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omments7.xml" ContentType="application/vnd.openxmlformats-officedocument.spreadsheetml.comments+xml"/>
  <Override PartName="/xl/media/image1.jpeg" ContentType="image/jpeg"/>
  <Override PartName="/xl/styles.xml" ContentType="application/vnd.openxmlformats-officedocument.spreadsheetml.style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_rels/externalLink5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7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Инструкция" sheetId="1" state="hidden" r:id="rId2"/>
    <sheet name="алгоритм" sheetId="2" state="hidden" r:id="rId3"/>
    <sheet name="табель" sheetId="3" state="visible" r:id="rId4"/>
    <sheet name="БДСМ" sheetId="4" state="visible" r:id="rId5"/>
    <sheet name="Дежурка (д)" sheetId="5" state="visible" r:id="rId6"/>
    <sheet name="VYB_MAI" sheetId="6" state="visible" r:id="rId7"/>
    <sheet name="VYB_TEO" sheetId="7" state="visible" r:id="rId8"/>
    <sheet name="BAL_REP" sheetId="8" state="visible" r:id="rId9"/>
  </sheets>
  <externalReferences>
    <externalReference r:id="rId10"/>
    <externalReference r:id="rId11"/>
    <externalReference r:id="rId12"/>
  </externalReferences>
  <definedNames>
    <definedName function="false" hidden="true" localSheetId="3" name="_xlnm._FilterDatabase" vbProcedure="false">БДСМ!$A$352:$O$1951</definedName>
    <definedName function="false" hidden="true" localSheetId="4" name="_xlnm._FilterDatabase" vbProcedure="false">'Дежурка (д)'!$A$31:$I$1189</definedName>
    <definedName function="false" hidden="true" localSheetId="7" name="_xlnm._FilterDatabase" vbProcedure="false">BAL_REP!$A$1:$AC$302</definedName>
    <definedName function="false" hidden="true" localSheetId="5" name="_xlnm._FilterDatabase" vbProcedure="false">VYB_MAI!$A$32:$K$219</definedName>
    <definedName function="false" hidden="true" localSheetId="6" name="_xlnm._FilterDatabase" vbProcedure="false">VYB_TEO!$A$10:$I$599</definedName>
    <definedName function="false" hidden="false" name="VYB_BLD" vbProcedure="false">табель!$A$30:$A$32</definedName>
    <definedName function="false" hidden="false" name="VYB_ELE" vbProcedure="false">табель!$A$17:$A$27</definedName>
    <definedName function="false" hidden="false" name="VYB_MEC" vbProcedure="false">табель!$A$3:$A$14</definedName>
    <definedName function="false" hidden="false" name="дежтород" vbProcedure="false">табель!$A$43:$A$53</definedName>
    <definedName function="false" hidden="false" name="дежторон" vbProcedure="false">табель!$A$55:$A$62</definedName>
    <definedName function="false" hidden="false" name="ПЛТОРО" vbProcedure="false">[2]VYB_POO_Data!$A$16:$E$234</definedName>
    <definedName function="false" hidden="false" localSheetId="2" name="Z_38CEDDAF_76BD_4B3E_AAB3_4D1323C8AC23_.wvu.Rows" vbProcedure="false">табель!$35:$40,табель!$43:$62</definedName>
    <definedName function="false" hidden="false" localSheetId="2" name="Z_40C852D6_591C_4756_843B_54F985CEB4E1_.wvu.FilterData" vbProcedure="false">табель!$T$3:$U$176</definedName>
    <definedName function="false" hidden="false" localSheetId="2" name="Z_5DC7C490_05AE_4208_8923_514CFE1C04BE_.wvu.FilterData" vbProcedure="false">табель!$T$3:$U$176</definedName>
    <definedName function="false" hidden="false" localSheetId="2" name="Z_65BED89B_8DF8_4C8F_83DA_EA7BC351CC0B_.wvu.FilterData" vbProcedure="false">табель!$T$3:$U$176</definedName>
    <definedName function="false" hidden="false" localSheetId="2" name="Z_A354C589_BDA4_4830_8CB2_260ABE105C5E_.wvu.FilterData" vbProcedure="false">табель!$T$3:$U$176</definedName>
    <definedName function="false" hidden="false" localSheetId="2" name="Z_D05C8F54_66DC_4906_AD8A_34DFC66502D2_.wvu.FilterData" vbProcedure="false">табель!$T$3:$U$176</definedName>
    <definedName function="false" hidden="false" localSheetId="2" name="Z_E2BF59F4_6599_458B_B976_F8F3A25C3A28_.wvu.FilterData" vbProcedure="false">табель!$T$3:$U$176</definedName>
    <definedName function="false" hidden="false" localSheetId="2" name="Z_E5D89CD3_C398_4B1D_9724_51C816643DC6_.wvu.FilterData" vbProcedure="false">табель!$T$3:$U$176</definedName>
    <definedName function="false" hidden="false" localSheetId="2" name="Z_FA24E521_F4BB_43AA_9DAA_836209779428_.wvu.FilterData" vbProcedure="false">табель!$T$3:$U$176</definedName>
    <definedName function="false" hidden="false" localSheetId="2" name="_xlnm._FilterDatabase" vbProcedure="false">табель!$T$3:$U$176</definedName>
    <definedName function="false" hidden="false" localSheetId="3" name="Z_3332AF00_3567_4FDD_90FE_F27CE7DB8E19_.wvu.FilterData" vbProcedure="false">БДСМ!$A$352:$I$352</definedName>
    <definedName function="false" hidden="false" localSheetId="3" name="Z_38CEDDAF_76BD_4B3E_AAB3_4D1323C8AC23_.wvu.FilterData" vbProcedure="false">БДСМ!$A$352:$O$1951</definedName>
    <definedName function="false" hidden="false" localSheetId="3" name="Z_5BBAC39E_188C_4206_98BF_ADF60B0AB74C_.wvu.FilterData" vbProcedure="false">БДСМ!$A$352:$O$1951</definedName>
    <definedName function="false" hidden="false" localSheetId="3" name="Z_5DC7C490_05AE_4208_8923_514CFE1C04BE_.wvu.FilterData" vbProcedure="false">БДСМ!$A$352:$I$1951</definedName>
    <definedName function="false" hidden="false" localSheetId="3" name="Z_65BED89B_8DF8_4C8F_83DA_EA7BC351CC0B_.wvu.FilterData" vbProcedure="false">БДСМ!$A$352:$O$1951</definedName>
    <definedName function="false" hidden="false" localSheetId="3" name="Z_A25DC535_3DE7_4EA8_AE62_71FBF4E8CEF7_.wvu.FilterData" vbProcedure="false">БДСМ!$A$352:$I$1951</definedName>
    <definedName function="false" hidden="false" localSheetId="3" name="Z_A25DC535_3DE7_4EA8_AE62_71FBF4E8CEF7_.wvu.Rows" vbProcedure="false">БДСМ!$1:$350</definedName>
    <definedName function="false" hidden="false" localSheetId="3" name="Z_A354C589_BDA4_4830_8CB2_260ABE105C5E_.wvu.FilterData" vbProcedure="false">БДСМ!$A$352:$O$1951</definedName>
    <definedName function="false" hidden="false" localSheetId="3" name="Z_A59CF782_D183_43C7_9792_A71537711316_.wvu.FilterData" vbProcedure="false">БДСМ!$A$352:$O$1951</definedName>
    <definedName function="false" hidden="false" localSheetId="3" name="Z_D05C8F54_66DC_4906_AD8A_34DFC66502D2_.wvu.FilterData" vbProcedure="false">БДСМ!$A$352:$I$1951</definedName>
    <definedName function="false" hidden="false" localSheetId="3" name="Z_D05C8F54_66DC_4906_AD8A_34DFC66502D2_.wvu.Rows" vbProcedure="false">БДСМ!$1:$350</definedName>
    <definedName function="false" hidden="false" localSheetId="3" name="Z_E5D89CD3_C398_4B1D_9724_51C816643DC6_.wvu.FilterData" vbProcedure="false">БДСМ!$A$352:$O$1951</definedName>
    <definedName function="false" hidden="false" localSheetId="3" name="Z_E5D89CD3_C398_4B1D_9724_51C816643DC6_.wvu.Rows" vbProcedure="false">БДСМ!$1:$350</definedName>
    <definedName function="false" hidden="false" localSheetId="3" name="Z_FA24E521_F4BB_43AA_9DAA_836209779428_.wvu.FilterData" vbProcedure="false">БДСМ!$A$352:$O$1951</definedName>
    <definedName function="false" hidden="false" localSheetId="4" name="Z_3332AF00_3567_4FDD_90FE_F27CE7DB8E19_.wvu.Cols" vbProcedure="false">'Дежурка (д)'!$K:$K</definedName>
    <definedName function="false" hidden="false" localSheetId="4" name="Z_3332AF00_3567_4FDD_90FE_F27CE7DB8E19_.wvu.FilterData" vbProcedure="false">'Дежурка (д)'!$A$31:$I$1189</definedName>
    <definedName function="false" hidden="false" localSheetId="4" name="Z_38CEDDAF_76BD_4B3E_AAB3_4D1323C8AC23_.wvu.Cols" vbProcedure="false">'Дежурка (д)'!$H:$I,'Дежурка (д)'!$K:$K</definedName>
    <definedName function="false" hidden="false" localSheetId="4" name="Z_38CEDDAF_76BD_4B3E_AAB3_4D1323C8AC23_.wvu.FilterData" vbProcedure="false">'Дежурка (д)'!$A$31:$I$1189</definedName>
    <definedName function="false" hidden="false" localSheetId="4" name="Z_5BBAC39E_188C_4206_98BF_ADF60B0AB74C_.wvu.Cols" vbProcedure="false">'Дежурка (д)'!$H:$I,'Дежурка (д)'!$K:$K</definedName>
    <definedName function="false" hidden="false" localSheetId="4" name="Z_5BBAC39E_188C_4206_98BF_ADF60B0AB74C_.wvu.FilterData" vbProcedure="false">'Дежурка (д)'!$A$31:$I$1189</definedName>
    <definedName function="false" hidden="false" localSheetId="4" name="Z_5DC7C490_05AE_4208_8923_514CFE1C04BE_.wvu.FilterData" vbProcedure="false">'Дежурка (д)'!$A$31:$I$1189</definedName>
    <definedName function="false" hidden="false" localSheetId="4" name="Z_65BED89B_8DF8_4C8F_83DA_EA7BC351CC0B_.wvu.Cols" vbProcedure="false">'Дежурка (д)'!$H:$I,'Дежурка (д)'!$K:$K</definedName>
    <definedName function="false" hidden="false" localSheetId="4" name="Z_65BED89B_8DF8_4C8F_83DA_EA7BC351CC0B_.wvu.FilterData" vbProcedure="false">'Дежурка (д)'!$A$31:$I$1189</definedName>
    <definedName function="false" hidden="false" localSheetId="4" name="Z_9FB8E71F_732A_4825_9AE3_63E71B1B91B5_.wvu.Cols" vbProcedure="false">'Дежурка (д)'!$K:$K</definedName>
    <definedName function="false" hidden="false" localSheetId="4" name="Z_9FB8E71F_732A_4825_9AE3_63E71B1B91B5_.wvu.FilterData" vbProcedure="false">'Дежурка (д)'!$A$31:$I$611</definedName>
    <definedName function="false" hidden="false" localSheetId="4" name="Z_A25DC535_3DE7_4EA8_AE62_71FBF4E8CEF7_.wvu.FilterData" vbProcedure="false">'Дежурка (д)'!$A$31:$I$1189</definedName>
    <definedName function="false" hidden="false" localSheetId="4" name="Z_A354C589_BDA4_4830_8CB2_260ABE105C5E_.wvu.Cols" vbProcedure="false">'Дежурка (д)'!$H:$I,'Дежурка (д)'!$K:$K</definedName>
    <definedName function="false" hidden="false" localSheetId="4" name="Z_A354C589_BDA4_4830_8CB2_260ABE105C5E_.wvu.FilterData" vbProcedure="false">'Дежурка (д)'!$A$31:$I$1189</definedName>
    <definedName function="false" hidden="false" localSheetId="4" name="Z_A59CF782_D183_43C7_9792_A71537711316_.wvu.Cols" vbProcedure="false">'Дежурка (д)'!$H:$I,'Дежурка (д)'!$K:$K</definedName>
    <definedName function="false" hidden="false" localSheetId="4" name="Z_A59CF782_D183_43C7_9792_A71537711316_.wvu.FilterData" vbProcedure="false">'Дежурка (д)'!$A$31:$I$1189</definedName>
    <definedName function="false" hidden="false" localSheetId="4" name="Z_CFF27088_B294_47F6_ABE7_589527A9399A_.wvu.FilterData" vbProcedure="false">'Дежурка (д)'!$A$31:$I$1189</definedName>
    <definedName function="false" hidden="false" localSheetId="4" name="Z_D05C8F54_66DC_4906_AD8A_34DFC66502D2_.wvu.FilterData" vbProcedure="false">'Дежурка (д)'!$A$31:$I$1189</definedName>
    <definedName function="false" hidden="false" localSheetId="4" name="Z_E5D89CD3_C398_4B1D_9724_51C816643DC6_.wvu.Cols" vbProcedure="false">'Дежурка (д)'!$I:$I,'Дежурка (д)'!$K:$K</definedName>
    <definedName function="false" hidden="false" localSheetId="4" name="Z_E5D89CD3_C398_4B1D_9724_51C816643DC6_.wvu.FilterData" vbProcedure="false">'Дежурка (д)'!$A$31:$I$1189</definedName>
    <definedName function="false" hidden="false" localSheetId="4" name="Z_FA24E521_F4BB_43AA_9DAA_836209779428_.wvu.Cols" vbProcedure="false">'Дежурка (д)'!$H:$I,'Дежурка (д)'!$K:$K</definedName>
    <definedName function="false" hidden="false" localSheetId="4" name="Z_FA24E521_F4BB_43AA_9DAA_836209779428_.wvu.FilterData" vbProcedure="false">'Дежурка (д)'!$A$31:$I$1189</definedName>
    <definedName function="false" hidden="false" localSheetId="5" name="Z_00C05A8F_7214_49B2_994F_6B6E616CC45E_.wvu.FilterData" vbProcedure="false">VYB_MAI!$A$32:$K$139</definedName>
    <definedName function="false" hidden="false" localSheetId="5" name="Z_03624DED_4005_44A4_96A8_BD67C1F57008_.wvu.FilterData" vbProcedure="false">VYB_MAI!$A$32:$K$139</definedName>
    <definedName function="false" hidden="false" localSheetId="5" name="Z_037C02F4_F51D_4554_B9C4_9E906CE60759_.wvu.FilterData" vbProcedure="false">VYB_MAI!$A$32:$K$139</definedName>
    <definedName function="false" hidden="false" localSheetId="5" name="Z_093BA83E_2162_4F44_8506_D2E667B83308_.wvu.FilterData" vbProcedure="false">VYB_MAI!$A$32:$K$139</definedName>
    <definedName function="false" hidden="false" localSheetId="5" name="Z_0D011B0B_DD85_42FE_A925_B07D7D11AB9F_.wvu.FilterData" vbProcedure="false">VYB_MAI!$A$32:$K$139</definedName>
    <definedName function="false" hidden="false" localSheetId="5" name="Z_0E3514E5_309E_46F5_B889_488C2938E547_.wvu.FilterData" vbProcedure="false">VYB_MAI!$A$32:$K$139</definedName>
    <definedName function="false" hidden="false" localSheetId="5" name="Z_1654D339_1E41_4555_84C4_E89C221146FD_.wvu.FilterData" vbProcedure="false">VYB_MAI!$A$32:$K$139</definedName>
    <definedName function="false" hidden="false" localSheetId="5" name="Z_17E067D1_CAF2_4103_B2AF_229FE791BEEC_.wvu.FilterData" vbProcedure="false">VYB_MAI!$A$32:$K$139</definedName>
    <definedName function="false" hidden="false" localSheetId="5" name="Z_18707CD1_52FB_4EA8_94FF_F80179B42435_.wvu.FilterData" vbProcedure="false">VYB_MAI!$A$32:$K$181</definedName>
    <definedName function="false" hidden="false" localSheetId="5" name="Z_19F5F633_26A0_46CD_82BA_C2F1C08799D1_.wvu.FilterData" vbProcedure="false">VYB_MAI!$A$32:$K$139</definedName>
    <definedName function="false" hidden="false" localSheetId="5" name="Z_229275A3_4DCB_44CB_A56C_62CAB348A5E0_.wvu.FilterData" vbProcedure="false">VYB_MAI!$A$32:$K$139</definedName>
    <definedName function="false" hidden="false" localSheetId="5" name="Z_249A6229_320B_46BE_9254_AC44A0EB7A3E_.wvu.FilterData" vbProcedure="false">VYB_MAI!$A$32:$K$139</definedName>
    <definedName function="false" hidden="false" localSheetId="5" name="Z_24ABD7C1_DC76_4E5B_8011_BFED7C452BDE_.wvu.FilterData" vbProcedure="false">VYB_MAI!$A$32:$K$139</definedName>
    <definedName function="false" hidden="false" localSheetId="5" name="Z_24FEBA22_C7BD_4594_AB83_187CE5BD35DB_.wvu.FilterData" vbProcedure="false">VYB_MAI!$A$32:$K$139</definedName>
    <definedName function="false" hidden="false" localSheetId="5" name="Z_254FBA0A_DAC5_4D82_947C_1BF8D9BC6ADD_.wvu.FilterData" vbProcedure="false">VYB_MAI!$A$32:$K$139</definedName>
    <definedName function="false" hidden="false" localSheetId="5" name="Z_2556E225_7AF1_40CB_AC1C_466D4C7B243B_.wvu.FilterData" vbProcedure="false">VYB_MAI!$A$32:$K$139</definedName>
    <definedName function="false" hidden="false" localSheetId="5" name="Z_2640066D_7018_4F88_934D_5E3A5BE66FA8_.wvu.FilterData" vbProcedure="false">VYB_MAI!$A$32:$K$139</definedName>
    <definedName function="false" hidden="false" localSheetId="5" name="Z_2653D3E7_9B78_4248_8070_CFD88366F27A_.wvu.FilterData" vbProcedure="false">VYB_MAI!$A$32:$K$139</definedName>
    <definedName function="false" hidden="false" localSheetId="5" name="Z_26FDBB0A_8C27_4B50_BDA8_90A745F82356_.wvu.FilterData" vbProcedure="false">VYB_MAI!$A$32:$K$139</definedName>
    <definedName function="false" hidden="false" localSheetId="5" name="Z_3332AF00_3567_4FDD_90FE_F27CE7DB8E19_.wvu.Cols" vbProcedure="false">VYB_MAI!$P:$P</definedName>
    <definedName function="false" hidden="false" localSheetId="5" name="Z_3332AF00_3567_4FDD_90FE_F27CE7DB8E19_.wvu.FilterData" vbProcedure="false">VYB_MAI!$A$32:$J$139</definedName>
    <definedName function="false" hidden="false" localSheetId="5" name="Z_38CEDDAF_76BD_4B3E_AAB3_4D1323C8AC23_.wvu.FilterData" vbProcedure="false">VYB_MAI!$A$32:$K$139</definedName>
    <definedName function="false" hidden="false" localSheetId="5" name="Z_3A229C3B_521D_4DAF_A2C8_18CB949A61F2_.wvu.FilterData" vbProcedure="false">VYB_MAI!$A$32:$K$139</definedName>
    <definedName function="false" hidden="false" localSheetId="5" name="Z_3B9236DA_B3E8_440C_8C30_9C3A90B728CD_.wvu.FilterData" vbProcedure="false">VYB_MAI!$A$32:$K$139</definedName>
    <definedName function="false" hidden="false" localSheetId="5" name="Z_3EB5C8CB_5EAF_4F99_AAEF_0CADD65AE434_.wvu.FilterData" vbProcedure="false">VYB_MAI!$A$32:$K$139</definedName>
    <definedName function="false" hidden="false" localSheetId="5" name="Z_3F03C877_F129_4512_B303_36D82FD26244_.wvu.FilterData" vbProcedure="false">VYB_MAI!$A$32:$K$139</definedName>
    <definedName function="false" hidden="false" localSheetId="5" name="Z_40C852D6_591C_4756_843B_54F985CEB4E1_.wvu.FilterData" vbProcedure="false">VYB_MAI!$A$32:$K$181</definedName>
    <definedName function="false" hidden="false" localSheetId="5" name="Z_434F1553_8B1E_42FC_B221_69D98BA84B09_.wvu.FilterData" vbProcedure="false">VYB_MAI!$A$32:$K$139</definedName>
    <definedName function="false" hidden="false" localSheetId="5" name="Z_473C3CFD_7E2F_429F_94D9_9D85EF8FCCF0_.wvu.FilterData" vbProcedure="false">VYB_MAI!$A$32:$K$139</definedName>
    <definedName function="false" hidden="false" localSheetId="5" name="Z_48FD1435_EF21_4D4D_A7F2_AB737F3ED188_.wvu.FilterData" vbProcedure="false">VYB_MAI!$A$32:$K$139</definedName>
    <definedName function="false" hidden="false" localSheetId="5" name="Z_5630F567_97B9_4CE8_9B17_B6AC1C249036_.wvu.FilterData" vbProcedure="false">VYB_MAI!$A$32:$K$139</definedName>
    <definedName function="false" hidden="false" localSheetId="5" name="Z_59F9FBCC_3EDD_4DA5_B593_3190742312FF_.wvu.FilterData" vbProcedure="false">VYB_MAI!$A$32:$K$139</definedName>
    <definedName function="false" hidden="false" localSheetId="5" name="Z_5BBAC39E_188C_4206_98BF_ADF60B0AB74C_.wvu.FilterData" vbProcedure="false">VYB_MAI!$A$32:$K$139</definedName>
    <definedName function="false" hidden="false" localSheetId="5" name="Z_5DC7C490_05AE_4208_8923_514CFE1C04BE_.wvu.FilterData" vbProcedure="false">VYB_MAI!$A$32:$K$216</definedName>
    <definedName function="false" hidden="false" localSheetId="5" name="Z_5E402579_C0FE_4918_84FB_80798772563D_.wvu.FilterData" vbProcedure="false">VYB_MAI!$A$32:$K$181</definedName>
    <definedName function="false" hidden="false" localSheetId="5" name="Z_656692B2_A504_44DC_8DF1_A1B157FFEBAC_.wvu.FilterData" vbProcedure="false">VYB_MAI!$A$32:$K$139</definedName>
    <definedName function="false" hidden="false" localSheetId="5" name="Z_65BED89B_8DF8_4C8F_83DA_EA7BC351CC0B_.wvu.FilterData" vbProcedure="false">VYB_MAI!$A$32:$K$181</definedName>
    <definedName function="false" hidden="false" localSheetId="5" name="Z_67CEF521_9327_48BA_B6EE_D34B28EE6C13_.wvu.FilterData" vbProcedure="false">VYB_MAI!$A$32:$K$139</definedName>
    <definedName function="false" hidden="false" localSheetId="5" name="Z_69C16A13_D94B_4943_9D19_A9E12A79EC79_.wvu.FilterData" vbProcedure="false">VYB_MAI!$A$32:$K$139</definedName>
    <definedName function="false" hidden="false" localSheetId="5" name="Z_6C2D6A10_89C4_49D8_95B8_234AB5E10AC2_.wvu.FilterData" vbProcedure="false">VYB_MAI!$A$32:$K$139</definedName>
    <definedName function="false" hidden="false" localSheetId="5" name="Z_7019846C_9FA6_436C_B67E_3EC8253051D4_.wvu.FilterData" vbProcedure="false">VYB_MAI!$A$32:$K$139</definedName>
    <definedName function="false" hidden="false" localSheetId="5" name="Z_78FC948A_F746_418C_9ED8_DBFCA1C0A972_.wvu.FilterData" vbProcedure="false">VYB_MAI!$A$32:$K$139</definedName>
    <definedName function="false" hidden="false" localSheetId="5" name="Z_7A22E92C_D942_4037_9299_B85031E04ABA_.wvu.FilterData" vbProcedure="false">VYB_MAI!$A$32:$K$139</definedName>
    <definedName function="false" hidden="false" localSheetId="5" name="Z_7BB3F045_5B61_46C1_8F48_B6B9772E51C0_.wvu.FilterData" vbProcedure="false">VYB_MAI!$A$32:$K$139</definedName>
    <definedName function="false" hidden="false" localSheetId="5" name="Z_7F01510E_E6C1_4E7A_BA1F_5253628A6304_.wvu.FilterData" vbProcedure="false">VYB_MAI!$A$32:$K$148</definedName>
    <definedName function="false" hidden="false" localSheetId="5" name="Z_810B1719_F1F2_48FB_9D95_9A0E96C2AA76_.wvu.FilterData" vbProcedure="false">VYB_MAI!$A$32:$K$139</definedName>
    <definedName function="false" hidden="false" localSheetId="5" name="Z_8619C7C5_940D_459E_8C4C_BF04C829B5B3_.wvu.FilterData" vbProcedure="false">VYB_MAI!$A$32:$K$139</definedName>
    <definedName function="false" hidden="false" localSheetId="5" name="Z_881A5BE2_C518_4092_A71E_B4B88878F093_.wvu.FilterData" vbProcedure="false">VYB_MAI!$A$32:$K$139</definedName>
    <definedName function="false" hidden="false" localSheetId="5" name="Z_8A438A21_A4D5_44CA_ADC9_22E94EB93FB5_.wvu.FilterData" vbProcedure="false">VYB_MAI!$A$32:$K$211</definedName>
    <definedName function="false" hidden="false" localSheetId="5" name="Z_8E7197CE_C3C3_4522_A215_A42BB56150AE_.wvu.FilterData" vbProcedure="false">VYB_MAI!$A$32:$K$139</definedName>
    <definedName function="false" hidden="false" localSheetId="5" name="Z_95512C71_42CD_4716_BC3C_689960FC2259_.wvu.FilterData" vbProcedure="false">VYB_MAI!$A$32:$K$139</definedName>
    <definedName function="false" hidden="false" localSheetId="5" name="Z_97AA9A0A_630B_4C7A_B95D_B219F49B1F1F_.wvu.FilterData" vbProcedure="false">VYB_MAI!$A$32:$K$139</definedName>
    <definedName function="false" hidden="false" localSheetId="5" name="Z_9BC4C9F2_FDA6_426C_AD76_AC9362E9345F_.wvu.FilterData" vbProcedure="false">VYB_MAI!$A$32:$K$139</definedName>
    <definedName function="false" hidden="false" localSheetId="5" name="Z_9C8C74BF_4D5C_48EB_B79A_BBBD33617D59_.wvu.FilterData" vbProcedure="false">VYB_MAI!$A$32:$K$196</definedName>
    <definedName function="false" hidden="false" localSheetId="5" name="Z_9DA65B13_C96A_47A9_96A6_15B5858868D1_.wvu.FilterData" vbProcedure="false">VYB_MAI!$A$32:$K$139</definedName>
    <definedName function="false" hidden="false" localSheetId="5" name="Z_9FB8E71F_732A_4825_9AE3_63E71B1B91B5_.wvu.Cols" vbProcedure="false">VYB_MAI!$P:$P</definedName>
    <definedName function="false" hidden="false" localSheetId="5" name="Z_9FB8E71F_732A_4825_9AE3_63E71B1B91B5_.wvu.FilterData" vbProcedure="false">VYB_MAI!$A$32:$J$139</definedName>
    <definedName function="false" hidden="false" localSheetId="5" name="Z_A25DC535_3DE7_4EA8_AE62_71FBF4E8CEF7_.wvu.FilterData" vbProcedure="false">VYB_MAI!$A$32:$K$139</definedName>
    <definedName function="false" hidden="false" localSheetId="5" name="Z_A354C589_BDA4_4830_8CB2_260ABE105C5E_.wvu.FilterData" vbProcedure="false">VYB_MAI!$A$32:$K$181</definedName>
    <definedName function="false" hidden="false" localSheetId="5" name="Z_A59CF782_D183_43C7_9792_A71537711316_.wvu.FilterData" vbProcedure="false">VYB_MAI!$A$32:$K$139</definedName>
    <definedName function="false" hidden="false" localSheetId="5" name="Z_A5ACFB37_4E2B_43C2_8868_E7143A1A9328_.wvu.FilterData" vbProcedure="false">VYB_MAI!$A$32:$K$139</definedName>
    <definedName function="false" hidden="false" localSheetId="5" name="Z_B05F0C3B_C181_4716_9B78_93940F69742C_.wvu.FilterData" vbProcedure="false">VYB_MAI!$A$32:$K$139</definedName>
    <definedName function="false" hidden="false" localSheetId="5" name="Z_B060D83A_30E9_4F1B_A797_90F822F317CD_.wvu.FilterData" vbProcedure="false">VYB_MAI!$A$32:$K$139</definedName>
    <definedName function="false" hidden="false" localSheetId="5" name="Z_B2306C78_F648_4C6A_9174_2754E2A3A6D6_.wvu.FilterData" vbProcedure="false">VYB_MAI!$A$32:$K$139</definedName>
    <definedName function="false" hidden="false" localSheetId="5" name="Z_B648A3CE_987D_4C60_AE55_19E05B22CF27_.wvu.FilterData" vbProcedure="false">VYB_MAI!$A$32:$K$139</definedName>
    <definedName function="false" hidden="false" localSheetId="5" name="Z_C47F45A8_8F3F_4589_ABB9_1776557CC647_.wvu.FilterData" vbProcedure="false">VYB_MAI!$A$32:$K$139</definedName>
    <definedName function="false" hidden="false" localSheetId="5" name="Z_C9ADA08E_32CB_49F5_8A16_5D04A64442B4_.wvu.FilterData" vbProcedure="false">VYB_MAI!$A$32:$K$139</definedName>
    <definedName function="false" hidden="false" localSheetId="5" name="Z_CDBA8652_F84B_4698_AFE8_B9F229849FA4_.wvu.FilterData" vbProcedure="false">VYB_MAI!$A$32:$K$139</definedName>
    <definedName function="false" hidden="false" localSheetId="5" name="Z_D05C8F54_66DC_4906_AD8A_34DFC66502D2_.wvu.Cols" vbProcedure="false">VYB_MAI!$AB:$AG</definedName>
    <definedName function="false" hidden="false" localSheetId="5" name="Z_D05C8F54_66DC_4906_AD8A_34DFC66502D2_.wvu.FilterData" vbProcedure="false">VYB_MAI!$A$32:$K$181</definedName>
    <definedName function="false" hidden="false" localSheetId="5" name="Z_D221669F_7089_42C6_A503_CA7986CD9611_.wvu.FilterData" vbProcedure="false">VYB_MAI!$A$32:$K$139</definedName>
    <definedName function="false" hidden="false" localSheetId="5" name="Z_D3A78AE8_DF64_46F0_8C14_574345048BDE_.wvu.FilterData" vbProcedure="false">VYB_MAI!$A$32:$K$139</definedName>
    <definedName function="false" hidden="false" localSheetId="5" name="Z_D854B0C6_5D70_4046_83E5_D32987DA45ED_.wvu.FilterData" vbProcedure="false">VYB_MAI!$A$32:$K$139</definedName>
    <definedName function="false" hidden="false" localSheetId="5" name="Z_DA6C8BF9_C2C3_4375_8288_592664AA870C_.wvu.FilterData" vbProcedure="false">VYB_MAI!$A$32:$K$139</definedName>
    <definedName function="false" hidden="false" localSheetId="5" name="Z_DCEC7F0B_EAC0_4259_BF3C_DC2BFE1C0EC3_.wvu.FilterData" vbProcedure="false">VYB_MAI!$A$32:$K$139</definedName>
    <definedName function="false" hidden="false" localSheetId="5" name="Z_E2BF59F4_6599_458B_B976_F8F3A25C3A28_.wvu.FilterData" vbProcedure="false">VYB_MAI!$A$32:$K$188</definedName>
    <definedName function="false" hidden="false" localSheetId="5" name="Z_E4A3BC47_97BC_4ADE_B031_5633BEF033E3_.wvu.FilterData" vbProcedure="false">VYB_MAI!$A$32:$K$139</definedName>
    <definedName function="false" hidden="false" localSheetId="5" name="Z_E5D89CD3_C398_4B1D_9724_51C816643DC6_.wvu.FilterData" vbProcedure="false">VYB_MAI!$A$32:$K$219</definedName>
    <definedName function="false" hidden="false" localSheetId="5" name="Z_E915FE23_E979_4026_9BCC_21D3A00EEEDD_.wvu.FilterData" vbProcedure="false">VYB_MAI!$A$32:$K$139</definedName>
    <definedName function="false" hidden="false" localSheetId="5" name="Z_EE074A9A_4E55_4F2B_B637_20B7E1C19EEC_.wvu.FilterData" vbProcedure="false">VYB_MAI!$A$32:$K$139</definedName>
    <definedName function="false" hidden="false" localSheetId="5" name="Z_F054ACFF_AF55_4AAB_B975_6D30A8F906AE_.wvu.FilterData" vbProcedure="false">VYB_MAI!$A$32:$K$139</definedName>
    <definedName function="false" hidden="false" localSheetId="5" name="Z_F4D1F4F3_87F9_45F7_953A_CE24C9F70CAB_.wvu.FilterData" vbProcedure="false">VYB_MAI!$A$32:$K$139</definedName>
    <definedName function="false" hidden="false" localSheetId="5" name="Z_F6A5448B_1951_4B7B_B707_8236569629A1_.wvu.FilterData" vbProcedure="false">VYB_MAI!$A$32:$K$139</definedName>
    <definedName function="false" hidden="false" localSheetId="5" name="Z_F7B7641A_42E1_4196_B719_14242D3A35AE_.wvu.FilterData" vbProcedure="false">VYB_MAI!$A$32:$K$139</definedName>
    <definedName function="false" hidden="false" localSheetId="5" name="Z_FA24E521_F4BB_43AA_9DAA_836209779428_.wvu.FilterData" vbProcedure="false">VYB_MAI!$A$32:$K$211</definedName>
    <definedName function="false" hidden="false" localSheetId="5" name="Z_FDAD28CD_8C4D_40A1_A039_409C59A6CE20_.wvu.FilterData" vbProcedure="false">VYB_MAI!$A$32:$K$139</definedName>
    <definedName function="false" hidden="false" localSheetId="6" name="Z_06E622DF_9526_49CE_A86B_B8894B18E8FC_.wvu.FilterData" vbProcedure="false">VYB_TEO!$A$10:$I$596</definedName>
    <definedName function="false" hidden="false" localSheetId="6" name="Z_093BA83E_2162_4F44_8506_D2E667B83308_.wvu.FilterData" vbProcedure="false">VYB_TEO!$A$10:$I$590</definedName>
    <definedName function="false" hidden="false" localSheetId="6" name="Z_10DF2F0B_84BE_45FD_8294_07ADD7E40432_.wvu.FilterData" vbProcedure="false">VYB_TEO!$A$10:$I$590</definedName>
    <definedName function="false" hidden="false" localSheetId="6" name="Z_3332AF00_3567_4FDD_90FE_F27CE7DB8E19_.wvu.Cols" vbProcedure="false">VYB_TEO!$H:$H,VYB_TEO!$J:$J</definedName>
    <definedName function="false" hidden="false" localSheetId="6" name="Z_3332AF00_3567_4FDD_90FE_F27CE7DB8E19_.wvu.FilterData" vbProcedure="false">VYB_TEO!$A$10:$I$590</definedName>
    <definedName function="false" hidden="false" localSheetId="6" name="Z_38CEDDAF_76BD_4B3E_AAB3_4D1323C8AC23_.wvu.Cols" vbProcedure="false">VYB_TEO!$H:$H,VYB_TEO!$J:$J</definedName>
    <definedName function="false" hidden="false" localSheetId="6" name="Z_38CEDDAF_76BD_4B3E_AAB3_4D1323C8AC23_.wvu.FilterData" vbProcedure="false">VYB_TEO!$A$10:$I$595</definedName>
    <definedName function="false" hidden="false" localSheetId="6" name="Z_5BBAC39E_188C_4206_98BF_ADF60B0AB74C_.wvu.Cols" vbProcedure="false">VYB_TEO!$H:$H,VYB_TEO!$J:$J</definedName>
    <definedName function="false" hidden="false" localSheetId="6" name="Z_5BBAC39E_188C_4206_98BF_ADF60B0AB74C_.wvu.FilterData" vbProcedure="false">VYB_TEO!$A$10:$I$596</definedName>
    <definedName function="false" hidden="false" localSheetId="6" name="Z_5DC7C490_05AE_4208_8923_514CFE1C04BE_.wvu.Cols" vbProcedure="false">VYB_TEO!$H:$H,VYB_TEO!$J:$J</definedName>
    <definedName function="false" hidden="false" localSheetId="6" name="Z_5DC7C490_05AE_4208_8923_514CFE1C04BE_.wvu.FilterData" vbProcedure="false">VYB_TEO!$A$10:$I$599</definedName>
    <definedName function="false" hidden="false" localSheetId="6" name="Z_5E74DBEE_0B99_4EF1_98BB_F9759EDE1E09_.wvu.FilterData" vbProcedure="false">VYB_TEO!$A$10:$I$590</definedName>
    <definedName function="false" hidden="false" localSheetId="6" name="Z_65BED89B_8DF8_4C8F_83DA_EA7BC351CC0B_.wvu.Cols" vbProcedure="false">VYB_TEO!$H:$H,VYB_TEO!$J:$J</definedName>
    <definedName function="false" hidden="false" localSheetId="6" name="Z_65BED89B_8DF8_4C8F_83DA_EA7BC351CC0B_.wvu.FilterData" vbProcedure="false">VYB_TEO!$A$10:$I$599</definedName>
    <definedName function="false" hidden="false" localSheetId="6" name="Z_A25DC535_3DE7_4EA8_AE62_71FBF4E8CEF7_.wvu.Cols" vbProcedure="false">VYB_TEO!$H:$H,VYB_TEO!$J:$J</definedName>
    <definedName function="false" hidden="false" localSheetId="6" name="Z_A25DC535_3DE7_4EA8_AE62_71FBF4E8CEF7_.wvu.FilterData" vbProcedure="false">VYB_TEO!$A$10:$I$590</definedName>
    <definedName function="false" hidden="false" localSheetId="6" name="Z_A2715B94_F88A_49D9_BA8D_49EB8C375E22_.wvu.FilterData" vbProcedure="false">VYB_TEO!$A$10:$I$590</definedName>
    <definedName function="false" hidden="false" localSheetId="6" name="Z_A354C589_BDA4_4830_8CB2_260ABE105C5E_.wvu.Cols" vbProcedure="false">VYB_TEO!$H:$H,VYB_TEO!$J:$J</definedName>
    <definedName function="false" hidden="false" localSheetId="6" name="Z_A354C589_BDA4_4830_8CB2_260ABE105C5E_.wvu.FilterData" vbProcedure="false">VYB_TEO!$A$10:$I$599</definedName>
    <definedName function="false" hidden="false" localSheetId="6" name="Z_A59CF782_D183_43C7_9792_A71537711316_.wvu.Cols" vbProcedure="false">VYB_TEO!$H:$H,VYB_TEO!$J:$J</definedName>
    <definedName function="false" hidden="false" localSheetId="6" name="Z_A59CF782_D183_43C7_9792_A71537711316_.wvu.FilterData" vbProcedure="false">VYB_TEO!$A$10:$I$590</definedName>
    <definedName function="false" hidden="false" localSheetId="6" name="Z_B75F083E_404F_4F8B_861F_0E69EE512422_.wvu.FilterData" vbProcedure="false">VYB_TEO!$A$10:$I$595</definedName>
    <definedName function="false" hidden="false" localSheetId="6" name="Z_CFF27088_B294_47F6_ABE7_589527A9399A_.wvu.FilterData" vbProcedure="false">VYB_TEO!$A$10:$I$590</definedName>
    <definedName function="false" hidden="false" localSheetId="6" name="Z_D05C8F54_66DC_4906_AD8A_34DFC66502D2_.wvu.Cols" vbProcedure="false">VYB_TEO!$H:$H,VYB_TEO!$J:$J</definedName>
    <definedName function="false" hidden="false" localSheetId="6" name="Z_D05C8F54_66DC_4906_AD8A_34DFC66502D2_.wvu.FilterData" vbProcedure="false">VYB_TEO!$A$10:$I$599</definedName>
    <definedName function="false" hidden="false" localSheetId="6" name="Z_E5D89CD3_C398_4B1D_9724_51C816643DC6_.wvu.Cols" vbProcedure="false">VYB_TEO!$H:$H,VYB_TEO!$J:$J</definedName>
    <definedName function="false" hidden="false" localSheetId="6" name="Z_E5D89CD3_C398_4B1D_9724_51C816643DC6_.wvu.FilterData" vbProcedure="false">VYB_TEO!$A$10:$I$599</definedName>
    <definedName function="false" hidden="false" localSheetId="6" name="Z_FA24E521_F4BB_43AA_9DAA_836209779428_.wvu.Cols" vbProcedure="false">VYB_TEO!$H:$H,VYB_TEO!$J:$J</definedName>
    <definedName function="false" hidden="false" localSheetId="6" name="Z_FA24E521_F4BB_43AA_9DAA_836209779428_.wvu.FilterData" vbProcedure="false">VYB_TEO!$A$10:$I$599</definedName>
    <definedName function="false" hidden="false" localSheetId="7" name="VYB_ELE" vbProcedure="false">[1]табель!$A$17:$A$27</definedName>
    <definedName function="false" hidden="false" localSheetId="7" name="VYB_MEC" vbProcedure="false">[1]табель!$A$3:$A$14</definedName>
    <definedName function="false" hidden="false" localSheetId="7" name="Z_38CEDDAF_76BD_4B3E_AAB3_4D1323C8AC23_.wvu.Rows" vbProcedure="false">bal_rep!#ref!,BAL_REP!$28:$45</definedName>
    <definedName function="false" hidden="false" localSheetId="7" name="Z_5BBAC39E_188C_4206_98BF_ADF60B0AB74C_.wvu.FilterData" vbProcedure="false">BAL_REP!$G$2:$K$26</definedName>
    <definedName function="false" hidden="false" localSheetId="7" name="Z_5BBAC39E_188C_4206_98BF_ADF60B0AB74C_.wvu.Rows" vbProcedure="false">BAL_REP!$28:$45,BAL_REP!$62:$85,BAL_REP!$88:$107</definedName>
    <definedName function="false" hidden="false" localSheetId="7" name="Z_5DC7C490_05AE_4208_8923_514CFE1C04BE_.wvu.FilterData" vbProcedure="false">BAL_REP!$A$1:$AC$302</definedName>
    <definedName function="false" hidden="false" localSheetId="7" name="Z_5DC7C490_05AE_4208_8923_514CFE1C04BE_.wvu.Rows" vbProcedure="false">BAL_REP!$2:$12,BAL_REP!$14:$24,BAL_REP!$28:$45,BAL_REP!$62:$85,BAL_REP!$88:$107</definedName>
    <definedName function="false" hidden="false" localSheetId="7" name="Z_65BED89B_8DF8_4C8F_83DA_EA7BC351CC0B_.wvu.FilterData" vbProcedure="false">BAL_REP!$A$1:$AC$302</definedName>
    <definedName function="false" hidden="false" localSheetId="7" name="Z_65BED89B_8DF8_4C8F_83DA_EA7BC351CC0B_.wvu.Rows" vbProcedure="false">BAL_REP!$2:$12,BAL_REP!$14:$24,BAL_REP!$28:$45,BAL_REP!$62:$85,BAL_REP!$88:$107</definedName>
    <definedName function="false" hidden="false" localSheetId="7" name="Z_A354C589_BDA4_4830_8CB2_260ABE105C5E_.wvu.FilterData" vbProcedure="false">BAL_REP!$A$1:$AC$302</definedName>
    <definedName function="false" hidden="false" localSheetId="7" name="Z_A354C589_BDA4_4830_8CB2_260ABE105C5E_.wvu.Rows" vbProcedure="false">BAL_REP!$14:$24,BAL_REP!$28:$45,BAL_REP!$62:$85,BAL_REP!$88:$107</definedName>
    <definedName function="false" hidden="false" localSheetId="7" name="Z_D05C8F54_66DC_4906_AD8A_34DFC66502D2_.wvu.FilterData" vbProcedure="false">BAL_REP!$A$1:$AC$302</definedName>
    <definedName function="false" hidden="false" localSheetId="7" name="Z_D05C8F54_66DC_4906_AD8A_34DFC66502D2_.wvu.Rows" vbProcedure="false">BAL_REP!$14:$24,BAL_REP!$28:$45,BAL_REP!$62:$85,BAL_REP!$88:$107</definedName>
    <definedName function="false" hidden="false" localSheetId="7" name="Z_E5D89CD3_C398_4B1D_9724_51C816643DC6_.wvu.FilterData" vbProcedure="false">BAL_REP!$A$1:$AC$302</definedName>
    <definedName function="false" hidden="false" localSheetId="7" name="Z_E5D89CD3_C398_4B1D_9724_51C816643DC6_.wvu.Rows" vbProcedure="false">BAL_REP!$2:$12,BAL_REP!$14:$24,BAL_REP!$28:$45,BAL_REP!$62:$85,BAL_REP!$88:$107</definedName>
    <definedName function="false" hidden="false" localSheetId="7" name="Z_FA24E521_F4BB_43AA_9DAA_836209779428_.wvu.FilterData" vbProcedure="false">BAL_REP!$A$1:$AC$302</definedName>
    <definedName function="false" hidden="false" localSheetId="7" name="Z_FA24E521_F4BB_43AA_9DAA_836209779428_.wvu.Rows" vbProcedure="false">BAL_REP!$14:$24,BAL_REP!$28:$45,BAL_REP!$62:$85,BAL_REP!$88:$107</definedName>
    <definedName function="false" hidden="false" localSheetId="7" name="дежтород" vbProcedure="false">[1]табель!$A$43:$A$53</definedName>
    <definedName function="false" hidden="false" localSheetId="7" name="дежторон" vbProcedure="false">[1]табель!$A$55:$A$62</definedName>
  </definedNames>
  <calcPr iterateCount="100" refMode="A1" iterate="false" iterateDelta="0.0001"/>
  <pivotCaches>
    <pivotCache cacheId="1" r:id="rId16"/>
    <pivotCache cacheId="2" r:id="rId17"/>
    <pivotCache cacheId="3" r:id="rId18"/>
    <pivotCache cacheId="4" r:id="rId19"/>
  </pivotCaches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9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Vladimir Kolotov:
</t>
        </r>
        <r>
          <rPr>
            <sz val="9"/>
            <color rgb="FF000000"/>
            <rFont val="Tahoma"/>
            <family val="2"/>
            <charset val="204"/>
          </rPr>
          <t xml:space="preserve">Работы перенесены на следующий ППР
</t>
        </r>
      </text>
    </comment>
  </commentList>
</comments>
</file>

<file path=xl/sharedStrings.xml><?xml version="1.0" encoding="utf-8"?>
<sst xmlns="http://schemas.openxmlformats.org/spreadsheetml/2006/main" count="11334" uniqueCount="937">
  <si>
    <t xml:space="preserve">Балансировка мощностей по позициям планового ТОРО</t>
  </si>
  <si>
    <t xml:space="preserve">Введение</t>
  </si>
  <si>
    <t xml:space="preserve">Description</t>
  </si>
  <si>
    <t xml:space="preserve">Компания:</t>
  </si>
  <si>
    <t xml:space="preserve">ROCKWOOL</t>
  </si>
  <si>
    <t xml:space="preserve">Короткое описание:</t>
  </si>
  <si>
    <t xml:space="preserve">Этот инструмент позволяет произвести и оценить результативность предварительной балансировки мощностей </t>
  </si>
  <si>
    <t xml:space="preserve">на выполнение позиций предупредительного ТОРО на еженедельной основе</t>
  </si>
  <si>
    <t xml:space="preserve">Change Log</t>
  </si>
  <si>
    <t xml:space="preserve">Date</t>
  </si>
  <si>
    <t xml:space="preserve">User</t>
  </si>
  <si>
    <t xml:space="preserve">Change made</t>
  </si>
  <si>
    <t xml:space="preserve">Evgeny Ryakhovskikh</t>
  </si>
  <si>
    <t xml:space="preserve">Version 1</t>
  </si>
  <si>
    <t xml:space="preserve">Version 1.1</t>
  </si>
  <si>
    <t xml:space="preserve">Внесение списка фильтров транзакции</t>
  </si>
  <si>
    <t xml:space="preserve">Version 1.1.01</t>
  </si>
  <si>
    <t xml:space="preserve">Внесение автоматического подсчёта часов на RockSHE</t>
  </si>
  <si>
    <t xml:space="preserve">Version 1.1.02</t>
  </si>
  <si>
    <t xml:space="preserve">Добавлена привязка к целям Wrench Time и порядок формирования файла</t>
  </si>
  <si>
    <t xml:space="preserve">Version 1.1.03</t>
  </si>
  <si>
    <t xml:space="preserve">Добавлены столбцы для месячной балансировки</t>
  </si>
  <si>
    <t xml:space="preserve">Version 1.1.04</t>
  </si>
  <si>
    <t xml:space="preserve">Добавлены данные для балансировки Osn</t>
  </si>
  <si>
    <t xml:space="preserve">Version 1.2.01</t>
  </si>
  <si>
    <t xml:space="preserve">Формулы и поля для балансировки OSN</t>
  </si>
  <si>
    <t xml:space="preserve">Version 1.2.02 </t>
  </si>
  <si>
    <t xml:space="preserve">Автоматическая балансировка надзорных заказов</t>
  </si>
  <si>
    <t xml:space="preserve">Version 1.3</t>
  </si>
  <si>
    <t xml:space="preserve">Внедрена балансировка на VYB_POO</t>
  </si>
  <si>
    <t xml:space="preserve">Version 1.3.1</t>
  </si>
  <si>
    <t xml:space="preserve">1. Коррекция вкладов результаты и отчёт.
2. В VYB_MEC удалено планирование планового ТОРО
3.Внесена служба POO в вкладку результаты и отчёт</t>
  </si>
  <si>
    <t xml:space="preserve">Version 1.3.2</t>
  </si>
  <si>
    <t xml:space="preserve">Изменены графики и формулы отчётности</t>
  </si>
  <si>
    <t xml:space="preserve">Version 1.3.3</t>
  </si>
  <si>
    <t xml:space="preserve">Добавлена таблица учёта посуточной коррекции ресурсов/изменены списки специалистов в ПОО</t>
  </si>
  <si>
    <t xml:space="preserve">Version 1.3.4</t>
  </si>
  <si>
    <t xml:space="preserve">1. Созданы определённые имена на ресурсы подразделений и внесены в работу с данными в столбцы файла. 
2. Внесён автоматический подсчёт ресурсов VYB_Osn в Табель в зависимости от ППРов на линии
3. Введена автоматическая расстановка рабочих мест на дежурные заказы
4. Создана сводная таблица по плановым ТОРО в БД SAP</t>
  </si>
  <si>
    <t xml:space="preserve">Version 1.3.5</t>
  </si>
  <si>
    <t xml:space="preserve">Создана вкладка отчёта по службе POO полностью переделан алгоритм и представление отчётности по службе ПОО</t>
  </si>
  <si>
    <t xml:space="preserve">Version 1.3.6</t>
  </si>
  <si>
    <t xml:space="preserve">1. Внесены фильтра на позиции планового ТОРО в службу ПОО и ТЭО (в оперативные не внесены, т.к. не договорились о разграничении работ)</t>
  </si>
  <si>
    <t xml:space="preserve">Version 1.3.7</t>
  </si>
  <si>
    <t xml:space="preserve">1. Добавлен слесарь-ремонтник Габов
2. Изменён подсчёт по требуемому ТОРО/имеющимся ресурсам
3. в VYB_POO появился индикатор по перегрузу по требуемым плановым ТОРО на неделю</t>
  </si>
  <si>
    <t xml:space="preserve">Version 2.1</t>
  </si>
  <si>
    <t xml:space="preserve">1. Создан единый отчёт по всем службам с аналитикой по каждому человеку
2. Подкорректирована индикация по переборке ресурсов основания на вкладке балансировки. Теперь сравнивается с табелем</t>
  </si>
  <si>
    <t xml:space="preserve">20/19/2019</t>
  </si>
  <si>
    <t xml:space="preserve">Version 2.1.01</t>
  </si>
  <si>
    <t xml:space="preserve">Прописана формула, позволяющая делать автоматический выбор специалистов по подразделениям в зависимости от Отв Рабочего места</t>
  </si>
  <si>
    <t xml:space="preserve">Рекомендации по заполнению</t>
  </si>
  <si>
    <t xml:space="preserve">Цвет ячейки</t>
  </si>
  <si>
    <t xml:space="preserve">Описание</t>
  </si>
  <si>
    <t xml:space="preserve">Входные данные</t>
  </si>
  <si>
    <t xml:space="preserve">Данные вводить вручную</t>
  </si>
  <si>
    <t xml:space="preserve">Аналитические данные</t>
  </si>
  <si>
    <t xml:space="preserve">Калькулируемые ячейки</t>
  </si>
  <si>
    <t xml:space="preserve">Необходимо выбрать из списка</t>
  </si>
  <si>
    <t xml:space="preserve">Данные необходимо выбрать из выпадающего списка</t>
  </si>
  <si>
    <t xml:space="preserve">опер.</t>
  </si>
  <si>
    <t xml:space="preserve">Действие</t>
  </si>
  <si>
    <t xml:space="preserve">Транзакция</t>
  </si>
  <si>
    <t xml:space="preserve">Вариант</t>
  </si>
  <si>
    <t xml:space="preserve">Формат</t>
  </si>
  <si>
    <t xml:space="preserve">Фаил для выгрузки</t>
  </si>
  <si>
    <t xml:space="preserve">Создание заказов</t>
  </si>
  <si>
    <t xml:space="preserve">IP30</t>
  </si>
  <si>
    <t xml:space="preserve">EVRYA</t>
  </si>
  <si>
    <t xml:space="preserve">Коррекция ревизии и сроков</t>
  </si>
  <si>
    <t xml:space="preserve">IW38</t>
  </si>
  <si>
    <t xml:space="preserve">VYB_SHUTDWN</t>
  </si>
  <si>
    <t xml:space="preserve">VYB_STOP_L1</t>
  </si>
  <si>
    <t xml:space="preserve">VYB_STOP_RFN</t>
  </si>
  <si>
    <t xml:space="preserve">VYB_STOP_CBP</t>
  </si>
  <si>
    <t xml:space="preserve">VYB_STOP_PCK</t>
  </si>
  <si>
    <t xml:space="preserve">VYB_STOP_OFL</t>
  </si>
  <si>
    <t xml:space="preserve">VYB_STOP_RM80</t>
  </si>
  <si>
    <t xml:space="preserve">Выгрузка в БД-Sap</t>
  </si>
  <si>
    <t xml:space="preserve">IW37N </t>
  </si>
  <si>
    <t xml:space="preserve">БД-SAP</t>
  </si>
  <si>
    <t xml:space="preserve">БД-SAP'!A1</t>
  </si>
  <si>
    <t xml:space="preserve">Внесение данных из табеля</t>
  </si>
  <si>
    <t xml:space="preserve">Табель</t>
  </si>
  <si>
    <t xml:space="preserve">Отчёт</t>
  </si>
  <si>
    <t xml:space="preserve">VYB_B_REP</t>
  </si>
  <si>
    <t xml:space="preserve">ОТВЕТСТВЕННЫЙ</t>
  </si>
  <si>
    <t xml:space="preserve">МАКС ПРОДОЛЖИТЕЛЬНОСТЬ ОПЕРАЦИИ, ДН</t>
  </si>
  <si>
    <t xml:space="preserve">ДЕНЬ НЕДЕЛИ</t>
  </si>
  <si>
    <t xml:space="preserve">ИТР СЛУЖБЫ ПО</t>
  </si>
  <si>
    <t xml:space="preserve">ИТР ПОДРАЗДЕЛЕНИЯ </t>
  </si>
  <si>
    <t xml:space="preserve">РАБОЧИЙ </t>
  </si>
  <si>
    <t xml:space="preserve">КЛАДОВЩИК ЗИП</t>
  </si>
  <si>
    <t xml:space="preserve">ЧТ</t>
  </si>
  <si>
    <t xml:space="preserve">ГЕНЕРАЦИЯ СПИСКА ПЛАНОВЫХ ЗАКАЗОВ В СИСТЕМЕ SAP ERP НА СЛЕДУЮЩУЮ НЕДЕЛЮ</t>
  </si>
  <si>
    <t xml:space="preserve">СОСТАВВЛЕНИЕ СВОДНОЙ ТАБЛИЦЫ БАЛАНСИРОВКИ МОЩНОСТЕЙ</t>
  </si>
  <si>
    <t xml:space="preserve">ПУБЛИКАЦИЯ ТАБЛИЦЫ В ПАПКЕ ОБЩЕГО ДОСТУПА</t>
  </si>
  <si>
    <t xml:space="preserve">ПТ</t>
  </si>
  <si>
    <t xml:space="preserve">БАЛАНСИРОВКА МОЩНОСТЕЙ НА СЛЕДУЮЩУЮ НЕДЕЛЮ В ЗОНЕ ОТВЕСТВЕННОСТИ ПОДРАЗДЕЛЕНИЯ</t>
  </si>
  <si>
    <t xml:space="preserve">ПТ,    ПН-ЧТ</t>
  </si>
  <si>
    <t xml:space="preserve">РАСПЕЧАТКА ЗАКАЗА</t>
  </si>
  <si>
    <t xml:space="preserve">ОТМЕТКА О СОГЛАСОВАНИИ ПОЛУЧЕНИЯ ЗИП</t>
  </si>
  <si>
    <t xml:space="preserve">СОРТИРОВКА ЗАКАЗОВ ПО ПЕРСОНАЛУ</t>
  </si>
  <si>
    <t xml:space="preserve">ПН-ПТ</t>
  </si>
  <si>
    <t xml:space="preserve">ПОЛУЧЕНИЕ ЗИП</t>
  </si>
  <si>
    <t xml:space="preserve">ВЫПОЛНЕНИЕ РАБОТЫ СОГЛАСНО ЗАКАЗА</t>
  </si>
  <si>
    <t xml:space="preserve">ВНЕСЕНИЕ СООБЩЕНИЙ В СИСТЕМУ  SAP ERP О РЕЗУЛЬТАТАХ ВЫПОЛНЕНИЯ РАБОТ (ВЫЯВЛЕННЫЕ НЕИСПРАВНОСТИ)</t>
  </si>
  <si>
    <t xml:space="preserve">ОТМЕТКА В РАСПЕЧАТАННОМ ЗАКАЗЕ О ВЫПОЛНЕНИИ</t>
  </si>
  <si>
    <t xml:space="preserve">ПН-ВС</t>
  </si>
  <si>
    <t xml:space="preserve">ПОДТВЕРЖДЕНИЕ ЧАСОВ</t>
  </si>
  <si>
    <t xml:space="preserve">ТЕХНИЧЕСКОЕ ЗАКРЫТИЕ ЗАКАЗА</t>
  </si>
  <si>
    <t xml:space="preserve">ПН</t>
  </si>
  <si>
    <t xml:space="preserve">АНАЛИЗ РЕЗУЛЬТАТИВНОСТИ И ЭФФЕКТИВНОСТИ ВЫПОЛНЕНИЯ РАБОТ</t>
  </si>
  <si>
    <t xml:space="preserve">ПН-СР</t>
  </si>
  <si>
    <t xml:space="preserve">КОРРЕКТИРОВКА ТК И ПЛАНОВ (ПРИ НЕОБХОДИМОСТИ)</t>
  </si>
  <si>
    <t xml:space="preserve">ID</t>
  </si>
  <si>
    <t xml:space="preserve">Name</t>
  </si>
  <si>
    <t xml:space="preserve">Summ</t>
  </si>
  <si>
    <t xml:space="preserve">VYB_MEC</t>
  </si>
  <si>
    <t xml:space="preserve">M_K_ALAR</t>
  </si>
  <si>
    <t xml:space="preserve">См.1 АРЕФЬЕВ А.В.</t>
  </si>
  <si>
    <t xml:space="preserve">о</t>
  </si>
  <si>
    <t xml:space="preserve">M_K_AGUL</t>
  </si>
  <si>
    <t xml:space="preserve">См.2 ГУЛЯЕВ А.С.</t>
  </si>
  <si>
    <t xml:space="preserve">M_K_VLGO</t>
  </si>
  <si>
    <t xml:space="preserve">См.3 ГОНЧАРОВ В.А.</t>
  </si>
  <si>
    <t xml:space="preserve">M_K_VLST</t>
  </si>
  <si>
    <t xml:space="preserve">См.4 СТЕПАНОВ В.А.</t>
  </si>
  <si>
    <t xml:space="preserve">M_K_SSEV</t>
  </si>
  <si>
    <t xml:space="preserve">СЕВАСТЬЯНОВ С.И.</t>
  </si>
  <si>
    <t xml:space="preserve">M_K_EKOS</t>
  </si>
  <si>
    <t xml:space="preserve">КОСТИН Е.А.</t>
  </si>
  <si>
    <t xml:space="preserve">M_K_VKAV</t>
  </si>
  <si>
    <t xml:space="preserve">КАВАРДАКОВ В.Д.</t>
  </si>
  <si>
    <t xml:space="preserve">M_K_VZAK</t>
  </si>
  <si>
    <t xml:space="preserve">ЗАКАБЛУКОВ В.Е.</t>
  </si>
  <si>
    <t xml:space="preserve">M_K_MKAP</t>
  </si>
  <si>
    <t xml:space="preserve">КАПЛАН М.В.</t>
  </si>
  <si>
    <t xml:space="preserve">M_K_VGAB</t>
  </si>
  <si>
    <t xml:space="preserve">ГАБОВ В </t>
  </si>
  <si>
    <t xml:space="preserve">VYB_OSN</t>
  </si>
  <si>
    <t xml:space="preserve">Основание</t>
  </si>
  <si>
    <t xml:space="preserve">VYB_MEC (DAY)</t>
  </si>
  <si>
    <t xml:space="preserve">день смена</t>
  </si>
  <si>
    <t xml:space="preserve">VYB_MEC (NIGHT)</t>
  </si>
  <si>
    <t xml:space="preserve">ночь смена</t>
  </si>
  <si>
    <t xml:space="preserve">VYB_ELE</t>
  </si>
  <si>
    <t xml:space="preserve">E_K_VTER</t>
  </si>
  <si>
    <t xml:space="preserve">См.1 Терешков Василий Игореич</t>
  </si>
  <si>
    <t xml:space="preserve">E_K_PAS</t>
  </si>
  <si>
    <t xml:space="preserve">См.2 Сорокин Павел Владимироич</t>
  </si>
  <si>
    <t xml:space="preserve">E_K_MCHE</t>
  </si>
  <si>
    <t xml:space="preserve">См.3 Чедлеев Максим Русланоич</t>
  </si>
  <si>
    <t xml:space="preserve">E_K_PABI</t>
  </si>
  <si>
    <t xml:space="preserve">См.4  Бирюков Павел Алексееич</t>
  </si>
  <si>
    <t xml:space="preserve">E_K_IMA</t>
  </si>
  <si>
    <t xml:space="preserve">Атрощенко Игорь Михайлоич</t>
  </si>
  <si>
    <t xml:space="preserve">E_K_DZHI</t>
  </si>
  <si>
    <t xml:space="preserve">Жилов Дмитрий Сергееич</t>
  </si>
  <si>
    <t xml:space="preserve">E_K_SEKU</t>
  </si>
  <si>
    <t xml:space="preserve">Курин Сергей Васильеич</t>
  </si>
  <si>
    <t xml:space="preserve">E_K_ANMO</t>
  </si>
  <si>
    <t xml:space="preserve">Молохов Андрей Александроич</t>
  </si>
  <si>
    <t xml:space="preserve">E_K_IYA</t>
  </si>
  <si>
    <t xml:space="preserve">Яцук И</t>
  </si>
  <si>
    <t xml:space="preserve">E_K_STFE</t>
  </si>
  <si>
    <t xml:space="preserve">Фёдоров Санислав Сергеевич</t>
  </si>
  <si>
    <t xml:space="preserve">VYB_ELE (DAY)</t>
  </si>
  <si>
    <t xml:space="preserve">VYB_ELE (NIGHT)</t>
  </si>
  <si>
    <t xml:space="preserve">VYB_BLD</t>
  </si>
  <si>
    <t xml:space="preserve">T_K_MLT</t>
  </si>
  <si>
    <t xml:space="preserve">Троллетов</t>
  </si>
  <si>
    <t xml:space="preserve">остановки на линии</t>
  </si>
  <si>
    <t xml:space="preserve">ТАБЕЛЬ</t>
  </si>
  <si>
    <t xml:space="preserve">ЧАСОВ</t>
  </si>
  <si>
    <t xml:space="preserve">VYB_POO</t>
  </si>
  <si>
    <t xml:space="preserve">VYB_TEO</t>
  </si>
  <si>
    <t xml:space="preserve">STOP_L1(9)</t>
  </si>
  <si>
    <t xml:space="preserve">STOP_L1(19)</t>
  </si>
  <si>
    <t xml:space="preserve">STOP_CBP</t>
  </si>
  <si>
    <t xml:space="preserve">STOP_RFN</t>
  </si>
  <si>
    <t xml:space="preserve">STOP_PCK</t>
  </si>
  <si>
    <t xml:space="preserve">ППР</t>
  </si>
  <si>
    <t xml:space="preserve">День</t>
  </si>
  <si>
    <t xml:space="preserve">Наружный осмотр тех. трубопроводов. День</t>
  </si>
  <si>
    <t xml:space="preserve">Наружный осмотр тех. сосудов. День</t>
  </si>
  <si>
    <t xml:space="preserve">1-ая смена Обход оборуд Деж.Элек.</t>
  </si>
  <si>
    <t xml:space="preserve">1-ая смена Обход оборуд Деж.Механик</t>
  </si>
  <si>
    <t xml:space="preserve">1-ая смена обход газового хозяйства</t>
  </si>
  <si>
    <t xml:space="preserve">Ежесменный наруж.осмотр труб.и рес. День</t>
  </si>
  <si>
    <t xml:space="preserve">инспекция водоподготовки</t>
  </si>
  <si>
    <t xml:space="preserve">Откр./закр. люков в ППР деж.персоналом</t>
  </si>
  <si>
    <t xml:space="preserve">Регулировка положения щетки КВО</t>
  </si>
  <si>
    <t xml:space="preserve">ночь</t>
  </si>
  <si>
    <t xml:space="preserve">Наружный осмотр тех. трубопроводов. Ночь</t>
  </si>
  <si>
    <t xml:space="preserve">Наружный осмотр тех. сосудов. Ночь</t>
  </si>
  <si>
    <t xml:space="preserve">Ежесменный наруж.осмотр труб.и рес. Ночь</t>
  </si>
  <si>
    <t xml:space="preserve">2-ая смена Обход оборуд Деж.Элек.</t>
  </si>
  <si>
    <t xml:space="preserve">2-ая смена Обход оборуд Деж.Механик</t>
  </si>
  <si>
    <t xml:space="preserve">2-ая смена обход газового хозяйства.</t>
  </si>
  <si>
    <t xml:space="preserve">Плановые ТОРО СГМ</t>
  </si>
  <si>
    <t xml:space="preserve">рабочих дней</t>
  </si>
  <si>
    <t xml:space="preserve">часов 40 ч раб неделя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</si>
  <si>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</si>
  <si>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</si>
  <si>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</si>
  <si>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</si>
  <si>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</si>
  <si>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</si>
  <si>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</si>
  <si>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</si>
  <si>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</si>
  <si>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</si>
  <si>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</si>
  <si>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</si>
  <si>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VYB OSN  2019</t>
  </si>
  <si>
    <t xml:space="preserve">Extra</t>
  </si>
  <si>
    <t xml:space="preserve">Everyday Service</t>
  </si>
  <si>
    <t xml:space="preserve">fact</t>
  </si>
  <si>
    <t xml:space="preserve">человек в день, budget</t>
  </si>
  <si>
    <t xml:space="preserve">Человек на ежедн ТОРО</t>
  </si>
  <si>
    <t xml:space="preserve">diff, hr</t>
  </si>
  <si>
    <t xml:space="preserve">cost of service, rub/hr</t>
  </si>
  <si>
    <t xml:space="preserve">cost of service (CS), rub</t>
  </si>
  <si>
    <t xml:space="preserve">cost of service (CS), eur</t>
  </si>
  <si>
    <t xml:space="preserve">VYB_OSN (budget)</t>
  </si>
  <si>
    <t xml:space="preserve">ПозПредупрТОРО</t>
  </si>
  <si>
    <t xml:space="preserve">Заказ</t>
  </si>
  <si>
    <t xml:space="preserve">Ревизия</t>
  </si>
  <si>
    <t xml:space="preserve">Название</t>
  </si>
  <si>
    <t xml:space="preserve">Краткий текст</t>
  </si>
  <si>
    <t xml:space="preserve">РабМестОперации</t>
  </si>
  <si>
    <t xml:space="preserve">БазисСрокНачала</t>
  </si>
  <si>
    <t xml:space="preserve">БазисСрокКонца</t>
  </si>
  <si>
    <t xml:space="preserve">Вид заказа</t>
  </si>
  <si>
    <t xml:space="preserve">Сумма - Работа</t>
  </si>
  <si>
    <t xml:space="preserve">Специалист</t>
  </si>
  <si>
    <t xml:space="preserve">500022140</t>
  </si>
  <si>
    <t xml:space="preserve">(пусто)</t>
  </si>
  <si>
    <t xml:space="preserve">ОСНОВНОЕ ОБОРУДОВАНИЕ ЛИНИИ №1</t>
  </si>
  <si>
    <t xml:space="preserve">ZPM3</t>
  </si>
  <si>
    <t xml:space="preserve">500022141</t>
  </si>
  <si>
    <t xml:space="preserve">500024446</t>
  </si>
  <si>
    <t xml:space="preserve">1-ая смена Обход Деж.Механик</t>
  </si>
  <si>
    <t xml:space="preserve">500024447</t>
  </si>
  <si>
    <t xml:space="preserve">2-ая смена Обход Деж.Механик</t>
  </si>
  <si>
    <t xml:space="preserve">500027453</t>
  </si>
  <si>
    <t xml:space="preserve">STOP_L1</t>
  </si>
  <si>
    <t xml:space="preserve">Отделение полимеризации</t>
  </si>
  <si>
    <t xml:space="preserve">ZPM2</t>
  </si>
  <si>
    <t xml:space="preserve">500027649</t>
  </si>
  <si>
    <t xml:space="preserve">Устройство щётки</t>
  </si>
  <si>
    <t xml:space="preserve">500028020</t>
  </si>
  <si>
    <t xml:space="preserve">Газоснабжение</t>
  </si>
  <si>
    <t xml:space="preserve">500028021</t>
  </si>
  <si>
    <t xml:space="preserve">500028029</t>
  </si>
  <si>
    <t xml:space="preserve">Отделение связующего</t>
  </si>
  <si>
    <t xml:space="preserve">500028030</t>
  </si>
  <si>
    <t xml:space="preserve">500028066</t>
  </si>
  <si>
    <t xml:space="preserve">Система водоподготовки</t>
  </si>
  <si>
    <t xml:space="preserve">Ежедневная инспекция водоподг</t>
  </si>
  <si>
    <t xml:space="preserve">Итог Результат</t>
  </si>
  <si>
    <t xml:space="preserve">Позиции дежурного ТОРО</t>
  </si>
  <si>
    <t xml:space="preserve">группа плановиков</t>
  </si>
  <si>
    <t xml:space="preserve">Число</t>
  </si>
  <si>
    <t xml:space="preserve">Работа</t>
  </si>
  <si>
    <t xml:space="preserve">Вид работы ТОРО</t>
  </si>
  <si>
    <t xml:space="preserve">ОбщСумма (План)</t>
  </si>
  <si>
    <t xml:space="preserve">Ввел</t>
  </si>
  <si>
    <t xml:space="preserve">СистСтатусОпер</t>
  </si>
  <si>
    <t xml:space="preserve">СистемнСтатус</t>
  </si>
  <si>
    <t xml:space="preserve">рабочий</t>
  </si>
  <si>
    <t xml:space="preserve">Загрузка</t>
  </si>
  <si>
    <t xml:space="preserve">Замена ленты по причине отслаивания шевр</t>
  </si>
  <si>
    <t xml:space="preserve">020</t>
  </si>
  <si>
    <t xml:space="preserve">2</t>
  </si>
  <si>
    <t xml:space="preserve">ZPM1</t>
  </si>
  <si>
    <t xml:space="preserve">B01</t>
  </si>
  <si>
    <t xml:space="preserve">Подающий конвейер (03CM02BH04)</t>
  </si>
  <si>
    <t xml:space="preserve">AEK</t>
  </si>
  <si>
    <t xml:space="preserve">ДЕБЛ</t>
  </si>
  <si>
    <t xml:space="preserve">RU36310</t>
  </si>
  <si>
    <t xml:space="preserve">ДЕБЛ ДМНП ПКАЛ ПРВВ</t>
  </si>
  <si>
    <t xml:space="preserve">VYB-JPL -310-20</t>
  </si>
  <si>
    <t xml:space="preserve">Замена ленты</t>
  </si>
  <si>
    <t xml:space="preserve">3</t>
  </si>
  <si>
    <t xml:space="preserve">M03</t>
  </si>
  <si>
    <t xml:space="preserve">Принимающий конвейер  (03CM02BH01)</t>
  </si>
  <si>
    <t xml:space="preserve">VLAGO</t>
  </si>
  <si>
    <t xml:space="preserve">0</t>
  </si>
  <si>
    <t xml:space="preserve">500022136</t>
  </si>
  <si>
    <t xml:space="preserve">Транспортёр пневматический "Спутник"</t>
  </si>
  <si>
    <t xml:space="preserve">Плановое полугодовое ТО</t>
  </si>
  <si>
    <t xml:space="preserve">I01</t>
  </si>
  <si>
    <t xml:space="preserve">IP1020200207</t>
  </si>
  <si>
    <t xml:space="preserve">RU36350</t>
  </si>
  <si>
    <t xml:space="preserve">ДЕБЛ KKMP ДМНП ПКАЛ ПРВВ</t>
  </si>
  <si>
    <t xml:space="preserve">VYB-JPL -350-20-01</t>
  </si>
  <si>
    <t xml:space="preserve">M_E_AEK</t>
  </si>
  <si>
    <t xml:space="preserve">STOPRM80</t>
  </si>
  <si>
    <t xml:space="preserve">Дробильная установка</t>
  </si>
  <si>
    <t xml:space="preserve">Течь масла на цилиндрах крышки RM-80</t>
  </si>
  <si>
    <t xml:space="preserve">M01</t>
  </si>
  <si>
    <t xml:space="preserve">Упорно-отражательная дробилка RM-80</t>
  </si>
  <si>
    <t xml:space="preserve">RU36320</t>
  </si>
  <si>
    <t xml:space="preserve">ДЕБЛ ДМНП ОШОЗ ПКАЛ ПРВВ ЧПЕЧ</t>
  </si>
  <si>
    <t xml:space="preserve">VYB-OLP -760</t>
  </si>
  <si>
    <t xml:space="preserve">SP</t>
  </si>
  <si>
    <t xml:space="preserve">Сигнализация СО</t>
  </si>
  <si>
    <t xml:space="preserve">Замена сенсоров газоанализаторов СО</t>
  </si>
  <si>
    <t xml:space="preserve">VYB_ENG</t>
  </si>
  <si>
    <t xml:space="preserve">010</t>
  </si>
  <si>
    <t xml:space="preserve">ANDO</t>
  </si>
  <si>
    <t xml:space="preserve">RU36160</t>
  </si>
  <si>
    <t xml:space="preserve">ДЕБЛ МАПД ОШОЗ ПКАЛ ПРВВ</t>
  </si>
  <si>
    <t xml:space="preserve">VYB-BLD -160-20</t>
  </si>
  <si>
    <t xml:space="preserve">Упаковочная машина ТАХУ №1</t>
  </si>
  <si>
    <t xml:space="preserve">Проведение альтернативного тестирования</t>
  </si>
  <si>
    <t xml:space="preserve">Q01</t>
  </si>
  <si>
    <t xml:space="preserve">Участок торцевой спайки</t>
  </si>
  <si>
    <t xml:space="preserve">RU36510</t>
  </si>
  <si>
    <t xml:space="preserve">ДЕБЛ МАПД ПКАЛ ПРВВ</t>
  </si>
  <si>
    <t xml:space="preserve">VYB-MFL -510-20-30</t>
  </si>
  <si>
    <t xml:space="preserve">Дробильное отделение</t>
  </si>
  <si>
    <t xml:space="preserve">Капитальное восстановление шнека</t>
  </si>
  <si>
    <t xml:space="preserve">S02</t>
  </si>
  <si>
    <t xml:space="preserve">Наклонный шнековый конвейер</t>
  </si>
  <si>
    <t xml:space="preserve">VYB-JPL -350-10-20</t>
  </si>
  <si>
    <t xml:space="preserve">1</t>
  </si>
  <si>
    <t xml:space="preserve">500024895</t>
  </si>
  <si>
    <t xml:space="preserve">Дожиг СО</t>
  </si>
  <si>
    <t xml:space="preserve">ТО датчика кислорода</t>
  </si>
  <si>
    <t xml:space="preserve">Камера сгорания</t>
  </si>
  <si>
    <t xml:space="preserve">IP1020200312</t>
  </si>
  <si>
    <t xml:space="preserve">RU36410</t>
  </si>
  <si>
    <t xml:space="preserve">ДЕБЛ ПЕЧТ KKMP ДМНП ПКАЛ ПРВВ</t>
  </si>
  <si>
    <t xml:space="preserve">VYB-LP01-410-30</t>
  </si>
  <si>
    <t xml:space="preserve">VYB_PRD</t>
  </si>
  <si>
    <t xml:space="preserve">500025014</t>
  </si>
  <si>
    <t xml:space="preserve">Плановое ежемесячное ТО стержневой мельн</t>
  </si>
  <si>
    <t xml:space="preserve">ДЕБЛ KKMP ПКАЛ ПРВВ</t>
  </si>
  <si>
    <t xml:space="preserve">500027432</t>
  </si>
  <si>
    <t xml:space="preserve">Вагранка</t>
  </si>
  <si>
    <t xml:space="preserve">ПО_плановая замена изнош. компонентов</t>
  </si>
  <si>
    <t xml:space="preserve">Правый клапан</t>
  </si>
  <si>
    <t xml:space="preserve">IP1020200318</t>
  </si>
  <si>
    <t xml:space="preserve">ДЕБЛ ПЕЧТ ДВМА ДМНП ПКАЛ ПРВВ</t>
  </si>
  <si>
    <t xml:space="preserve">VYB-LP01-410-10</t>
  </si>
  <si>
    <t xml:space="preserve">500027436</t>
  </si>
  <si>
    <t xml:space="preserve">Штабелер</t>
  </si>
  <si>
    <t xml:space="preserve">Плановая натяжка ремней</t>
  </si>
  <si>
    <t xml:space="preserve">Подъёмный полосовой конвейер POS 100</t>
  </si>
  <si>
    <t xml:space="preserve">VYB-MFL -510-10</t>
  </si>
  <si>
    <t xml:space="preserve">500027437</t>
  </si>
  <si>
    <t xml:space="preserve">Отделение загрузки</t>
  </si>
  <si>
    <t xml:space="preserve">Плановая инспекция в останов</t>
  </si>
  <si>
    <t xml:space="preserve">L01</t>
  </si>
  <si>
    <t xml:space="preserve">VYB-JPL -310</t>
  </si>
  <si>
    <t xml:space="preserve">500027438</t>
  </si>
  <si>
    <t xml:space="preserve">Левый клапан</t>
  </si>
  <si>
    <t xml:space="preserve">500027439</t>
  </si>
  <si>
    <t xml:space="preserve">Электрическое оборудование волокнообразо</t>
  </si>
  <si>
    <t xml:space="preserve">Очистка эл. шкафов у маятника</t>
  </si>
  <si>
    <t xml:space="preserve">C01</t>
  </si>
  <si>
    <t xml:space="preserve">RU36430</t>
  </si>
  <si>
    <t xml:space="preserve">VYB-LP01-430-00</t>
  </si>
  <si>
    <t xml:space="preserve">500027440</t>
  </si>
  <si>
    <t xml:space="preserve">Электрическое оборудование КП</t>
  </si>
  <si>
    <t xml:space="preserve">Очистка эл. шкафов КП и DDD</t>
  </si>
  <si>
    <t xml:space="preserve">RU36450</t>
  </si>
  <si>
    <t xml:space="preserve">VYB-LP01-450-00</t>
  </si>
  <si>
    <t xml:space="preserve">500027441</t>
  </si>
  <si>
    <t xml:space="preserve">Аспирация, пылеподавление</t>
  </si>
  <si>
    <t xml:space="preserve">Очистка эл. шкафов Аспирации и КП</t>
  </si>
  <si>
    <t xml:space="preserve">VYB-JPL -350-40</t>
  </si>
  <si>
    <t xml:space="preserve">500027445</t>
  </si>
  <si>
    <t xml:space="preserve">Камера полимеризации</t>
  </si>
  <si>
    <t xml:space="preserve">Герметизация дверей камеры</t>
  </si>
  <si>
    <t xml:space="preserve">Камера полимеризации (корпус, станина)</t>
  </si>
  <si>
    <t xml:space="preserve">VYB-LP01-450-10</t>
  </si>
  <si>
    <t xml:space="preserve">VYB-LP01-450</t>
  </si>
  <si>
    <t xml:space="preserve">Щетка ВПЛ</t>
  </si>
  <si>
    <t xml:space="preserve">VYB-LP01-430-10-12</t>
  </si>
  <si>
    <t xml:space="preserve">500028034</t>
  </si>
  <si>
    <t xml:space="preserve">Переработка отходов ваты (Recycling)</t>
  </si>
  <si>
    <t xml:space="preserve">Инспекция переработки в останов</t>
  </si>
  <si>
    <t xml:space="preserve">030</t>
  </si>
  <si>
    <t xml:space="preserve">VYB-LP01-430-40</t>
  </si>
  <si>
    <t xml:space="preserve">500028036</t>
  </si>
  <si>
    <t xml:space="preserve">Очистка весовых конвейеров. Загрузка</t>
  </si>
  <si>
    <t xml:space="preserve">500028037</t>
  </si>
  <si>
    <t xml:space="preserve">Система подогрева верхнего трака</t>
  </si>
  <si>
    <t xml:space="preserve">Тест горелок на дизельном топливе</t>
  </si>
  <si>
    <t xml:space="preserve">Горелка подоргева верхнего трака</t>
  </si>
  <si>
    <t xml:space="preserve">VYB-LP01-450-20-20</t>
  </si>
  <si>
    <t xml:space="preserve">500028378</t>
  </si>
  <si>
    <t xml:space="preserve">Отделение резки</t>
  </si>
  <si>
    <t xml:space="preserve">RU36460</t>
  </si>
  <si>
    <t xml:space="preserve">VYB-LP01-460</t>
  </si>
  <si>
    <t xml:space="preserve">500028538</t>
  </si>
  <si>
    <t xml:space="preserve">Система охлаждения лотков</t>
  </si>
  <si>
    <t xml:space="preserve">Инспекция рукавов охлаждения лотков</t>
  </si>
  <si>
    <t xml:space="preserve">Трубопроводы и арматура</t>
  </si>
  <si>
    <t xml:space="preserve">VYB-LP01-420-50</t>
  </si>
  <si>
    <t xml:space="preserve">500027891</t>
  </si>
  <si>
    <t xml:space="preserve">Фильтр отделения волокнообразования</t>
  </si>
  <si>
    <t xml:space="preserve">Чистка форсунок системы смыва</t>
  </si>
  <si>
    <t xml:space="preserve">Система очистки коллектора</t>
  </si>
  <si>
    <t xml:space="preserve">ДЕБЛ ПЕЧТ KKMP ДМНП ОШОЗ ПКАЛ ПРВВ</t>
  </si>
  <si>
    <t xml:space="preserve">VYB-LP01-430-20</t>
  </si>
  <si>
    <t xml:space="preserve">500029704</t>
  </si>
  <si>
    <t xml:space="preserve">Вода процесса</t>
  </si>
  <si>
    <t xml:space="preserve">Очистка насоса ЧБ</t>
  </si>
  <si>
    <t xml:space="preserve">Центробежный насос, отходы WBS(чёрн боч)</t>
  </si>
  <si>
    <t xml:space="preserve">RU36220</t>
  </si>
  <si>
    <t xml:space="preserve">VYB-LP01-430-30</t>
  </si>
  <si>
    <t xml:space="preserve">500030160</t>
  </si>
  <si>
    <t xml:space="preserve">Кондиционирование</t>
  </si>
  <si>
    <t xml:space="preserve">ЧИЛЛЕР-ВМТ-3 Ксирон-Холод (Line Scanner)</t>
  </si>
  <si>
    <t xml:space="preserve">040</t>
  </si>
  <si>
    <t xml:space="preserve">ЧИЛЛЕР ВМТ-3 Ксирон-Холод (Line Scanner)</t>
  </si>
  <si>
    <t xml:space="preserve">RU36140</t>
  </si>
  <si>
    <t xml:space="preserve">VYB-BLD -140</t>
  </si>
  <si>
    <t xml:space="preserve">500030161</t>
  </si>
  <si>
    <t xml:space="preserve">ЧИЛЛЕР ВМТ-8 Ксирон-Холод (Спектрометр)</t>
  </si>
  <si>
    <t xml:space="preserve">500031129</t>
  </si>
  <si>
    <t xml:space="preserve">Центрифуги</t>
  </si>
  <si>
    <t xml:space="preserve">ТО центрифуг (MEC)</t>
  </si>
  <si>
    <t xml:space="preserve">RU36420</t>
  </si>
  <si>
    <t xml:space="preserve">VYB-LP01-420-20</t>
  </si>
  <si>
    <t xml:space="preserve">500026734</t>
  </si>
  <si>
    <t xml:space="preserve">Инспекция отделения загрузки в работе</t>
  </si>
  <si>
    <t xml:space="preserve">500028038</t>
  </si>
  <si>
    <t xml:space="preserve">Еженедельная инспекц. Rod-Mill в работе</t>
  </si>
  <si>
    <t xml:space="preserve">500026816</t>
  </si>
  <si>
    <t xml:space="preserve">Контроль уровня вибрации вентиляторов</t>
  </si>
  <si>
    <t xml:space="preserve">P_E_EVGR</t>
  </si>
  <si>
    <t xml:space="preserve">500023546</t>
  </si>
  <si>
    <t xml:space="preserve">ТО сист. орош. воздуховодов КП.Линия №1</t>
  </si>
  <si>
    <t xml:space="preserve">Линия №1</t>
  </si>
  <si>
    <t xml:space="preserve">500030592</t>
  </si>
  <si>
    <t xml:space="preserve">Отделение плавильной печи</t>
  </si>
  <si>
    <t xml:space="preserve">Инсп плавильного и связки</t>
  </si>
  <si>
    <t xml:space="preserve">IP1020200326</t>
  </si>
  <si>
    <t xml:space="preserve">VYB-LP01-410</t>
  </si>
  <si>
    <t xml:space="preserve">500024730</t>
  </si>
  <si>
    <t xml:space="preserve">Смазка подш. эл.двиг. вент.V3</t>
  </si>
  <si>
    <t xml:space="preserve">M02</t>
  </si>
  <si>
    <t xml:space="preserve">V3 вентилятор дутьевой в вагранку</t>
  </si>
  <si>
    <t xml:space="preserve">ДЕБЛ ПЕЧТ KKMP ПКАЛ ПРВВ</t>
  </si>
  <si>
    <t xml:space="preserve">500022126</t>
  </si>
  <si>
    <t xml:space="preserve">Периодическое ТО штабелера</t>
  </si>
  <si>
    <t xml:space="preserve">500023150</t>
  </si>
  <si>
    <t xml:space="preserve">Участок упаковки МИВО</t>
  </si>
  <si>
    <t xml:space="preserve">Плановое ежемесячное ТО MIWO</t>
  </si>
  <si>
    <t xml:space="preserve">VYB-MFL -510-30-20</t>
  </si>
  <si>
    <t xml:space="preserve">VYB-LP01</t>
  </si>
  <si>
    <t xml:space="preserve">E_E_SEA</t>
  </si>
  <si>
    <t xml:space="preserve">500024370</t>
  </si>
  <si>
    <t xml:space="preserve">ППР On-Line</t>
  </si>
  <si>
    <t xml:space="preserve">500023643</t>
  </si>
  <si>
    <t xml:space="preserve">Установка нанесения флиса</t>
  </si>
  <si>
    <t xml:space="preserve">Плановое ТО Станции размотки флиса.</t>
  </si>
  <si>
    <t xml:space="preserve">RU36520</t>
  </si>
  <si>
    <t xml:space="preserve">VYB-MFL -520-20</t>
  </si>
  <si>
    <t xml:space="preserve">500028196</t>
  </si>
  <si>
    <t xml:space="preserve">Разделительная пила</t>
  </si>
  <si>
    <t xml:space="preserve">Замена полтна раздел. пилы POS 03</t>
  </si>
  <si>
    <t xml:space="preserve">Разделительная пила POS 03</t>
  </si>
  <si>
    <t xml:space="preserve">RU36715</t>
  </si>
  <si>
    <t xml:space="preserve">VYB-OLP -715-10-10</t>
  </si>
  <si>
    <t xml:space="preserve">500027604</t>
  </si>
  <si>
    <t xml:space="preserve">Плановое ТО_1 (МЕХ)</t>
  </si>
  <si>
    <t xml:space="preserve">Установка перемещения фильтров</t>
  </si>
  <si>
    <t xml:space="preserve">500027605</t>
  </si>
  <si>
    <t xml:space="preserve">Плановое ТО_1 (ELE)</t>
  </si>
  <si>
    <t xml:space="preserve">500023163</t>
  </si>
  <si>
    <t xml:space="preserve">Теплоузел над Вагранкой</t>
  </si>
  <si>
    <t xml:space="preserve">Плановая замена фильтров</t>
  </si>
  <si>
    <t xml:space="preserve">RU36150</t>
  </si>
  <si>
    <t xml:space="preserve">VYB-BLD -150-30</t>
  </si>
  <si>
    <t xml:space="preserve">500031086</t>
  </si>
  <si>
    <t xml:space="preserve">Система очистки барабана</t>
  </si>
  <si>
    <t xml:space="preserve">Еженедельная инспекция установки</t>
  </si>
  <si>
    <t xml:space="preserve">Установка WOMA</t>
  </si>
  <si>
    <t xml:space="preserve">VYB-LP01-430-10-06</t>
  </si>
  <si>
    <t xml:space="preserve">500027054</t>
  </si>
  <si>
    <t xml:space="preserve">Плановое ТО-1 установки</t>
  </si>
  <si>
    <t xml:space="preserve">Шнековый транспортёр</t>
  </si>
  <si>
    <t xml:space="preserve">500024731</t>
  </si>
  <si>
    <t xml:space="preserve">Смазка подш. эл.двиг. вент.V8</t>
  </si>
  <si>
    <t xml:space="preserve">V8 вентилятор разбав. холодного воздуха</t>
  </si>
  <si>
    <t xml:space="preserve">500024612</t>
  </si>
  <si>
    <t xml:space="preserve">Line Scanner</t>
  </si>
  <si>
    <t xml:space="preserve">Плановое ТО установки Line Scanner</t>
  </si>
  <si>
    <t xml:space="preserve">VYB-MFL -520-90</t>
  </si>
  <si>
    <t xml:space="preserve">500029546</t>
  </si>
  <si>
    <t xml:space="preserve">Помещение модульной компрессорн. станции</t>
  </si>
  <si>
    <t xml:space="preserve">Замена фильтров в корпусе компрессора</t>
  </si>
  <si>
    <t xml:space="preserve">Компрессор GA250VSD №4</t>
  </si>
  <si>
    <t xml:space="preserve">RU36250</t>
  </si>
  <si>
    <t xml:space="preserve">VYB-SUP -250-20</t>
  </si>
  <si>
    <t xml:space="preserve">RU36240</t>
  </si>
  <si>
    <t xml:space="preserve">VYB-SUP -240</t>
  </si>
  <si>
    <t xml:space="preserve">E_E_EVSH</t>
  </si>
  <si>
    <t xml:space="preserve">RU36330</t>
  </si>
  <si>
    <t xml:space="preserve">VYB-JPL -330</t>
  </si>
  <si>
    <t xml:space="preserve">500028194</t>
  </si>
  <si>
    <t xml:space="preserve">Вентиляция</t>
  </si>
  <si>
    <t xml:space="preserve">Ежедневный обход вентиляции</t>
  </si>
  <si>
    <t xml:space="preserve">RU36170</t>
  </si>
  <si>
    <t xml:space="preserve">VYB-BLD -170</t>
  </si>
  <si>
    <t xml:space="preserve">500028195</t>
  </si>
  <si>
    <t xml:space="preserve">ЗДАНИЯ</t>
  </si>
  <si>
    <t xml:space="preserve">Переодический обход (ТЭО)</t>
  </si>
  <si>
    <t xml:space="preserve">VYB-BLD</t>
  </si>
  <si>
    <t xml:space="preserve">500028501</t>
  </si>
  <si>
    <t xml:space="preserve">Рокфон</t>
  </si>
  <si>
    <t xml:space="preserve">Плановый обход линии электриком</t>
  </si>
  <si>
    <t xml:space="preserve">VYB-OLP -715</t>
  </si>
  <si>
    <t xml:space="preserve">VYB-SUP -220-20-10</t>
  </si>
  <si>
    <t xml:space="preserve">500030591</t>
  </si>
  <si>
    <t xml:space="preserve">Брикетный завод</t>
  </si>
  <si>
    <t xml:space="preserve">Ежедневная инспекция брикетовни</t>
  </si>
  <si>
    <t xml:space="preserve">VYB-JPL -320</t>
  </si>
  <si>
    <t xml:space="preserve">500030593</t>
  </si>
  <si>
    <t xml:space="preserve">Инсп рокфона в работе</t>
  </si>
  <si>
    <t xml:space="preserve">500030595</t>
  </si>
  <si>
    <t xml:space="preserve">Ежедневная инспекция резки и переработки</t>
  </si>
  <si>
    <t xml:space="preserve">500030594</t>
  </si>
  <si>
    <t xml:space="preserve">Упаковка</t>
  </si>
  <si>
    <t xml:space="preserve">Ежедневная инспекция</t>
  </si>
  <si>
    <t xml:space="preserve">VYB-MFL -510</t>
  </si>
  <si>
    <t xml:space="preserve">SHE + КД по штабелёру</t>
  </si>
  <si>
    <t xml:space="preserve">Первая транспортировочная секция</t>
  </si>
  <si>
    <t xml:space="preserve">AKORO</t>
  </si>
  <si>
    <t xml:space="preserve">Перенос датчика кислорода</t>
  </si>
  <si>
    <t xml:space="preserve">SEA</t>
  </si>
  <si>
    <t xml:space="preserve">500028241</t>
  </si>
  <si>
    <t xml:space="preserve">Виброконтроль критичных агрегатов</t>
  </si>
  <si>
    <t xml:space="preserve">Вытяжной вентилятор ВПЛ</t>
  </si>
  <si>
    <t xml:space="preserve">IP1020200402</t>
  </si>
  <si>
    <t xml:space="preserve">Ревизия подшипников конвейера</t>
  </si>
  <si>
    <t xml:space="preserve">M_E_AKOR</t>
  </si>
  <si>
    <t xml:space="preserve">Конвейер на выходе с элеватора POS 101</t>
  </si>
  <si>
    <t xml:space="preserve">500022145</t>
  </si>
  <si>
    <t xml:space="preserve">Производство сжатого воздуха</t>
  </si>
  <si>
    <t xml:space="preserve">Периодический осмотр компрессоров</t>
  </si>
  <si>
    <t xml:space="preserve">IP1020200406</t>
  </si>
  <si>
    <t xml:space="preserve">VYB-SUP -250</t>
  </si>
  <si>
    <t xml:space="preserve">Ремонт брони в колоколе</t>
  </si>
  <si>
    <t xml:space="preserve">Вращающаяся корзина</t>
  </si>
  <si>
    <t xml:space="preserve">EVGGR</t>
  </si>
  <si>
    <t xml:space="preserve">Первичный ковер</t>
  </si>
  <si>
    <t xml:space="preserve">June конвейер №1</t>
  </si>
  <si>
    <t xml:space="preserve">MAXSH</t>
  </si>
  <si>
    <t xml:space="preserve">RU36440</t>
  </si>
  <si>
    <t xml:space="preserve">ДЕБЛ ПЕЧТ ДВМА МАПД ПКАЛ ПРВВ</t>
  </si>
  <si>
    <t xml:space="preserve">VYB-LP01-440-10</t>
  </si>
  <si>
    <t xml:space="preserve">Заточка зубчатых ножей 12/3</t>
  </si>
  <si>
    <t xml:space="preserve">Замена датчика пламени</t>
  </si>
  <si>
    <t xml:space="preserve">Стартовая горелка Weishaupt WKGL40/2-A</t>
  </si>
  <si>
    <t xml:space="preserve">DMR</t>
  </si>
  <si>
    <t xml:space="preserve">ДЕБЛ ПЕЧТ KKMP ДВМА ПКАЛ ПРВВ</t>
  </si>
  <si>
    <t xml:space="preserve">Административно-бытовой корпус</t>
  </si>
  <si>
    <t xml:space="preserve">Сломан кран в женской раздевалки АБК</t>
  </si>
  <si>
    <t xml:space="preserve">VLKOL</t>
  </si>
  <si>
    <t xml:space="preserve">RU36110</t>
  </si>
  <si>
    <t xml:space="preserve">VYB-BLD -110-10-10</t>
  </si>
  <si>
    <t xml:space="preserve">Продольная резка</t>
  </si>
  <si>
    <t xml:space="preserve">Замена дисковых пил</t>
  </si>
  <si>
    <t xml:space="preserve">Дисковые продольные пилы</t>
  </si>
  <si>
    <t xml:space="preserve">VYB-LP01-460-30</t>
  </si>
  <si>
    <t xml:space="preserve">Не квитируется зона безопасности Н6.</t>
  </si>
  <si>
    <t xml:space="preserve">Эл.шкаф =13=09A+S.S2 (H6-WBS and PW)</t>
  </si>
  <si>
    <t xml:space="preserve">PABI</t>
  </si>
  <si>
    <t xml:space="preserve">ДЕБЛ ДВМА МАПД ПКАЛ ПРВВ</t>
  </si>
  <si>
    <t xml:space="preserve">Транспортно-складирующая группа</t>
  </si>
  <si>
    <t xml:space="preserve">Замена масла на корректный вид</t>
  </si>
  <si>
    <t xml:space="preserve">Нижняя тележка</t>
  </si>
  <si>
    <t xml:space="preserve">ДЕБЛ ДМНП ОШОЗ ПКАЛ ПРВВ</t>
  </si>
  <si>
    <t xml:space="preserve">VYB-JPL -320-30-30</t>
  </si>
  <si>
    <t xml:space="preserve">500022156</t>
  </si>
  <si>
    <t xml:space="preserve">Транспортировка пыли в накопит. силос</t>
  </si>
  <si>
    <t xml:space="preserve">Плановая замена рукава FlyAsh</t>
  </si>
  <si>
    <t xml:space="preserve">Магистральный рукав трансп. летучей золы</t>
  </si>
  <si>
    <t xml:space="preserve">IP1020200227</t>
  </si>
  <si>
    <t xml:space="preserve">VYB-JPL -350-20-02</t>
  </si>
  <si>
    <t xml:space="preserve">500029163</t>
  </si>
  <si>
    <t xml:space="preserve">Столовая</t>
  </si>
  <si>
    <t xml:space="preserve">ТО оборудования столовой</t>
  </si>
  <si>
    <t xml:space="preserve">VYB-BLD -110-10-60</t>
  </si>
  <si>
    <t xml:space="preserve">500022105</t>
  </si>
  <si>
    <t xml:space="preserve">Плановое ТО центрифуги</t>
  </si>
  <si>
    <t xml:space="preserve">500022106</t>
  </si>
  <si>
    <t xml:space="preserve">Плановое ТО центрифуги эл.часть</t>
  </si>
  <si>
    <t xml:space="preserve">500023663</t>
  </si>
  <si>
    <t xml:space="preserve">Плановое ТО электрооборуд-я Бр-го завода</t>
  </si>
  <si>
    <t xml:space="preserve">500024365</t>
  </si>
  <si>
    <t xml:space="preserve">Приёмная секция</t>
  </si>
  <si>
    <t xml:space="preserve">ТО приемного бункера на БЗ</t>
  </si>
  <si>
    <t xml:space="preserve">Приемный бункер</t>
  </si>
  <si>
    <t xml:space="preserve">VYB-JPL -320-10-10</t>
  </si>
  <si>
    <t xml:space="preserve">500022327</t>
  </si>
  <si>
    <t xml:space="preserve">Планово перевернуть рукав Fly Ash</t>
  </si>
  <si>
    <t xml:space="preserve">500022753</t>
  </si>
  <si>
    <t xml:space="preserve">Мастерские ТОиР</t>
  </si>
  <si>
    <t xml:space="preserve">Проточка наплавленных валков</t>
  </si>
  <si>
    <t xml:space="preserve">Токарный станок Trens SN71C</t>
  </si>
  <si>
    <t xml:space="preserve">RU36640</t>
  </si>
  <si>
    <t xml:space="preserve">VYB-FEQ -640</t>
  </si>
  <si>
    <t xml:space="preserve">Электрическое оборудование связующего</t>
  </si>
  <si>
    <t xml:space="preserve">Изготовление и монтаж стоек для LOTO</t>
  </si>
  <si>
    <t xml:space="preserve">S01</t>
  </si>
  <si>
    <t xml:space="preserve">VYB-JPL -330-00</t>
  </si>
  <si>
    <t xml:space="preserve">IP1020200407</t>
  </si>
  <si>
    <t xml:space="preserve">раскрутился левый подшипник</t>
  </si>
  <si>
    <t xml:space="preserve">Щетка верхнего трака</t>
  </si>
  <si>
    <t xml:space="preserve">Машина обертывания Bundler №1</t>
  </si>
  <si>
    <t xml:space="preserve">вываливается селиконовый уплотнитель</t>
  </si>
  <si>
    <t xml:space="preserve">Секция спайки</t>
  </si>
  <si>
    <t xml:space="preserve">VYB-MFL -510-20-70</t>
  </si>
  <si>
    <t xml:space="preserve">Смеситель и скиповый подъёмник</t>
  </si>
  <si>
    <t xml:space="preserve">Замена лопатки в миксере</t>
  </si>
  <si>
    <t xml:space="preserve">Смесительный котёл</t>
  </si>
  <si>
    <t xml:space="preserve">ДЕБЛ ПЕЧТ МАПД ПКАЛ ПРВВ</t>
  </si>
  <si>
    <t xml:space="preserve">VYB-JPL -320-10-70</t>
  </si>
  <si>
    <t xml:space="preserve">Инспекция опорных подшипников</t>
  </si>
  <si>
    <t xml:space="preserve">Участок упаковки готовой продукции</t>
  </si>
  <si>
    <t xml:space="preserve">Проверка показаний датчика температуры.</t>
  </si>
  <si>
    <t xml:space="preserve">Упаковочная машина POS 40(SuperWrap1600)</t>
  </si>
  <si>
    <t xml:space="preserve">VYB-OLP -715-20-70</t>
  </si>
  <si>
    <t xml:space="preserve">Грузоподъемные механизмы, лифты</t>
  </si>
  <si>
    <t xml:space="preserve">Ремонт ГПМ</t>
  </si>
  <si>
    <t xml:space="preserve">Таль электрическая ВЕ зав.№1100309</t>
  </si>
  <si>
    <t xml:space="preserve">RU36130</t>
  </si>
  <si>
    <t xml:space="preserve">VYB-BLD -130</t>
  </si>
  <si>
    <t xml:space="preserve">Участок нанесения и активации клея</t>
  </si>
  <si>
    <t xml:space="preserve">Установка доп. сигнальной лампы.</t>
  </si>
  <si>
    <t xml:space="preserve">VYB-OLP -715-10-50</t>
  </si>
  <si>
    <t xml:space="preserve">500027154</t>
  </si>
  <si>
    <t xml:space="preserve">Вибродиагностика насосных агрегатов</t>
  </si>
  <si>
    <t xml:space="preserve">IP1020200116</t>
  </si>
  <si>
    <t xml:space="preserve">500022224</t>
  </si>
  <si>
    <t xml:space="preserve">STOP_OFL</t>
  </si>
  <si>
    <t xml:space="preserve">ТО Аспирации OFF-Line</t>
  </si>
  <si>
    <t xml:space="preserve">Аспирация Offline</t>
  </si>
  <si>
    <t xml:space="preserve">500022366</t>
  </si>
  <si>
    <t xml:space="preserve">Off-line упаковка</t>
  </si>
  <si>
    <t xml:space="preserve">Плановое ТО спаечной секции</t>
  </si>
  <si>
    <t xml:space="preserve">Конвейер POS 09</t>
  </si>
  <si>
    <t xml:space="preserve">VYB-OLP -765-10</t>
  </si>
  <si>
    <t xml:space="preserve">500022363</t>
  </si>
  <si>
    <t xml:space="preserve">Участок постполимеризации</t>
  </si>
  <si>
    <t xml:space="preserve">ППР Упаковки OFF Line</t>
  </si>
  <si>
    <t xml:space="preserve">RU36765</t>
  </si>
  <si>
    <t xml:space="preserve">VYB-OLP -765</t>
  </si>
  <si>
    <t xml:space="preserve">500022569</t>
  </si>
  <si>
    <t xml:space="preserve">участок печей доп. полимеризации</t>
  </si>
  <si>
    <t xml:space="preserve">Профилактическое обслуживание пиццы № 5</t>
  </si>
  <si>
    <t xml:space="preserve">Печь ACO 5</t>
  </si>
  <si>
    <t xml:space="preserve">VYB-OLP -765-20</t>
  </si>
  <si>
    <t xml:space="preserve">500024429</t>
  </si>
  <si>
    <t xml:space="preserve">ТО Системы пылеподавления AirTec</t>
  </si>
  <si>
    <t xml:space="preserve">Система пылеподавления AirTec</t>
  </si>
  <si>
    <t xml:space="preserve">500022570</t>
  </si>
  <si>
    <t xml:space="preserve">Профилактическое обслуживание пиццы №6</t>
  </si>
  <si>
    <t xml:space="preserve">Печь ACO 6</t>
  </si>
  <si>
    <t xml:space="preserve">500022568</t>
  </si>
  <si>
    <t xml:space="preserve">Профилактическое обслуживание пиццы №4</t>
  </si>
  <si>
    <t xml:space="preserve">Печь ACO 4</t>
  </si>
  <si>
    <t xml:space="preserve">500024732</t>
  </si>
  <si>
    <t xml:space="preserve">Смазка подш. эл.двиг. вент.аспирации</t>
  </si>
  <si>
    <t xml:space="preserve">Вентилятор на 75 000 м3/ч,</t>
  </si>
  <si>
    <t xml:space="preserve">500022557</t>
  </si>
  <si>
    <t xml:space="preserve">Телескопы, подъемные столы, эстакада</t>
  </si>
  <si>
    <t xml:space="preserve">Плановое обсл-е телескоп. конвеера №3</t>
  </si>
  <si>
    <t xml:space="preserve">Телескопический конвейер №3</t>
  </si>
  <si>
    <t xml:space="preserve">RU36660</t>
  </si>
  <si>
    <t xml:space="preserve">VYB-FEQ -660-30</t>
  </si>
  <si>
    <t xml:space="preserve">500028443</t>
  </si>
  <si>
    <t xml:space="preserve">ТО эл\оборудования телескоп. конвеера №3</t>
  </si>
  <si>
    <t xml:space="preserve">500028374</t>
  </si>
  <si>
    <t xml:space="preserve">Смазка подшипников эл. двигателей</t>
  </si>
  <si>
    <t xml:space="preserve">Привод нижнего трака</t>
  </si>
  <si>
    <t xml:space="preserve">IP1020190327</t>
  </si>
  <si>
    <t xml:space="preserve">ДЕБЛ KKMP ОШОЗ ПКАЛ ПРВВ</t>
  </si>
  <si>
    <t xml:space="preserve">500022200</t>
  </si>
  <si>
    <t xml:space="preserve">Толкатель №1</t>
  </si>
  <si>
    <t xml:space="preserve">Плановая замена болт.соедин. на толкате</t>
  </si>
  <si>
    <t xml:space="preserve">Толкатель №1 POS 06</t>
  </si>
  <si>
    <t xml:space="preserve">ДЕБЛ ПЕЧТ ДМНП ПКАЛ ПРВВ</t>
  </si>
  <si>
    <t xml:space="preserve">VYB-OLP -715-10-20</t>
  </si>
  <si>
    <t xml:space="preserve">500022946</t>
  </si>
  <si>
    <t xml:space="preserve">Противопожарные установки</t>
  </si>
  <si>
    <t xml:space="preserve">ТОиР АПС Пожаротушения</t>
  </si>
  <si>
    <t xml:space="preserve">VYB_PSP</t>
  </si>
  <si>
    <t xml:space="preserve">IP1020200304</t>
  </si>
  <si>
    <t xml:space="preserve">RU36650</t>
  </si>
  <si>
    <t xml:space="preserve">VYB-FEQ -650</t>
  </si>
  <si>
    <t xml:space="preserve">Сборные конвейера (TP1)</t>
  </si>
  <si>
    <t xml:space="preserve">Монтаж ремня на "короткий" ролик</t>
  </si>
  <si>
    <t xml:space="preserve">Комбинированный конвейер POS 306</t>
  </si>
  <si>
    <t xml:space="preserve">VYB-MFL -510-20-91</t>
  </si>
  <si>
    <t xml:space="preserve">500027521</t>
  </si>
  <si>
    <t xml:space="preserve">Фронтальные погрузчики</t>
  </si>
  <si>
    <t xml:space="preserve">ТО Volvo №3 по наработке</t>
  </si>
  <si>
    <t xml:space="preserve">VYB_VHC</t>
  </si>
  <si>
    <t xml:space="preserve">VOLVO L120F 3</t>
  </si>
  <si>
    <t xml:space="preserve">VYB-FEQ -660-20</t>
  </si>
  <si>
    <t xml:space="preserve">500022566</t>
  </si>
  <si>
    <t xml:space="preserve">Замена наждачной бумаги на POS 13,14</t>
  </si>
  <si>
    <t xml:space="preserve">500030125</t>
  </si>
  <si>
    <t xml:space="preserve">Еженедельное ТО</t>
  </si>
  <si>
    <t xml:space="preserve">VYB-MFL -510-20</t>
  </si>
  <si>
    <t xml:space="preserve">500027612</t>
  </si>
  <si>
    <t xml:space="preserve">Аппликаторы</t>
  </si>
  <si>
    <t xml:space="preserve">ТО аппликатора 1.1 VideoJet P3400 RH</t>
  </si>
  <si>
    <t xml:space="preserve">Аппликатор 1.1 VideoJet P3400 RH Таху 1</t>
  </si>
  <si>
    <t xml:space="preserve">RU36540</t>
  </si>
  <si>
    <t xml:space="preserve">VYB-MFL -540-10-10</t>
  </si>
  <si>
    <t xml:space="preserve">500027613</t>
  </si>
  <si>
    <t xml:space="preserve">ТО аппликатора 1.2 VideoJet P3400 RH</t>
  </si>
  <si>
    <t xml:space="preserve">Аппликатор 1.2 VideoJet P3400 RH Таху 1</t>
  </si>
  <si>
    <t xml:space="preserve">500027626</t>
  </si>
  <si>
    <t xml:space="preserve">ТО аппликатора 2.1 VideoJet P3400 RH</t>
  </si>
  <si>
    <t xml:space="preserve">Аппликатор 2.1 VideoJet P3400 LH Таху 2</t>
  </si>
  <si>
    <t xml:space="preserve">500027627</t>
  </si>
  <si>
    <t xml:space="preserve">ТО аппликатора 2.2 VideoJet P3400 RH</t>
  </si>
  <si>
    <t xml:space="preserve">Аппликатор 2.2 VideoJet P3400 LH Таху 2</t>
  </si>
  <si>
    <t xml:space="preserve">500029538</t>
  </si>
  <si>
    <t xml:space="preserve">Принтеры</t>
  </si>
  <si>
    <t xml:space="preserve">Плановая инспекция маркировщиков</t>
  </si>
  <si>
    <t xml:space="preserve">VYB-MFL -540-10-30</t>
  </si>
  <si>
    <t xml:space="preserve">500029625</t>
  </si>
  <si>
    <t xml:space="preserve">ТО электрооборудования ТАХУ №1</t>
  </si>
  <si>
    <t xml:space="preserve">500029622</t>
  </si>
  <si>
    <t xml:space="preserve">Упаковочная машина ТАХУ №2</t>
  </si>
  <si>
    <t xml:space="preserve">ТО электрооборудования ТАХУ №2</t>
  </si>
  <si>
    <t xml:space="preserve">VYB-MFL -510-20-40</t>
  </si>
  <si>
    <t xml:space="preserve">Участок термоусадки №1</t>
  </si>
  <si>
    <t xml:space="preserve">Замена гильз</t>
  </si>
  <si>
    <t xml:space="preserve">VYB-MFL -510-20-50</t>
  </si>
  <si>
    <t xml:space="preserve">Ремонт корпуса фильтра вакуума-свищи</t>
  </si>
  <si>
    <t xml:space="preserve">Установка размотки плёнки</t>
  </si>
  <si>
    <t xml:space="preserve">требуется чистка валов поз.262</t>
  </si>
  <si>
    <t xml:space="preserve">500024632</t>
  </si>
  <si>
    <t xml:space="preserve">Участок упаковки продукции в капюшон</t>
  </si>
  <si>
    <t xml:space="preserve">Плановое ТО установки</t>
  </si>
  <si>
    <t xml:space="preserve">Стреч упаковщик MSK pos.5</t>
  </si>
  <si>
    <t xml:space="preserve">VYB-MFL -510-30-30</t>
  </si>
  <si>
    <t xml:space="preserve">500024493</t>
  </si>
  <si>
    <t xml:space="preserve">Смазка подш. эл.двиг. вент.осуш.барабана</t>
  </si>
  <si>
    <t xml:space="preserve">Сушка наружней поверхности барабана</t>
  </si>
  <si>
    <t xml:space="preserve">500022765</t>
  </si>
  <si>
    <t xml:space="preserve">Установка высокого давления</t>
  </si>
  <si>
    <t xml:space="preserve">Замена фильтров очистки-низ</t>
  </si>
  <si>
    <t xml:space="preserve">Насосно-фильтровальная установка</t>
  </si>
  <si>
    <t xml:space="preserve">VYB-LP01-460-40</t>
  </si>
  <si>
    <t xml:space="preserve">500024608</t>
  </si>
  <si>
    <t xml:space="preserve">Замена уплотнений усилителя</t>
  </si>
  <si>
    <t xml:space="preserve">Гидравлическое давление</t>
  </si>
  <si>
    <t xml:space="preserve">500022871</t>
  </si>
  <si>
    <t xml:space="preserve">Инспекция вн.части бункера №4</t>
  </si>
  <si>
    <t xml:space="preserve">Накопительный бункер №4 (03CS40)</t>
  </si>
  <si>
    <t xml:space="preserve">Рабочее место</t>
  </si>
  <si>
    <t xml:space="preserve">Суммарное время работы</t>
  </si>
  <si>
    <t xml:space="preserve">RockSHE</t>
  </si>
  <si>
    <t xml:space="preserve">Участие в ППР</t>
  </si>
  <si>
    <t xml:space="preserve">Запланировано
дежурного торо (ZPM2/3)</t>
  </si>
  <si>
    <t xml:space="preserve">Сумма за сутки</t>
  </si>
  <si>
    <t xml:space="preserve">Сумма - Сумма - Работа</t>
  </si>
  <si>
    <t xml:space="preserve">Понедельник</t>
  </si>
  <si>
    <t xml:space="preserve">Вторник</t>
  </si>
  <si>
    <t xml:space="preserve">Среда</t>
  </si>
  <si>
    <t xml:space="preserve">Четверг</t>
  </si>
  <si>
    <t xml:space="preserve">Пятница</t>
  </si>
  <si>
    <t xml:space="preserve">Суббота</t>
  </si>
  <si>
    <t xml:space="preserve">Воскресенье</t>
  </si>
  <si>
    <t xml:space="preserve">Запланировано
плановое ТОРО (ZPM2)</t>
  </si>
  <si>
    <t xml:space="preserve">Запланировано
ремонт ТОРО (ZPM1)</t>
  </si>
  <si>
    <t xml:space="preserve">Запланировано
инспекц ТОРО (ZPM3)</t>
  </si>
  <si>
    <t xml:space="preserve">Обучение</t>
  </si>
  <si>
    <t xml:space="preserve">Buffer</t>
  </si>
  <si>
    <t xml:space="preserve">ZPM4</t>
  </si>
  <si>
    <t xml:space="preserve">ЗиП</t>
  </si>
  <si>
    <t xml:space="preserve">OSN</t>
  </si>
  <si>
    <t xml:space="preserve">ZPM5</t>
  </si>
  <si>
    <t xml:space="preserve">Бюджет на материалы</t>
  </si>
  <si>
    <t xml:space="preserve">основание</t>
  </si>
  <si>
    <t xml:space="preserve">месяц</t>
  </si>
  <si>
    <t xml:space="preserve">неделя</t>
  </si>
  <si>
    <t xml:space="preserve">день</t>
  </si>
  <si>
    <t xml:space="preserve">SHE/HOKE</t>
  </si>
  <si>
    <t xml:space="preserve">бюджет в день</t>
  </si>
  <si>
    <t xml:space="preserve">человек</t>
  </si>
  <si>
    <t xml:space="preserve">ч/час</t>
  </si>
  <si>
    <t xml:space="preserve">стоимость</t>
  </si>
  <si>
    <t xml:space="preserve">E_K_STFE </t>
  </si>
  <si>
    <t xml:space="preserve">VYB_MAI</t>
  </si>
  <si>
    <t xml:space="preserve">не распределено</t>
  </si>
  <si>
    <t xml:space="preserve">перебор </t>
  </si>
  <si>
    <t xml:space="preserve">всего</t>
  </si>
  <si>
    <t xml:space="preserve">- все -</t>
  </si>
  <si>
    <t xml:space="preserve">Внешний сервис</t>
  </si>
  <si>
    <t xml:space="preserve">зип</t>
  </si>
  <si>
    <t xml:space="preserve">Суммарно</t>
  </si>
  <si>
    <t xml:space="preserve">планируемое рабочее место</t>
  </si>
  <si>
    <t xml:space="preserve">фактическое рабочее место</t>
  </si>
  <si>
    <t xml:space="preserve">план</t>
  </si>
  <si>
    <t xml:space="preserve">факт</t>
  </si>
  <si>
    <t xml:space="preserve">Факт</t>
  </si>
  <si>
    <t xml:space="preserve">Специалисты</t>
  </si>
  <si>
    <t xml:space="preserve">Куратор</t>
  </si>
  <si>
    <t xml:space="preserve">Дата планирования</t>
  </si>
  <si>
    <t xml:space="preserve">реальная дата проведения</t>
  </si>
  <si>
    <t xml:space="preserve">Накопительный резервуар 100м³</t>
  </si>
  <si>
    <t xml:space="preserve">Вырезать полость в люке под трубопровод</t>
  </si>
  <si>
    <t xml:space="preserve">Шнек №4</t>
  </si>
  <si>
    <t xml:space="preserve">Восстановление позиции шнека</t>
  </si>
  <si>
    <t xml:space="preserve">ТО кабелей центрифуг на ППР</t>
  </si>
  <si>
    <t xml:space="preserve">ТО центрифуг на ППР</t>
  </si>
  <si>
    <t xml:space="preserve">Компьютеры управления печатью</t>
  </si>
  <si>
    <t xml:space="preserve">Плановая перезагрузка компьютеров печати</t>
  </si>
  <si>
    <t xml:space="preserve">Аппликатор 3.1 VideoJet P3400 паллеты</t>
  </si>
  <si>
    <t xml:space="preserve">ТО аппликатора 3.1 VideoJet P3400 RH</t>
  </si>
  <si>
    <t xml:space="preserve">Химический анализ воды подготовленной</t>
  </si>
  <si>
    <t xml:space="preserve">Маркиратор</t>
  </si>
  <si>
    <t xml:space="preserve">Сгорел нагреватель маркера. Заменен.</t>
  </si>
  <si>
    <t xml:space="preserve">Маркировка продукции On-Line</t>
  </si>
  <si>
    <t xml:space="preserve">Ремонт принтера №5.</t>
  </si>
  <si>
    <t xml:space="preserve">Монтаж горелки</t>
  </si>
  <si>
    <t xml:space="preserve">Электроснабжение</t>
  </si>
  <si>
    <t xml:space="preserve">Ремонт вентиляторов шкафов</t>
  </si>
  <si>
    <t xml:space="preserve">Административно-бытовые помещения</t>
  </si>
  <si>
    <t xml:space="preserve">Ремонт освещения в каб. менедж. проет.</t>
  </si>
  <si>
    <t xml:space="preserve">Сифон</t>
  </si>
  <si>
    <t xml:space="preserve">Изготовление сифона 1.___</t>
  </si>
  <si>
    <t xml:space="preserve">Передаточный шаттл POS 522</t>
  </si>
  <si>
    <t xml:space="preserve">Восстановление привода</t>
  </si>
  <si>
    <t xml:space="preserve">Шлифовальный ленточный станок POS 13</t>
  </si>
  <si>
    <t xml:space="preserve">Внеплановое ТО</t>
  </si>
  <si>
    <t xml:space="preserve">Шлифовальный ленточный станок POS 14</t>
  </si>
  <si>
    <t xml:space="preserve">Установка форматных пил POS 27</t>
  </si>
  <si>
    <t xml:space="preserve">Сварка прорывов в кожухах пил</t>
  </si>
  <si>
    <t xml:space="preserve">Дисковая пила №2</t>
  </si>
  <si>
    <t xml:space="preserve">Замена полотна пилы</t>
  </si>
  <si>
    <t xml:space="preserve">Дисковая пила №1</t>
  </si>
  <si>
    <t xml:space="preserve">Дисковая пила №3</t>
  </si>
  <si>
    <t xml:space="preserve">Сварочные работы на бункере</t>
  </si>
  <si>
    <t xml:space="preserve">Секция центрифуг</t>
  </si>
  <si>
    <t xml:space="preserve">Сортировка валков</t>
  </si>
  <si>
    <t xml:space="preserve">ТО системы орошения</t>
  </si>
  <si>
    <t xml:space="preserve">Ремонт клыков грануляторов</t>
  </si>
  <si>
    <t xml:space="preserve">Замена цепей привода конв. Под продольными пилами</t>
  </si>
  <si>
    <t xml:space="preserve">Насос VPBM-3/1.0/P/112/100/4/400-50</t>
  </si>
  <si>
    <t xml:space="preserve">Снятие размеров диаметра полумуфт</t>
  </si>
  <si>
    <t xml:space="preserve">Пицца 4</t>
  </si>
  <si>
    <t xml:space="preserve">Восстановление теплообменника</t>
  </si>
  <si>
    <t xml:space="preserve">Монтаж недостающего ремня</t>
  </si>
  <si>
    <t xml:space="preserve">Замена ремней на пицце №5</t>
  </si>
  <si>
    <t xml:space="preserve">Замена уголка крепления ламели</t>
  </si>
  <si>
    <t xml:space="preserve">Упаковочная машина POS 40(SuperWrap1600</t>
  </si>
  <si>
    <t xml:space="preserve">Замена датчика температуры.</t>
  </si>
  <si>
    <t xml:space="preserve">Сгорел двигатель. Pos258</t>
  </si>
  <si>
    <t xml:space="preserve">Входной роликовый конвейер POS 25</t>
  </si>
  <si>
    <t xml:space="preserve">Насос высокого давления №2</t>
  </si>
  <si>
    <t xml:space="preserve">Замена подш. и полумуфты в главном мотор</t>
  </si>
  <si>
    <t xml:space="preserve">Замена ленты конв.под скребком барабана</t>
  </si>
  <si>
    <t xml:space="preserve">Демонтаж/монтаж эл.двигателя насоса</t>
  </si>
  <si>
    <t xml:space="preserve">Продолжительность смены</t>
  </si>
  <si>
    <t xml:space="preserve">Суммарное время</t>
  </si>
  <si>
    <t xml:space="preserve">Доступно времени</t>
  </si>
  <si>
    <t xml:space="preserve">Запланировано заказов</t>
  </si>
  <si>
    <t xml:space="preserve">Запланировано</t>
  </si>
  <si>
    <t xml:space="preserve">Выполнено</t>
  </si>
  <si>
    <t xml:space="preserve">VYB_OSN (BLD)</t>
  </si>
  <si>
    <t xml:space="preserve">VYB_EKSEPTIS</t>
  </si>
  <si>
    <t xml:space="preserve">Очистка вент каналов в мастерской</t>
  </si>
  <si>
    <t xml:space="preserve">26.фев</t>
  </si>
  <si>
    <t xml:space="preserve">ТО кондиционеров в мастерской</t>
  </si>
  <si>
    <t xml:space="preserve">28.фев</t>
  </si>
  <si>
    <t xml:space="preserve">ТО кондиционеров наружн блок  серверной</t>
  </si>
  <si>
    <t xml:space="preserve">27.фев</t>
  </si>
  <si>
    <t xml:space="preserve">Доступный ресурс, ч</t>
  </si>
  <si>
    <t xml:space="preserve">ЗАПЛ инсп ТОРО (BAL), ч</t>
  </si>
  <si>
    <t xml:space="preserve">ЗАПЛ ПЛ ТОРО (BAL), ч</t>
  </si>
  <si>
    <t xml:space="preserve">ЗАПЛ ОПЕР ТОРО (BAL), ч</t>
  </si>
  <si>
    <t xml:space="preserve">ПДТВ Сумм, ч</t>
  </si>
  <si>
    <t xml:space="preserve">ПДТВ  ППР ТОРО, ч</t>
  </si>
  <si>
    <t xml:space="preserve">ПДТВ пл. ТОРО, ч</t>
  </si>
  <si>
    <t xml:space="preserve">ПДТВ  рем. ТОРО, ч</t>
  </si>
  <si>
    <t xml:space="preserve">ПДТВ  инсп. ТОРО, ч</t>
  </si>
  <si>
    <t xml:space="preserve">Daily fitter</t>
  </si>
  <si>
    <t xml:space="preserve">Average duration</t>
  </si>
  <si>
    <t xml:space="preserve">Average percentage</t>
  </si>
  <si>
    <t xml:space="preserve">potential</t>
  </si>
  <si>
    <t xml:space="preserve">Investigation/ diagnostic</t>
  </si>
  <si>
    <t xml:space="preserve">Wrench </t>
  </si>
  <si>
    <t xml:space="preserve">Shift fitter</t>
  </si>
  <si>
    <t xml:space="preserve">Observation</t>
  </si>
  <si>
    <t xml:space="preserve">current</t>
  </si>
  <si>
    <t xml:space="preserve">19Y</t>
  </si>
  <si>
    <t xml:space="preserve">20Y</t>
  </si>
  <si>
    <t xml:space="preserve">Breaks</t>
  </si>
  <si>
    <t xml:space="preserve">Idle </t>
  </si>
  <si>
    <t xml:space="preserve">Administration</t>
  </si>
  <si>
    <t xml:space="preserve">Communication</t>
  </si>
  <si>
    <t xml:space="preserve">Walk </t>
  </si>
  <si>
    <t xml:space="preserve">Looking for tools or parts</t>
  </si>
  <si>
    <t xml:space="preserve">Line observation/ checks</t>
  </si>
  <si>
    <t xml:space="preserve">Other</t>
  </si>
  <si>
    <t xml:space="preserve">фактические рабочие часы / Запланированные рабочие часы (SAP)</t>
  </si>
  <si>
    <t xml:space="preserve">фактические рабочие часы / Запланированные рабочие часы (bal)</t>
  </si>
  <si>
    <t xml:space="preserve">необработано торо/%от общего числа часов</t>
  </si>
  <si>
    <t xml:space="preserve">Доля ПДТВ пл ТОРО от общего в системе</t>
  </si>
  <si>
    <t xml:space="preserve">факт раб часы/достуный ресурс</t>
  </si>
  <si>
    <t xml:space="preserve">Затраты на плановое ТОРО (Факт/план)</t>
  </si>
  <si>
    <t xml:space="preserve">Время на связанное корректирующее ТО (ZPM1) отнесенное к времени затраченного на диагностику (ZPM3)</t>
  </si>
  <si>
    <t xml:space="preserve">&lt;=300%</t>
  </si>
  <si>
    <t xml:space="preserve">Отношение количества выполненных заказов на превентивное и предиктивное ТО (ZPM2-ZPM3) к запланированному</t>
  </si>
  <si>
    <t xml:space="preserve">&gt;=85%</t>
  </si>
  <si>
    <t xml:space="preserve">Время затраченное на плановое ТО (ZPM2-ZPM3) к общему времени на ТОиР</t>
  </si>
  <si>
    <t xml:space="preserve">&gt;=50%</t>
  </si>
  <si>
    <t xml:space="preserve">Wrench+insp daily</t>
  </si>
  <si>
    <t xml:space="preserve">Wrench</t>
  </si>
  <si>
    <t xml:space="preserve">Insp</t>
  </si>
  <si>
    <t xml:space="preserve">План</t>
  </si>
  <si>
    <t xml:space="preserve">Walk/preparation/looking for tools or parts</t>
  </si>
  <si>
    <t xml:space="preserve">Administrative</t>
  </si>
  <si>
    <t xml:space="preserve">Communicate</t>
  </si>
  <si>
    <t xml:space="preserve">План инсп ТОРО(ZPM3), ч</t>
  </si>
  <si>
    <t xml:space="preserve">План планового ТОРО(ZPM2), ч</t>
  </si>
  <si>
    <t xml:space="preserve">Планремонтного ТОРО(ZPM1), ч</t>
  </si>
  <si>
    <t xml:space="preserve">buffer</t>
  </si>
  <si>
    <t xml:space="preserve">Прочее</t>
  </si>
  <si>
    <t xml:space="preserve">Shift</t>
  </si>
  <si>
    <t xml:space="preserve">Day</t>
  </si>
  <si>
    <t xml:space="preserve">Отчёт по балансировке ресуросв W15 (06-12.04.2020г)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</si>
</sst>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#,##0.0_);\(#,##0.0\);0.0_);@_)"/>
    <numFmt numFmtId="166" formatCode="DD/MM/YYYY"/>
    <numFmt numFmtId="167" formatCode="@"/>
    <numFmt numFmtId="168" formatCode="#,##0_);\(#,##0\);0_);@_)"/>
    <numFmt numFmtId="169" formatCode="0.00"/>
    <numFmt numFmtId="170" formatCode="0.0"/>
    <numFmt numFmtId="171" formatCode="0"/>
    <numFmt numFmtId="172" formatCode="_-* #,##0.00&quot; ₽&quot;_-;\-* #,##0.00&quot; ₽&quot;_-;_-* \-??&quot; ₽&quot;_-;_-@_-"/>
    <numFmt numFmtId="173" formatCode="#,##0.0"/>
    <numFmt numFmtId="174" formatCode="#,##0.00"/>
    <numFmt numFmtId="175" formatCode="#,##0.000"/>
    <numFmt numFmtId="176" formatCode="0.00%"/>
    <numFmt numFmtId="177" formatCode="0%"/>
    <numFmt numFmtId="178" formatCode="[$-F400]H:MM:SS\ AM/PM"/>
    <numFmt numFmtId="179" formatCode="0.0%"/>
    <numFmt numFmtId="180" formatCode="0.000"/>
  </numFmts>
  <fonts count="6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28"/>
      <name val="Calibri"/>
      <family val="2"/>
      <charset val="1"/>
    </font>
    <font>
      <sz val="28"/>
      <color rgb="FF000000"/>
      <name val="Calibri"/>
      <family val="2"/>
      <charset val="1"/>
    </font>
    <font>
      <b val="true"/>
      <sz val="28"/>
      <color rgb="FFFFFFFF"/>
      <name val="Calibri"/>
      <family val="2"/>
      <charset val="1"/>
    </font>
    <font>
      <sz val="20"/>
      <name val="Calibri"/>
      <family val="2"/>
      <charset val="1"/>
    </font>
    <font>
      <b val="true"/>
      <sz val="14"/>
      <color rgb="FF44546A"/>
      <name val="Calibri"/>
      <family val="2"/>
      <charset val="1"/>
    </font>
    <font>
      <sz val="14"/>
      <color rgb="FF44546A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0066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6"/>
      <color rgb="FF000000"/>
      <name val="Calibri"/>
      <family val="2"/>
      <charset val="204"/>
    </font>
    <font>
      <i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204"/>
    </font>
    <font>
      <sz val="14"/>
      <color rgb="FF000000"/>
      <name val="Calibri"/>
      <family val="0"/>
    </font>
    <font>
      <b val="true"/>
      <sz val="14"/>
      <color rgb="FF000000"/>
      <name val="Calibri"/>
      <family val="0"/>
    </font>
    <font>
      <sz val="14"/>
      <name val="Times New Roman"/>
      <family val="0"/>
    </font>
    <font>
      <sz val="12"/>
      <name val="Arial Cyr"/>
      <family val="0"/>
      <charset val="204"/>
    </font>
    <font>
      <b val="true"/>
      <sz val="8"/>
      <name val="Arial Cyr"/>
      <family val="0"/>
      <charset val="204"/>
    </font>
    <font>
      <b val="true"/>
      <sz val="10"/>
      <name val="Arial Cyr"/>
      <family val="0"/>
      <charset val="204"/>
    </font>
    <font>
      <b val="true"/>
      <sz val="14"/>
      <color rgb="FFFFFFFF"/>
      <name val="Arial Cyr"/>
      <family val="0"/>
      <charset val="204"/>
    </font>
    <font>
      <b val="true"/>
      <sz val="14"/>
      <name val="Arial Cyr"/>
      <family val="0"/>
      <charset val="204"/>
    </font>
    <font>
      <sz val="10"/>
      <name val="Arial Cyr"/>
      <family val="0"/>
      <charset val="204"/>
    </font>
    <font>
      <b val="true"/>
      <sz val="16"/>
      <color rgb="FFFFFFFF"/>
      <name val="Arial Cyr"/>
      <family val="0"/>
      <charset val="204"/>
    </font>
    <font>
      <b val="true"/>
      <sz val="16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12"/>
      <name val="Times New Roman"/>
      <family val="1"/>
      <charset val="1"/>
    </font>
    <font>
      <b val="true"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Verdana"/>
      <family val="2"/>
      <charset val="204"/>
    </font>
    <font>
      <sz val="10"/>
      <name val="Arial"/>
      <family val="2"/>
      <charset val="204"/>
    </font>
    <font>
      <b val="true"/>
      <sz val="11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9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3.5"/>
      <color rgb="FF000080"/>
      <name val="Arial"/>
      <family val="2"/>
      <charset val="204"/>
    </font>
    <font>
      <sz val="12"/>
      <name val="Times New Roman"/>
      <family val="2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.5"/>
      <color rgb="FF595959"/>
      <name val="Calibri"/>
      <family val="2"/>
    </font>
    <font>
      <sz val="8"/>
      <color rgb="FF595959"/>
      <name val="Calibri"/>
      <family val="2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1"/>
      <color rgb="FF9C5700"/>
      <name val="Calibri"/>
      <family val="2"/>
      <charset val="204"/>
    </font>
    <font>
      <sz val="14"/>
      <color rgb="FF000000"/>
      <name val="Calibri"/>
      <family val="2"/>
      <charset val="204"/>
    </font>
    <font>
      <sz val="18"/>
      <color rgb="FF595959"/>
      <name val="Calibri"/>
      <family val="2"/>
    </font>
    <font>
      <sz val="10"/>
      <name val="Arial"/>
      <family val="2"/>
    </font>
    <font>
      <sz val="11"/>
      <name val="Calibri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FFFFF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FFF2CC"/>
        <bgColor rgb="FFFFFFCC"/>
      </patternFill>
    </fill>
    <fill>
      <patternFill patternType="solid">
        <fgColor rgb="FFF4B184"/>
        <bgColor rgb="FFF8CBAD"/>
      </patternFill>
    </fill>
    <fill>
      <patternFill patternType="solid">
        <fgColor rgb="FFFFFF00"/>
        <bgColor rgb="FFFFDA67"/>
      </patternFill>
    </fill>
    <fill>
      <patternFill patternType="solid">
        <fgColor rgb="FFF2F2F2"/>
        <bgColor rgb="FFE2F0D9"/>
      </patternFill>
    </fill>
    <fill>
      <patternFill patternType="solid">
        <fgColor rgb="FFD0CECE"/>
        <bgColor rgb="FFC9C9C9"/>
      </patternFill>
    </fill>
    <fill>
      <patternFill patternType="solid">
        <fgColor rgb="FFDAE3F3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F2F2F2"/>
      </patternFill>
    </fill>
    <fill>
      <patternFill patternType="solid">
        <fgColor rgb="FFA6A6A6"/>
        <bgColor rgb="FFAFABAB"/>
      </patternFill>
    </fill>
    <fill>
      <patternFill patternType="solid">
        <fgColor rgb="FFFFDA67"/>
        <bgColor rgb="FFFFDF80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9DC3E6"/>
        <bgColor rgb="FFB4C7E7"/>
      </patternFill>
    </fill>
    <fill>
      <patternFill patternType="solid">
        <fgColor rgb="FFAFABAB"/>
        <bgColor rgb="FFA6A6A6"/>
      </patternFill>
    </fill>
    <fill>
      <patternFill patternType="solid">
        <fgColor rgb="FFFFFFCC"/>
        <bgColor rgb="FFFFF2CC"/>
      </patternFill>
    </fill>
    <fill>
      <patternFill patternType="solid">
        <fgColor rgb="FFF8CBAD"/>
        <bgColor rgb="FFFFDF80"/>
      </patternFill>
    </fill>
    <fill>
      <patternFill patternType="mediumGray">
        <fgColor rgb="FF90CF50"/>
        <bgColor rgb="FF92D050"/>
      </patternFill>
    </fill>
    <fill>
      <patternFill patternType="solid">
        <fgColor rgb="FFFFC000"/>
        <bgColor rgb="FFFFDA67"/>
      </patternFill>
    </fill>
    <fill>
      <patternFill patternType="solid">
        <fgColor rgb="FF808000"/>
        <bgColor rgb="FF9C5700"/>
      </patternFill>
    </fill>
    <fill>
      <patternFill patternType="solid">
        <fgColor rgb="FFFFFF99"/>
        <bgColor rgb="FFFFEB9C"/>
      </patternFill>
    </fill>
    <fill>
      <patternFill patternType="solid">
        <fgColor rgb="FFC9C9C9"/>
        <bgColor rgb="FFD0CECE"/>
      </patternFill>
    </fill>
    <fill>
      <patternFill patternType="solid">
        <fgColor rgb="FF8FAADC"/>
        <bgColor rgb="FF9DC3E6"/>
      </patternFill>
    </fill>
    <fill>
      <patternFill patternType="solid">
        <fgColor rgb="FFFFE699"/>
        <bgColor rgb="FFFFEB9C"/>
      </patternFill>
    </fill>
    <fill>
      <patternFill patternType="solid">
        <fgColor rgb="FFD9D9D9"/>
        <bgColor rgb="FFD6DCE5"/>
      </patternFill>
    </fill>
    <fill>
      <patternFill patternType="solid">
        <fgColor rgb="FFEE7C31"/>
        <bgColor rgb="FFC55A11"/>
      </patternFill>
    </fill>
    <fill>
      <patternFill patternType="solid">
        <fgColor rgb="FF5B9BD5"/>
        <bgColor rgb="FF8FAADC"/>
      </patternFill>
    </fill>
    <fill>
      <patternFill patternType="solid">
        <fgColor rgb="FF4472C4"/>
        <bgColor rgb="FF2E75B6"/>
      </patternFill>
    </fill>
    <fill>
      <patternFill patternType="solid">
        <fgColor rgb="FFBFBFBF"/>
        <bgColor rgb="FFC9C9C9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/>
      <right style="thick"/>
      <top style="medium"/>
      <bottom/>
      <diagonal/>
    </border>
    <border diagonalUp="false" diagonalDown="false">
      <left style="thick"/>
      <right/>
      <top style="medium"/>
      <bottom/>
      <diagonal/>
    </border>
    <border diagonalUp="false" diagonalDown="false">
      <left style="thick"/>
      <right style="thick"/>
      <top style="medium"/>
      <bottom style="thin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B3B2B9"/>
      </left>
      <right/>
      <top style="thin">
        <color rgb="FFB3B2B9"/>
      </top>
      <bottom style="thin">
        <color rgb="FFB3B2B9"/>
      </bottom>
      <diagonal/>
    </border>
    <border diagonalUp="false" diagonalDown="false">
      <left/>
      <right/>
      <top style="thin">
        <color rgb="FFB3B2B9"/>
      </top>
      <bottom style="thin">
        <color rgb="FFB3B2B9"/>
      </bottom>
      <diagonal/>
    </border>
    <border diagonalUp="false" diagonalDown="false">
      <left style="thin">
        <color rgb="FFB3B2B9"/>
      </left>
      <right style="thin">
        <color rgb="FFB3B2B9"/>
      </right>
      <top style="thin">
        <color rgb="FFB3B2B9"/>
      </top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3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1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4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5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6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4" fillId="0" borderId="5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2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7" borderId="5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5" fillId="27" borderId="5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6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56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1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2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2" fillId="3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1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2" fillId="3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2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4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4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23" borderId="4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23" borderId="4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3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3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2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23" borderId="5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6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3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6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0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7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3" fillId="2" borderId="1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3" fillId="0" borderId="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Угол сводной таблицы" xfId="21" builtinId="53" customBuiltin="true"/>
    <cellStyle name="Значение сводной таблицы" xfId="22" builtinId="53" customBuiltin="true"/>
    <cellStyle name="Поле сводной таблицы" xfId="23" builtinId="53" customBuiltin="true"/>
    <cellStyle name="Категория сводной таблицы" xfId="24" builtinId="53" customBuiltin="true"/>
    <cellStyle name="Заглавие сводной таблицы" xfId="25" builtinId="53" customBuiltin="true"/>
    <cellStyle name="Результат сводной таблицы" xfId="26" builtinId="53" customBuiltin="true"/>
    <cellStyle name="*unknown*" xfId="20" builtinId="8" customBuiltin="false"/>
    <cellStyle name="Excel Built-in Explanatory Text" xfId="27" builtinId="53" customBuiltin="true"/>
  </cellStyles>
  <dxfs count="109"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852F7B"/>
      </font>
    </dxf>
    <dxf>
      <font>
        <b val="1"/>
        <i val="0"/>
        <color rgb="FF0000FF"/>
      </font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808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</dxf>
    <dxf>
      <font>
        <b val="1"/>
        <i val="0"/>
        <color rgb="FF852F7B"/>
      </font>
    </dxf>
    <dxf>
      <font>
        <b val="1"/>
        <i val="0"/>
        <color rgb="FF00B050"/>
      </font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8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8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8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80"/>
      </font>
    </dxf>
    <dxf>
      <fill>
        <patternFill>
          <bgColor rgb="FFFF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FFFF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8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90CF50"/>
      <rgbColor rgb="FF0000FF"/>
      <rgbColor rgb="FFFFFF00"/>
      <rgbColor rgb="FFC9C9C9"/>
      <rgbColor rgb="FFC5E0B4"/>
      <rgbColor rgb="FF800000"/>
      <rgbColor rgb="FF006600"/>
      <rgbColor rgb="FF000080"/>
      <rgbColor rgb="FF808000"/>
      <rgbColor rgb="FFD9D9D9"/>
      <rgbColor rgb="FF008080"/>
      <rgbColor rgb="FFBFBFBF"/>
      <rgbColor rgb="FF808080"/>
      <rgbColor rgb="FF8FAADC"/>
      <rgbColor rgb="FF852F7B"/>
      <rgbColor rgb="FFFFFFCC"/>
      <rgbColor rgb="FFDAE3F3"/>
      <rgbColor rgb="FFFFE699"/>
      <rgbColor rgb="FFC55A11"/>
      <rgbColor rgb="FF0563C1"/>
      <rgbColor rgb="FFB4C7E7"/>
      <rgbColor rgb="FFFFF2CC"/>
      <rgbColor rgb="FFD0CECE"/>
      <rgbColor rgb="FFFFDA67"/>
      <rgbColor rgb="FFB3B3B3"/>
      <rgbColor rgb="FFD6DCE5"/>
      <rgbColor rgb="FFC00000"/>
      <rgbColor rgb="FF0070C0"/>
      <rgbColor rgb="FFFBE5D6"/>
      <rgbColor rgb="FFA9D18E"/>
      <rgbColor rgb="FFF2F2F2"/>
      <rgbColor rgb="FFE2F0D9"/>
      <rgbColor rgb="FFFFFF99"/>
      <rgbColor rgb="FF9DC3E6"/>
      <rgbColor rgb="FFF4B184"/>
      <rgbColor rgb="FFB3B2B9"/>
      <rgbColor rgb="FFF8CBAD"/>
      <rgbColor rgb="FF4472C4"/>
      <rgbColor rgb="FF5B9BD5"/>
      <rgbColor rgb="FF92D050"/>
      <rgbColor rgb="FFFFC000"/>
      <rgbColor rgb="FFFFDF80"/>
      <rgbColor rgb="FFEE7C31"/>
      <rgbColor rgb="FF595959"/>
      <rgbColor rgb="FFA6A6A6"/>
      <rgbColor rgb="FF2E75B6"/>
      <rgbColor rgb="FF00B050"/>
      <rgbColor rgb="FFFFEB9C"/>
      <rgbColor rgb="FFAFABAB"/>
      <rgbColor rgb="FF9C5700"/>
      <rgbColor rgb="FF7030A0"/>
      <rgbColor rgb="FF44546A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14" Type="http://schemas.openxmlformats.org/officeDocument/2006/relationships/usernames" Target="revisions/userNames.xml"/><Relationship Id="rId15" Type="http://schemas.openxmlformats.org/officeDocument/2006/relationships/revisionHeaders" Target="revisions/revisionHeaders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Недельная нагрузка ТОРО, VYB_MEC</a:t>
            </a:r>
          </a:p>
        </c:rich>
      </c:tx>
      <c:layout>
        <c:manualLayout>
          <c:xMode val="edge"/>
          <c:yMode val="edge"/>
          <c:x val="0.26990236575291"/>
          <c:y val="0.0166810921394288"/>
        </c:manualLayout>
      </c:layout>
      <c:overlay val="0"/>
      <c:spPr>
        <a:noFill/>
        <a:ln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0.0431374389785956"/>
          <c:y val="0.107954992524982"/>
          <c:w val="0.941419451746151"/>
          <c:h val="0.6393894090801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'Дежурка (д)'!$F$1</c:f>
              <c:strCache>
                <c:ptCount val="1"/>
                <c:pt idx="0">
                  <c:v>Суммарное время работы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'Дежурка (д)'!$E$2:$E$22</c:f>
              <c:strCache>
                <c:ptCount val="21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M_K_SSEV</c:v>
                </c:pt>
                <c:pt idx="5">
                  <c:v>M_K_EKOS</c:v>
                </c:pt>
                <c:pt idx="6">
                  <c:v>E_K_PABI</c:v>
                </c:pt>
                <c:pt idx="7">
                  <c:v>E_K_IMA</c:v>
                </c:pt>
                <c:pt idx="8">
                  <c:v>E_K_IYA</c:v>
                </c:pt>
                <c:pt idx="9">
                  <c:v>E_K_PAS</c:v>
                </c:pt>
                <c:pt idx="10">
                  <c:v>E_K_VTER</c:v>
                </c:pt>
                <c:pt idx="11">
                  <c:v>E_K_MCHE</c:v>
                </c:pt>
                <c:pt idx="12">
                  <c:v>E_K_STFE</c:v>
                </c:pt>
                <c:pt idx="13">
                  <c:v>T_K_MLT</c:v>
                </c:pt>
                <c:pt idx="14">
                  <c:v>M_K_VKAV</c:v>
                </c:pt>
                <c:pt idx="15">
                  <c:v>M_K_VZAK</c:v>
                </c:pt>
                <c:pt idx="16">
                  <c:v>M_K_MKAP</c:v>
                </c:pt>
                <c:pt idx="17">
                  <c:v>M_K_VGAB</c:v>
                </c:pt>
                <c:pt idx="18">
                  <c:v> E_K_ANMO </c:v>
                </c:pt>
                <c:pt idx="19">
                  <c:v>E_K_DZHI</c:v>
                </c:pt>
                <c:pt idx="20">
                  <c:v>E_K_SEKU</c:v>
                </c:pt>
              </c:strCache>
            </c:strRef>
          </c:cat>
          <c:val>
            <c:numRef>
              <c:f>'Дежурка (д)'!$F$2:$F$12</c:f>
              <c:numCache>
                <c:formatCode>General</c:formatCode>
                <c:ptCount val="11"/>
                <c:pt idx="0">
                  <c:v>0</c:v>
                </c:pt>
                <c:pt idx="1">
                  <c:v>32</c:v>
                </c:pt>
                <c:pt idx="2">
                  <c:v>35.3</c:v>
                </c:pt>
                <c:pt idx="3">
                  <c:v>46.6</c:v>
                </c:pt>
                <c:pt idx="4">
                  <c:v>38.6</c:v>
                </c:pt>
                <c:pt idx="5">
                  <c:v>27.3</c:v>
                </c:pt>
                <c:pt idx="6">
                  <c:v>46.6</c:v>
                </c:pt>
                <c:pt idx="7">
                  <c:v>16</c:v>
                </c:pt>
                <c:pt idx="8">
                  <c:v>35.3</c:v>
                </c:pt>
                <c:pt idx="9">
                  <c:v>0</c:v>
                </c:pt>
                <c:pt idx="10">
                  <c:v>38.6</c:v>
                </c:pt>
              </c:numCache>
            </c:numRef>
          </c:val>
        </c:ser>
        <c:ser>
          <c:idx val="1"/>
          <c:order val="1"/>
          <c:tx>
            <c:strRef>
              <c:f>'Дежурка (д)'!$H$1</c:f>
              <c:strCache>
                <c:ptCount val="1"/>
                <c:pt idx="0">
                  <c:v>Участие в ППР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'Дежурка (д)'!$E$2:$E$22</c:f>
              <c:strCache>
                <c:ptCount val="21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M_K_SSEV</c:v>
                </c:pt>
                <c:pt idx="5">
                  <c:v>M_K_EKOS</c:v>
                </c:pt>
                <c:pt idx="6">
                  <c:v>E_K_PABI</c:v>
                </c:pt>
                <c:pt idx="7">
                  <c:v>E_K_IMA</c:v>
                </c:pt>
                <c:pt idx="8">
                  <c:v>E_K_IYA</c:v>
                </c:pt>
                <c:pt idx="9">
                  <c:v>E_K_PAS</c:v>
                </c:pt>
                <c:pt idx="10">
                  <c:v>E_K_VTER</c:v>
                </c:pt>
                <c:pt idx="11">
                  <c:v>E_K_MCHE</c:v>
                </c:pt>
                <c:pt idx="12">
                  <c:v>E_K_STFE</c:v>
                </c:pt>
                <c:pt idx="13">
                  <c:v>T_K_MLT</c:v>
                </c:pt>
                <c:pt idx="14">
                  <c:v>M_K_VKAV</c:v>
                </c:pt>
                <c:pt idx="15">
                  <c:v>M_K_VZAK</c:v>
                </c:pt>
                <c:pt idx="16">
                  <c:v>M_K_MKAP</c:v>
                </c:pt>
                <c:pt idx="17">
                  <c:v>M_K_VGAB</c:v>
                </c:pt>
                <c:pt idx="18">
                  <c:v> E_K_ANMO </c:v>
                </c:pt>
                <c:pt idx="19">
                  <c:v>E_K_DZHI</c:v>
                </c:pt>
                <c:pt idx="20">
                  <c:v>E_K_SEKU</c:v>
                </c:pt>
              </c:strCache>
            </c:strRef>
          </c:cat>
          <c:val>
            <c:numRef>
              <c:f>'Дежурка (д)'!$H$2:$H$5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'Дежурка (д)'!$J$1</c:f>
              <c:strCache>
                <c:ptCount val="1"/>
                <c:pt idx="0">
                  <c:v>Запланировано
дежурного торо (ZPM2/3)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'Дежурка (д)'!$E$2:$E$22</c:f>
              <c:strCache>
                <c:ptCount val="21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M_K_SSEV</c:v>
                </c:pt>
                <c:pt idx="5">
                  <c:v>M_K_EKOS</c:v>
                </c:pt>
                <c:pt idx="6">
                  <c:v>E_K_PABI</c:v>
                </c:pt>
                <c:pt idx="7">
                  <c:v>E_K_IMA</c:v>
                </c:pt>
                <c:pt idx="8">
                  <c:v>E_K_IYA</c:v>
                </c:pt>
                <c:pt idx="9">
                  <c:v>E_K_PAS</c:v>
                </c:pt>
                <c:pt idx="10">
                  <c:v>E_K_VTER</c:v>
                </c:pt>
                <c:pt idx="11">
                  <c:v>E_K_MCHE</c:v>
                </c:pt>
                <c:pt idx="12">
                  <c:v>E_K_STFE</c:v>
                </c:pt>
                <c:pt idx="13">
                  <c:v>T_K_MLT</c:v>
                </c:pt>
                <c:pt idx="14">
                  <c:v>M_K_VKAV</c:v>
                </c:pt>
                <c:pt idx="15">
                  <c:v>M_K_VZAK</c:v>
                </c:pt>
                <c:pt idx="16">
                  <c:v>M_K_MKAP</c:v>
                </c:pt>
                <c:pt idx="17">
                  <c:v>M_K_VGAB</c:v>
                </c:pt>
                <c:pt idx="18">
                  <c:v> E_K_ANMO </c:v>
                </c:pt>
                <c:pt idx="19">
                  <c:v>E_K_DZHI</c:v>
                </c:pt>
                <c:pt idx="20">
                  <c:v>E_K_SEKU</c:v>
                </c:pt>
              </c:strCache>
            </c:strRef>
          </c:cat>
          <c:val>
            <c:numRef>
              <c:f>'Дежурка (д)'!$J$2:$J$12</c:f>
              <c:numCache>
                <c:formatCode>General</c:formatCode>
                <c:ptCount val="11"/>
                <c:pt idx="0">
                  <c:v>0</c:v>
                </c:pt>
                <c:pt idx="1">
                  <c:v>13.8</c:v>
                </c:pt>
                <c:pt idx="2">
                  <c:v>13.8</c:v>
                </c:pt>
                <c:pt idx="3">
                  <c:v>21.2</c:v>
                </c:pt>
                <c:pt idx="4">
                  <c:v>13.8</c:v>
                </c:pt>
                <c:pt idx="5">
                  <c:v>4.5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</c:ser>
        <c:ser>
          <c:idx val="3"/>
          <c:order val="3"/>
          <c:tx>
            <c:strRef>
              <c:f>'Дежурка (д)'!$K$1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'Дежурка (д)'!$E$2:$E$22</c:f>
              <c:strCache>
                <c:ptCount val="21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M_K_SSEV</c:v>
                </c:pt>
                <c:pt idx="5">
                  <c:v>M_K_EKOS</c:v>
                </c:pt>
                <c:pt idx="6">
                  <c:v>E_K_PABI</c:v>
                </c:pt>
                <c:pt idx="7">
                  <c:v>E_K_IMA</c:v>
                </c:pt>
                <c:pt idx="8">
                  <c:v>E_K_IYA</c:v>
                </c:pt>
                <c:pt idx="9">
                  <c:v>E_K_PAS</c:v>
                </c:pt>
                <c:pt idx="10">
                  <c:v>E_K_VTER</c:v>
                </c:pt>
                <c:pt idx="11">
                  <c:v>E_K_MCHE</c:v>
                </c:pt>
                <c:pt idx="12">
                  <c:v>E_K_STFE</c:v>
                </c:pt>
                <c:pt idx="13">
                  <c:v>T_K_MLT</c:v>
                </c:pt>
                <c:pt idx="14">
                  <c:v>M_K_VKAV</c:v>
                </c:pt>
                <c:pt idx="15">
                  <c:v>M_K_VZAK</c:v>
                </c:pt>
                <c:pt idx="16">
                  <c:v>M_K_MKAP</c:v>
                </c:pt>
                <c:pt idx="17">
                  <c:v>M_K_VGAB</c:v>
                </c:pt>
                <c:pt idx="18">
                  <c:v> E_K_ANMO </c:v>
                </c:pt>
                <c:pt idx="19">
                  <c:v>E_K_DZHI</c:v>
                </c:pt>
                <c:pt idx="20">
                  <c:v>E_K_SEKU</c:v>
                </c:pt>
              </c:strCache>
            </c:strRef>
          </c:cat>
          <c:val>
            <c:numRef>
              <c:f>'Дежурка (д)'!$K$2:$K$5</c:f>
              <c:numCache>
                <c:formatCode>General</c:formatCode>
                <c:ptCount val="0"/>
              </c:numCache>
            </c:numRef>
          </c:val>
        </c:ser>
        <c:gapWidth val="219"/>
        <c:shape val="box"/>
        <c:axId val="17971007"/>
        <c:axId val="31456488"/>
        <c:axId val="0"/>
      </c:bar3DChart>
      <c:catAx>
        <c:axId val="179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56488"/>
        <c:crosses val="autoZero"/>
        <c:auto val="1"/>
        <c:lblAlgn val="ctr"/>
        <c:lblOffset val="100"/>
      </c:catAx>
      <c:valAx>
        <c:axId val="31456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71007"/>
        <c:crosses val="autoZero"/>
      </c:valAx>
    </c:plotArea>
    <c:legend>
      <c:layout>
        <c:manualLayout>
          <c:xMode val="edge"/>
          <c:yMode val="edge"/>
          <c:x val="0.0320218565114606"/>
          <c:y val="0.809515122030325"/>
          <c:w val="0.85403017472902"/>
          <c:h val="0.157266892130476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Участие в ППР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E_K_PABI</c:v>
                </c:pt>
                <c:pt idx="5">
                  <c:v>E_K_PAS</c:v>
                </c:pt>
                <c:pt idx="6">
                  <c:v>E_K_VTER</c:v>
                </c:pt>
                <c:pt idx="7">
                  <c:v>E_K_MCHE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0</c:v>
                </c:pt>
                <c:pt idx="1">
                  <c:v>35.3</c:v>
                </c:pt>
                <c:pt idx="2">
                  <c:v>31.3</c:v>
                </c:pt>
                <c:pt idx="3">
                  <c:v>46.6</c:v>
                </c:pt>
                <c:pt idx="4">
                  <c:v>46.6</c:v>
                </c:pt>
                <c:pt idx="5">
                  <c:v>0</c:v>
                </c:pt>
                <c:pt idx="6">
                  <c:v>38.6</c:v>
                </c:pt>
                <c:pt idx="7">
                  <c:v>19.3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categories</c:f>
              <c:strCache>
                <c:ptCount val="8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E_K_PABI</c:v>
                </c:pt>
                <c:pt idx="5">
                  <c:v>E_K_PAS</c:v>
                </c:pt>
                <c:pt idx="6">
                  <c:v>E_K_VTER</c:v>
                </c:pt>
                <c:pt idx="7">
                  <c:v>E_K_MCHE</c:v>
                </c:pt>
              </c:strCache>
            </c:strRef>
          </c:cat>
        </c:ser>
        <c:ser>
          <c:idx val="2"/>
          <c:order val="2"/>
          <c:tx>
            <c:strRef>
              <c:f>label 1</c:f>
              <c:strCache>
                <c:ptCount val="1"/>
                <c:pt idx="0">
                  <c:v>Запланировано
дежурного торо (ZPM2/3)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M_K_ALAR</c:v>
                </c:pt>
                <c:pt idx="1">
                  <c:v>M_K_AGUL</c:v>
                </c:pt>
                <c:pt idx="2">
                  <c:v>M_K_VLGO</c:v>
                </c:pt>
                <c:pt idx="3">
                  <c:v>M_K_VLST</c:v>
                </c:pt>
                <c:pt idx="4">
                  <c:v>E_K_PABI</c:v>
                </c:pt>
                <c:pt idx="5">
                  <c:v>E_K_PAS</c:v>
                </c:pt>
                <c:pt idx="6">
                  <c:v>E_K_VTER</c:v>
                </c:pt>
                <c:pt idx="7">
                  <c:v>E_K_MCHE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</c:v>
                </c:pt>
                <c:pt idx="1">
                  <c:v>13.8</c:v>
                </c:pt>
                <c:pt idx="2">
                  <c:v>13.8</c:v>
                </c:pt>
                <c:pt idx="3">
                  <c:v>21.2</c:v>
                </c:pt>
                <c:pt idx="4">
                  <c:v>24</c:v>
                </c:pt>
                <c:pt idx="5">
                  <c:v>18</c:v>
                </c:pt>
                <c:pt idx="6">
                  <c:v>18</c:v>
                </c:pt>
                <c:pt idx="7">
                  <c:v>24</c:v>
                </c:pt>
              </c:numCache>
            </c:numRef>
          </c:val>
        </c:ser>
        <c:gapWidth val="5"/>
        <c:shape val="cylinder"/>
        <c:axId val="11558001"/>
        <c:axId val="44216085"/>
        <c:axId val="0"/>
      </c:bar3DChart>
      <c:catAx>
        <c:axId val="1155800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16085"/>
        <c:crosses val="autoZero"/>
        <c:auto val="1"/>
        <c:lblAlgn val="ctr"/>
        <c:lblOffset val="100"/>
      </c:catAx>
      <c:valAx>
        <c:axId val="44216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58001"/>
        <c:crosses val="autoZero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Недельная нагрузка ТОРО, VYB_MAI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0.043130046609335"/>
          <c:y val="0.107974244675582"/>
          <c:w val="0.941442919976367"/>
          <c:h val="0.5738484398216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VYB_MAI!$F$1</c:f>
              <c:strCache>
                <c:ptCount val="1"/>
                <c:pt idx="0">
                  <c:v>Суммарное время работы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c55a11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7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8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Pt>
            <c:idx val="19"/>
            <c:invertIfNegative val="0"/>
            <c:spPr>
              <a:solidFill>
                <a:srgbClr val="2e75b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VYB_MAI!$E$2:$E$21</c:f>
              <c:strCache>
                <c:ptCount val="20"/>
                <c:pt idx="0">
                  <c:v>M_K_AGUL</c:v>
                </c:pt>
                <c:pt idx="1">
                  <c:v>M_K_ALAR</c:v>
                </c:pt>
                <c:pt idx="2">
                  <c:v>M_K_VLGO</c:v>
                </c:pt>
                <c:pt idx="3">
                  <c:v>M_K_VLST</c:v>
                </c:pt>
                <c:pt idx="4">
                  <c:v>M_K_EKOS</c:v>
                </c:pt>
                <c:pt idx="5">
                  <c:v>M_K_SSEV</c:v>
                </c:pt>
                <c:pt idx="6">
                  <c:v>M_K_VKAV</c:v>
                </c:pt>
                <c:pt idx="7">
                  <c:v>M_K_VZAK</c:v>
                </c:pt>
                <c:pt idx="8">
                  <c:v>M_K_MKAP</c:v>
                </c:pt>
                <c:pt idx="9">
                  <c:v>M_K_VGAB</c:v>
                </c:pt>
                <c:pt idx="10">
                  <c:v>E_K_IMA</c:v>
                </c:pt>
                <c:pt idx="11">
                  <c:v>E_K_PABI</c:v>
                </c:pt>
                <c:pt idx="12">
                  <c:v>E_K_DZHI</c:v>
                </c:pt>
                <c:pt idx="13">
                  <c:v>E_K_SEKU</c:v>
                </c:pt>
                <c:pt idx="14">
                  <c:v>E_K_ANMO</c:v>
                </c:pt>
                <c:pt idx="15">
                  <c:v>E_K_PAS</c:v>
                </c:pt>
                <c:pt idx="16">
                  <c:v>E_K_VTER</c:v>
                </c:pt>
                <c:pt idx="17">
                  <c:v>E_K_MCHE</c:v>
                </c:pt>
                <c:pt idx="18">
                  <c:v>E_K_IYA</c:v>
                </c:pt>
                <c:pt idx="19">
                  <c:v>E_K_STFE</c:v>
                </c:pt>
              </c:strCache>
            </c:strRef>
          </c:cat>
          <c:val>
            <c:numRef>
              <c:f>VYB_MAI!$F$2:$F$21</c:f>
              <c:numCache>
                <c:formatCode>General</c:formatCode>
                <c:ptCount val="20"/>
                <c:pt idx="0">
                  <c:v>32</c:v>
                </c:pt>
                <c:pt idx="1">
                  <c:v>0</c:v>
                </c:pt>
                <c:pt idx="2">
                  <c:v>35.3</c:v>
                </c:pt>
                <c:pt idx="3">
                  <c:v>46.6</c:v>
                </c:pt>
                <c:pt idx="4">
                  <c:v>27.3</c:v>
                </c:pt>
                <c:pt idx="5">
                  <c:v>38.6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16</c:v>
                </c:pt>
                <c:pt idx="11">
                  <c:v>46.6</c:v>
                </c:pt>
                <c:pt idx="12">
                  <c:v>16</c:v>
                </c:pt>
                <c:pt idx="13">
                  <c:v>24</c:v>
                </c:pt>
                <c:pt idx="14">
                  <c:v>31.3</c:v>
                </c:pt>
                <c:pt idx="15">
                  <c:v>0</c:v>
                </c:pt>
                <c:pt idx="16">
                  <c:v>38.6</c:v>
                </c:pt>
                <c:pt idx="17">
                  <c:v>19.3</c:v>
                </c:pt>
                <c:pt idx="18">
                  <c:v>35.3</c:v>
                </c:pt>
                <c:pt idx="19">
                  <c:v>24</c:v>
                </c:pt>
              </c:numCache>
            </c:numRef>
          </c:val>
        </c:ser>
        <c:ser>
          <c:idx val="1"/>
          <c:order val="1"/>
          <c:tx>
            <c:strRef>
              <c:f>VYB_MAI!$M$1</c:f>
              <c:strCache>
                <c:ptCount val="1"/>
                <c:pt idx="0">
                  <c:v>Запланировано
инспекц ТОРО (ZPM3)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VYB_MAI!$E$2:$E$21</c:f>
              <c:strCache>
                <c:ptCount val="20"/>
                <c:pt idx="0">
                  <c:v>M_K_AGUL</c:v>
                </c:pt>
                <c:pt idx="1">
                  <c:v>M_K_ALAR</c:v>
                </c:pt>
                <c:pt idx="2">
                  <c:v>M_K_VLGO</c:v>
                </c:pt>
                <c:pt idx="3">
                  <c:v>M_K_VLST</c:v>
                </c:pt>
                <c:pt idx="4">
                  <c:v>M_K_EKOS</c:v>
                </c:pt>
                <c:pt idx="5">
                  <c:v>M_K_SSEV</c:v>
                </c:pt>
                <c:pt idx="6">
                  <c:v>M_K_VKAV</c:v>
                </c:pt>
                <c:pt idx="7">
                  <c:v>M_K_VZAK</c:v>
                </c:pt>
                <c:pt idx="8">
                  <c:v>M_K_MKAP</c:v>
                </c:pt>
                <c:pt idx="9">
                  <c:v>M_K_VGAB</c:v>
                </c:pt>
                <c:pt idx="10">
                  <c:v>E_K_IMA</c:v>
                </c:pt>
                <c:pt idx="11">
                  <c:v>E_K_PABI</c:v>
                </c:pt>
                <c:pt idx="12">
                  <c:v>E_K_DZHI</c:v>
                </c:pt>
                <c:pt idx="13">
                  <c:v>E_K_SEKU</c:v>
                </c:pt>
                <c:pt idx="14">
                  <c:v>E_K_ANMO</c:v>
                </c:pt>
                <c:pt idx="15">
                  <c:v>E_K_PAS</c:v>
                </c:pt>
                <c:pt idx="16">
                  <c:v>E_K_VTER</c:v>
                </c:pt>
                <c:pt idx="17">
                  <c:v>E_K_MCHE</c:v>
                </c:pt>
                <c:pt idx="18">
                  <c:v>E_K_IYA</c:v>
                </c:pt>
                <c:pt idx="19">
                  <c:v>E_K_STFE</c:v>
                </c:pt>
              </c:strCache>
            </c:strRef>
          </c:cat>
          <c:val>
            <c:numRef>
              <c:f>VYB_MAI!$M$2:$M$21</c:f>
              <c:numCache>
                <c:formatCode>General</c:formatCode>
                <c:ptCount val="20"/>
                <c:pt idx="0">
                  <c:v>13.8</c:v>
                </c:pt>
                <c:pt idx="1">
                  <c:v>0</c:v>
                </c:pt>
                <c:pt idx="2">
                  <c:v>13.8</c:v>
                </c:pt>
                <c:pt idx="3">
                  <c:v>23.2</c:v>
                </c:pt>
                <c:pt idx="4">
                  <c:v>12</c:v>
                </c:pt>
                <c:pt idx="5">
                  <c:v>18.8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1.3</c:v>
                </c:pt>
                <c:pt idx="11">
                  <c:v>24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18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VYB_MAI!$K$1</c:f>
              <c:strCache>
                <c:ptCount val="1"/>
                <c:pt idx="0">
                  <c:v>Запланировано
плановое ТОРО (ZPM2)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VYB_MAI!$E$2:$E$21</c:f>
              <c:strCache>
                <c:ptCount val="20"/>
                <c:pt idx="0">
                  <c:v>M_K_AGUL</c:v>
                </c:pt>
                <c:pt idx="1">
                  <c:v>M_K_ALAR</c:v>
                </c:pt>
                <c:pt idx="2">
                  <c:v>M_K_VLGO</c:v>
                </c:pt>
                <c:pt idx="3">
                  <c:v>M_K_VLST</c:v>
                </c:pt>
                <c:pt idx="4">
                  <c:v>M_K_EKOS</c:v>
                </c:pt>
                <c:pt idx="5">
                  <c:v>M_K_SSEV</c:v>
                </c:pt>
                <c:pt idx="6">
                  <c:v>M_K_VKAV</c:v>
                </c:pt>
                <c:pt idx="7">
                  <c:v>M_K_VZAK</c:v>
                </c:pt>
                <c:pt idx="8">
                  <c:v>M_K_MKAP</c:v>
                </c:pt>
                <c:pt idx="9">
                  <c:v>M_K_VGAB</c:v>
                </c:pt>
                <c:pt idx="10">
                  <c:v>E_K_IMA</c:v>
                </c:pt>
                <c:pt idx="11">
                  <c:v>E_K_PABI</c:v>
                </c:pt>
                <c:pt idx="12">
                  <c:v>E_K_DZHI</c:v>
                </c:pt>
                <c:pt idx="13">
                  <c:v>E_K_SEKU</c:v>
                </c:pt>
                <c:pt idx="14">
                  <c:v>E_K_ANMO</c:v>
                </c:pt>
                <c:pt idx="15">
                  <c:v>E_K_PAS</c:v>
                </c:pt>
                <c:pt idx="16">
                  <c:v>E_K_VTER</c:v>
                </c:pt>
                <c:pt idx="17">
                  <c:v>E_K_MCHE</c:v>
                </c:pt>
                <c:pt idx="18">
                  <c:v>E_K_IYA</c:v>
                </c:pt>
                <c:pt idx="19">
                  <c:v>E_K_STFE</c:v>
                </c:pt>
              </c:strCache>
            </c:strRef>
          </c:cat>
          <c:val>
            <c:numRef>
              <c:f>VYB_MAI!$K$2:$K$21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1</c:v>
                </c:pt>
                <c:pt idx="8">
                  <c:v>28</c:v>
                </c:pt>
                <c:pt idx="9">
                  <c:v>0.5</c:v>
                </c:pt>
                <c:pt idx="10">
                  <c:v>12.5</c:v>
                </c:pt>
                <c:pt idx="11">
                  <c:v>3.6</c:v>
                </c:pt>
                <c:pt idx="12">
                  <c:v>11.3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4.5</c:v>
                </c:pt>
              </c:numCache>
            </c:numRef>
          </c:val>
        </c:ser>
        <c:ser>
          <c:idx val="3"/>
          <c:order val="3"/>
          <c:tx>
            <c:strRef>
              <c:f>VYB_MAI!$L$1</c:f>
              <c:strCache>
                <c:ptCount val="1"/>
                <c:pt idx="0">
                  <c:v>Запланировано
ремонт ТОРО (ZPM1)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VYB_MAI!$E$2:$E$21</c:f>
              <c:strCache>
                <c:ptCount val="20"/>
                <c:pt idx="0">
                  <c:v>M_K_AGUL</c:v>
                </c:pt>
                <c:pt idx="1">
                  <c:v>M_K_ALAR</c:v>
                </c:pt>
                <c:pt idx="2">
                  <c:v>M_K_VLGO</c:v>
                </c:pt>
                <c:pt idx="3">
                  <c:v>M_K_VLST</c:v>
                </c:pt>
                <c:pt idx="4">
                  <c:v>M_K_EKOS</c:v>
                </c:pt>
                <c:pt idx="5">
                  <c:v>M_K_SSEV</c:v>
                </c:pt>
                <c:pt idx="6">
                  <c:v>M_K_VKAV</c:v>
                </c:pt>
                <c:pt idx="7">
                  <c:v>M_K_VZAK</c:v>
                </c:pt>
                <c:pt idx="8">
                  <c:v>M_K_MKAP</c:v>
                </c:pt>
                <c:pt idx="9">
                  <c:v>M_K_VGAB</c:v>
                </c:pt>
                <c:pt idx="10">
                  <c:v>E_K_IMA</c:v>
                </c:pt>
                <c:pt idx="11">
                  <c:v>E_K_PABI</c:v>
                </c:pt>
                <c:pt idx="12">
                  <c:v>E_K_DZHI</c:v>
                </c:pt>
                <c:pt idx="13">
                  <c:v>E_K_SEKU</c:v>
                </c:pt>
                <c:pt idx="14">
                  <c:v>E_K_ANMO</c:v>
                </c:pt>
                <c:pt idx="15">
                  <c:v>E_K_PAS</c:v>
                </c:pt>
                <c:pt idx="16">
                  <c:v>E_K_VTER</c:v>
                </c:pt>
                <c:pt idx="17">
                  <c:v>E_K_MCHE</c:v>
                </c:pt>
                <c:pt idx="18">
                  <c:v>E_K_IYA</c:v>
                </c:pt>
                <c:pt idx="19">
                  <c:v>E_K_STFE</c:v>
                </c:pt>
              </c:strCache>
            </c:strRef>
          </c:cat>
          <c:val>
            <c:numRef>
              <c:f>VYB_MAI!$L$2:$L$21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0.5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15.5</c:v>
                </c:pt>
              </c:numCache>
            </c:numRef>
          </c:val>
        </c:ser>
        <c:gapWidth val="219"/>
        <c:shape val="box"/>
        <c:axId val="49329148"/>
        <c:axId val="56249962"/>
        <c:axId val="0"/>
      </c:bar3DChart>
      <c:catAx>
        <c:axId val="493291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49962"/>
        <c:crosses val="autoZero"/>
        <c:auto val="1"/>
        <c:lblAlgn val="ctr"/>
        <c:lblOffset val="100"/>
      </c:catAx>
      <c:valAx>
        <c:axId val="562499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29148"/>
        <c:crosses val="autoZero"/>
      </c:valAx>
    </c:plotArea>
    <c:legend>
      <c:layout>
        <c:manualLayout>
          <c:xMode val="edge"/>
          <c:yMode val="edge"/>
          <c:x val="0.0257510851446451"/>
          <c:y val="0.794831002818946"/>
          <c:w val="0.814521758876424"/>
          <c:h val="0.125672275889381"/>
        </c:manualLayout>
      </c:layout>
      <c:spPr>
        <a:noFill/>
        <a:ln>
          <a:noFill/>
        </a:ln>
      </c:spPr>
      <c:txPr>
        <a:bodyPr/>
        <a:lstStyle/>
        <a:p>
          <a:pPr>
            <a:defRPr b="0" sz="105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Недельная нагрузка ТОРО, VYB_OSN
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0.0585468183840824"/>
          <c:y val="0.10795191863153"/>
          <c:w val="0.941389612866315"/>
          <c:h val="0.6393897364771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VYB_MAI!$J$1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VYB_MAI!$E$22</c:f>
              <c:strCache>
                <c:ptCount val="1"/>
                <c:pt idx="0">
                  <c:v>VYB_OSN</c:v>
                </c:pt>
              </c:strCache>
            </c:strRef>
          </c:cat>
          <c:val>
            <c:numRef>
              <c:f>VYB_MAI!$F$22</c:f>
              <c:numCache>
                <c:formatCode>General</c:formatCode>
                <c:ptCount val="1"/>
                <c:pt idx="0">
                  <c:v>407</c:v>
                </c:pt>
              </c:numCache>
            </c:numRef>
          </c:val>
        </c:ser>
        <c:ser>
          <c:idx val="1"/>
          <c:order val="1"/>
          <c:tx>
            <c:strRef>
              <c:f>VYB_MAI!$K$1</c:f>
              <c:strCache>
                <c:ptCount val="1"/>
                <c:pt idx="0">
                  <c:v>Запланировано
плановое ТОРО (ZPM2)</c:v>
                </c:pt>
              </c:strCache>
            </c:strRef>
          </c:tx>
          <c:spPr>
            <a:solidFill>
              <a:srgbClr val="e2f0d9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VYB_MAI!$E$22</c:f>
              <c:strCache>
                <c:ptCount val="1"/>
                <c:pt idx="0">
                  <c:v>VYB_OSN</c:v>
                </c:pt>
              </c:strCache>
            </c:strRef>
          </c:cat>
          <c:val>
            <c:numRef>
              <c:f>VYB_MAI!$K$22</c:f>
              <c:numCache>
                <c:formatCode>General</c:formatCode>
                <c:ptCount val="1"/>
                <c:pt idx="0">
                  <c:v>129.5</c:v>
                </c:pt>
              </c:numCache>
            </c:numRef>
          </c:val>
        </c:ser>
        <c:ser>
          <c:idx val="2"/>
          <c:order val="2"/>
          <c:tx>
            <c:strRef>
              <c:f>VYB_MAI!$L$1</c:f>
              <c:strCache>
                <c:ptCount val="1"/>
                <c:pt idx="0">
                  <c:v>Запланировано
ремонт ТОРО (ZPM1)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05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VYB_MAI!$E$22</c:f>
              <c:strCache>
                <c:ptCount val="1"/>
                <c:pt idx="0">
                  <c:v>VYB_OSN</c:v>
                </c:pt>
              </c:strCache>
            </c:strRef>
          </c:cat>
          <c:val>
            <c:numRef>
              <c:f>VYB_MAI!$L$22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</c:ser>
        <c:gapWidth val="219"/>
        <c:shape val="box"/>
        <c:axId val="1984943"/>
        <c:axId val="32220716"/>
        <c:axId val="0"/>
      </c:bar3DChart>
      <c:catAx>
        <c:axId val="19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220716"/>
        <c:crosses val="autoZero"/>
        <c:auto val="1"/>
        <c:lblAlgn val="ctr"/>
        <c:lblOffset val="100"/>
      </c:catAx>
      <c:valAx>
        <c:axId val="32220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4943"/>
        <c:crosses val="autoZero"/>
      </c:valAx>
    </c:plotArea>
    <c:legend>
      <c:layout>
        <c:manualLayout>
          <c:xMode val="edge"/>
          <c:yMode val="edge"/>
          <c:x val="0.0320219319766038"/>
          <c:y val="0.769187826240821"/>
          <c:w val="0.876972794099898"/>
          <c:h val="0.184234174516687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VYB_MEC (Plan|Fact),ч/час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VYB_MEC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5050"/>
              </a:solidFill>
              <a:ln>
                <a:noFill/>
              </a:ln>
            </c:spPr>
          </c:dPt>
          <c:dPt>
            <c:idx val="1"/>
            <c:invertIfNegative val="0"/>
            <c:spPr>
              <a:noFill/>
              <a:ln>
                <a:noFill/>
              </a:ln>
            </c:spPr>
          </c:dPt>
          <c:dPt>
            <c:idx val="2"/>
            <c:invertIfNegative val="0"/>
            <c:spPr>
              <a:noFill/>
              <a:ln>
                <a:noFill/>
              </a:ln>
            </c:spPr>
          </c:dPt>
          <c:dPt>
            <c:idx val="3"/>
            <c:invertIfNegative val="0"/>
            <c:spPr>
              <a:noFill/>
              <a:ln>
                <a:noFill/>
              </a:ln>
            </c:spPr>
          </c:dPt>
          <c:dPt>
            <c:idx val="4"/>
            <c:invertIfNegative val="0"/>
            <c:spPr>
              <a:noFill/>
              <a:ln>
                <a:noFill/>
              </a:ln>
            </c:spPr>
          </c:dPt>
          <c:dPt>
            <c:idx val="5"/>
            <c:invertIfNegative val="0"/>
            <c:spPr>
              <a:noFill/>
              <a:ln>
                <a:noFill/>
              </a:ln>
            </c:spPr>
          </c:dPt>
          <c:dPt>
            <c:idx val="6"/>
            <c:invertIfNegative val="0"/>
            <c:spPr>
              <a:noFill/>
              <a:ln>
                <a:noFill/>
              </a:ln>
            </c:spPr>
          </c:dPt>
          <c:dPt>
            <c:idx val="7"/>
            <c:invertIfNegative val="0"/>
            <c:spPr>
              <a:noFill/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ff505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f5050"/>
              </a:solidFill>
              <a:ln>
                <a:noFill/>
              </a:ln>
            </c:spPr>
          </c:dPt>
          <c:dPt>
            <c:idx val="11"/>
            <c:invertIfNegative val="0"/>
            <c:spPr>
              <a:noFill/>
              <a:ln>
                <a:noFill/>
              </a:ln>
            </c:spPr>
          </c:dPt>
          <c:dPt>
            <c:idx val="12"/>
            <c:invertIfNegative val="0"/>
            <c:spPr>
              <a:noFill/>
              <a:ln>
                <a:noFill/>
              </a:ln>
            </c:spPr>
          </c:dPt>
          <c:dPt>
            <c:idx val="13"/>
            <c:invertIfNegative val="0"/>
            <c:spPr>
              <a:noFill/>
              <a:ln>
                <a:noFill/>
              </a:ln>
            </c:spPr>
          </c:dPt>
          <c:dPt>
            <c:idx val="14"/>
            <c:invertIfNegative val="0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21"/>
                <c:pt idx="0">
                  <c:v>283.1</c:v>
                </c:pt>
                <c:pt idx="1">
                  <c:v>223.649</c:v>
                </c:pt>
                <c:pt idx="2">
                  <c:v>223.649</c:v>
                </c:pt>
                <c:pt idx="3">
                  <c:v>196.259075</c:v>
                </c:pt>
                <c:pt idx="4">
                  <c:v>177.149825</c:v>
                </c:pt>
                <c:pt idx="5">
                  <c:v>79.549825</c:v>
                </c:pt>
                <c:pt idx="6">
                  <c:v>30.049825</c:v>
                </c:pt>
                <c:pt idx="7">
                  <c:v>21.049825</c:v>
                </c:pt>
                <c:pt idx="8">
                  <c:v>21.049825</c:v>
                </c:pt>
                <c:pt idx="9">
                  <c:v>283.1</c:v>
                </c:pt>
                <c:pt idx="10">
                  <c:v/>
                </c:pt>
                <c:pt idx="11">
                  <c:v>148.5</c:v>
                </c:pt>
                <c:pt idx="12">
                  <c:v>82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VYB_MEC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8"/>
            <c:invertIfNegative val="0"/>
            <c:spPr>
              <a:noFill/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8faadc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Lbls>
            <c:numFmt formatCode="General" sourceLinked="1"/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1"/>
              <c:showVal val="1"/>
              <c:showCatName val="1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</c:dLbl>
            <c:dLbl>
              <c:idx val="16"/>
              <c:showLegendKey val="1"/>
              <c:showVal val="1"/>
              <c:showCatName val="1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21"/>
                <c:pt idx="0">
                  <c:v/>
                </c:pt>
                <c:pt idx="1">
                  <c:v>59.451</c:v>
                </c:pt>
                <c:pt idx="2">
                  <c:v>0</c:v>
                </c:pt>
                <c:pt idx="3">
                  <c:v>27.389925</c:v>
                </c:pt>
                <c:pt idx="4">
                  <c:v>19.10925</c:v>
                </c:pt>
                <c:pt idx="5">
                  <c:v>97.6</c:v>
                </c:pt>
                <c:pt idx="6">
                  <c:v>49.5</c:v>
                </c:pt>
                <c:pt idx="7">
                  <c:v>9</c:v>
                </c:pt>
                <c:pt idx="8">
                  <c:v/>
                </c:pt>
                <c:pt idx="9">
                  <c:v/>
                </c:pt>
                <c:pt idx="10">
                  <c:v>166.6</c:v>
                </c:pt>
                <c:pt idx="11">
                  <c:v>18.1</c:v>
                </c:pt>
                <c:pt idx="12">
                  <c:v>66.5</c:v>
                </c:pt>
                <c:pt idx="13">
                  <c:v>42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50"/>
        <c:shape val="box"/>
        <c:axId val="64342238"/>
        <c:axId val="3548465"/>
        <c:axId val="0"/>
      </c:bar3DChart>
      <c:catAx>
        <c:axId val="64342238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8465"/>
        <c:crosses val="autoZero"/>
        <c:auto val="1"/>
        <c:lblAlgn val="ctr"/>
        <c:lblOffset val="100"/>
      </c:catAx>
      <c:valAx>
        <c:axId val="35484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42238"/>
        <c:crosses val="autoZero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VYB_ELE (Plan|Fact),ч/час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VYB_ELE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70ad47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767171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7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7"/>
                <c:pt idx="0">
                  <c:v>251.1</c:v>
                </c:pt>
                <c:pt idx="1">
                  <c:v>198.369</c:v>
                </c:pt>
                <c:pt idx="2">
                  <c:v>198.369</c:v>
                </c:pt>
                <c:pt idx="3">
                  <c:v>174.075075</c:v>
                </c:pt>
                <c:pt idx="4">
                  <c:v>157.125825</c:v>
                </c:pt>
                <c:pt idx="5">
                  <c:v>63.825825</c:v>
                </c:pt>
                <c:pt idx="6">
                  <c:v>20.425825</c:v>
                </c:pt>
                <c:pt idx="7">
                  <c:v>-1.07417499999998</c:v>
                </c:pt>
                <c:pt idx="8">
                  <c:v>-1.07417499999998</c:v>
                </c:pt>
                <c:pt idx="9">
                  <c:v>251.1</c:v>
                </c:pt>
                <c:pt idx="10">
                  <c:v/>
                </c:pt>
                <c:pt idx="11">
                  <c:v>128.4</c:v>
                </c:pt>
                <c:pt idx="12">
                  <c:v>52.5</c:v>
                </c:pt>
                <c:pt idx="13">
                  <c:v>36</c:v>
                </c:pt>
                <c:pt idx="14">
                  <c:v>0.30000000000004</c:v>
                </c:pt>
                <c:pt idx="15">
                  <c:v>0.30000000000004</c:v>
                </c:pt>
                <c:pt idx="16">
                  <c:v>0.30000000000004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VYB_ELE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Pt>
            <c:idx val="5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8faadc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Lbls>
            <c:numFmt formatCode="General" sourceLinked="1"/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showLegendKey val="1"/>
              <c:showVal val="1"/>
              <c:showCatName val="1"/>
              <c:showSerName val="0"/>
              <c:showPercent val="0"/>
            </c:dLbl>
            <c:dLbl>
              <c:idx val="16"/>
              <c:showLegendKey val="1"/>
              <c:showVal val="1"/>
              <c:showCatName val="1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7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7"/>
                <c:pt idx="0">
                  <c:v/>
                </c:pt>
                <c:pt idx="1">
                  <c:v>52.731</c:v>
                </c:pt>
                <c:pt idx="2">
                  <c:v>0</c:v>
                </c:pt>
                <c:pt idx="3">
                  <c:v>24.293925</c:v>
                </c:pt>
                <c:pt idx="4">
                  <c:v>16.94925</c:v>
                </c:pt>
                <c:pt idx="5">
                  <c:v>93.3</c:v>
                </c:pt>
                <c:pt idx="6">
                  <c:v>43.4</c:v>
                </c:pt>
                <c:pt idx="7">
                  <c:v>21.5</c:v>
                </c:pt>
                <c:pt idx="8">
                  <c:v/>
                </c:pt>
                <c:pt idx="9">
                  <c:v/>
                </c:pt>
                <c:pt idx="10">
                  <c:v>168</c:v>
                </c:pt>
                <c:pt idx="11">
                  <c:v>39.6</c:v>
                </c:pt>
                <c:pt idx="12">
                  <c:v>75.9</c:v>
                </c:pt>
                <c:pt idx="13">
                  <c:v>16.5</c:v>
                </c:pt>
                <c:pt idx="14">
                  <c:v>35.7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shape val="box"/>
        <c:axId val="76697990"/>
        <c:axId val="86161430"/>
        <c:axId val="0"/>
      </c:bar3DChart>
      <c:catAx>
        <c:axId val="7669799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61430"/>
        <c:crosses val="autoZero"/>
        <c:auto val="1"/>
        <c:lblAlgn val="ctr"/>
        <c:lblOffset val="100"/>
      </c:catAx>
      <c:valAx>
        <c:axId val="86161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97990"/>
        <c:crosses val="autoZero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VYB_MAI (Plan|Fact),ч/час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VYB_MAI</c:v>
                </c:pt>
              </c:strCache>
            </c:strRef>
          </c:tx>
          <c:spPr>
            <a:solidFill>
              <a:srgbClr val="a1b8e1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"/>
            <c:invertIfNegative val="0"/>
            <c:spPr>
              <a:noFill/>
              <a:ln>
                <a:noFill/>
              </a:ln>
            </c:spPr>
          </c:dPt>
          <c:dPt>
            <c:idx val="2"/>
            <c:invertIfNegative val="0"/>
            <c:spPr>
              <a:noFill/>
              <a:ln>
                <a:noFill/>
              </a:ln>
            </c:spPr>
          </c:dPt>
          <c:dPt>
            <c:idx val="3"/>
            <c:invertIfNegative val="0"/>
            <c:spPr>
              <a:noFill/>
              <a:ln>
                <a:noFill/>
              </a:ln>
            </c:spPr>
          </c:dPt>
          <c:dPt>
            <c:idx val="4"/>
            <c:invertIfNegative val="0"/>
            <c:spPr>
              <a:noFill/>
              <a:ln>
                <a:noFill/>
              </a:ln>
            </c:spPr>
          </c:dPt>
          <c:dPt>
            <c:idx val="5"/>
            <c:invertIfNegative val="0"/>
            <c:spPr>
              <a:noFill/>
              <a:ln>
                <a:noFill/>
              </a:ln>
            </c:spPr>
          </c:dPt>
          <c:dPt>
            <c:idx val="6"/>
            <c:invertIfNegative val="0"/>
            <c:spPr>
              <a:noFill/>
              <a:ln>
                <a:noFill/>
              </a:ln>
            </c:spPr>
          </c:dPt>
          <c:dPt>
            <c:idx val="7"/>
            <c:invertIfNegative val="0"/>
            <c:spPr>
              <a:noFill/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ff505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1"/>
            <c:invertIfNegative val="0"/>
            <c:spPr>
              <a:noFill/>
              <a:ln>
                <a:noFill/>
              </a:ln>
            </c:spPr>
          </c:dPt>
          <c:dPt>
            <c:idx val="12"/>
            <c:invertIfNegative val="0"/>
            <c:spPr>
              <a:noFill/>
              <a:ln>
                <a:noFill/>
              </a:ln>
            </c:spPr>
          </c:dPt>
          <c:dPt>
            <c:idx val="13"/>
            <c:invertIfNegative val="0"/>
            <c:spPr>
              <a:noFill/>
              <a:ln>
                <a:noFill/>
              </a:ln>
            </c:spPr>
          </c:dPt>
          <c:dPt>
            <c:idx val="14"/>
            <c:invertIfNegative val="0"/>
            <c:spPr>
              <a:noFill/>
              <a:ln>
                <a:noFill/>
              </a:ln>
            </c:spPr>
          </c:dPt>
          <c:dPt>
            <c:idx val="15"/>
            <c:invertIfNegative val="0"/>
            <c:spPr>
              <a:noFill/>
              <a:ln>
                <a:noFill/>
              </a:ln>
            </c:spPr>
          </c:dPt>
          <c:dLbls>
            <c:numFmt formatCode="0.0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7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7"/>
                <c:pt idx="0">
                  <c:v>534.2</c:v>
                </c:pt>
                <c:pt idx="1">
                  <c:v>422.018</c:v>
                </c:pt>
                <c:pt idx="2">
                  <c:v>422.018</c:v>
                </c:pt>
                <c:pt idx="3">
                  <c:v>370.33415</c:v>
                </c:pt>
                <c:pt idx="4">
                  <c:v>334.27565</c:v>
                </c:pt>
                <c:pt idx="5">
                  <c:v>143.37565</c:v>
                </c:pt>
                <c:pt idx="6">
                  <c:v>50.47565</c:v>
                </c:pt>
                <c:pt idx="7">
                  <c:v>19.97565</c:v>
                </c:pt>
                <c:pt idx="8">
                  <c:v>19.97565</c:v>
                </c:pt>
                <c:pt idx="9">
                  <c:v>534.2</c:v>
                </c:pt>
                <c:pt idx="10">
                  <c:v/>
                </c:pt>
                <c:pt idx="11">
                  <c:v>276.9</c:v>
                </c:pt>
                <c:pt idx="12">
                  <c:v>134.5</c:v>
                </c:pt>
                <c:pt idx="13">
                  <c:v>76.0000000000001</c:v>
                </c:pt>
                <c:pt idx="14">
                  <c:v>0.300000000000054</c:v>
                </c:pt>
                <c:pt idx="15">
                  <c:v>0.300000000000054</c:v>
                </c:pt>
                <c:pt idx="16">
                  <c:v>0.300000000000054</c:v>
                </c:pt>
              </c:numCache>
            </c:numRef>
          </c:val>
        </c:ser>
        <c:ser>
          <c:idx val="1"/>
          <c:order val="1"/>
          <c:spPr>
            <a:solidFill>
              <a:srgbClr val="f6be98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noFill/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9"/>
            <c:invertIfNegative val="0"/>
            <c:spPr>
              <a:noFill/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8faadc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16"/>
            <c:invertIfNegative val="0"/>
            <c:spPr>
              <a:solidFill>
                <a:srgbClr val="f6be98"/>
              </a:solidFill>
              <a:ln>
                <a:noFill/>
              </a:ln>
            </c:spPr>
          </c:dPt>
          <c:dLbls>
            <c:numFmt formatCode="0.0" sourceLinked="1"/>
            <c:dLbl>
              <c:idx val="0"/>
              <c:showLegendKey val="1"/>
              <c:showVal val="1"/>
              <c:showCatName val="1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1"/>
              <c:showVal val="1"/>
              <c:showCatName val="1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6"/>
              <c:showLegendKey val="1"/>
              <c:showVal val="1"/>
              <c:showCatName val="1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7"/>
                <c:pt idx="0">
                  <c:v>Доступный ресурс, ч</c:v>
                </c:pt>
                <c:pt idx="1">
                  <c:v>Walk/preparation/looking for tools or parts</c:v>
                </c:pt>
                <c:pt idx="2">
                  <c:v>Обучение</c:v>
                </c:pt>
                <c:pt idx="3">
                  <c:v>Administrative</c:v>
                </c:pt>
                <c:pt idx="4">
                  <c:v>Communicate</c:v>
                </c:pt>
                <c:pt idx="5">
                  <c:v>План инсп ТОРО(ZPM3), ч</c:v>
                </c:pt>
                <c:pt idx="6">
                  <c:v>План планового ТОРО(ZPM2), ч</c:v>
                </c:pt>
                <c:pt idx="7">
                  <c:v>Планремонтного ТОРО(ZPM1), ч</c:v>
                </c:pt>
                <c:pt idx="8">
                  <c:v>buffer</c:v>
                </c:pt>
                <c:pt idx="9">
                  <c:v>Доступный ресурс, ч</c:v>
                </c:pt>
                <c:pt idx="10">
                  <c:v>ПДТВ Сумм, ч</c:v>
                </c:pt>
                <c:pt idx="11">
                  <c:v>ПДТВ  ППР ТОРО, ч</c:v>
                </c:pt>
                <c:pt idx="12">
                  <c:v>ПДТВ  инсп. ТОРО, ч</c:v>
                </c:pt>
                <c:pt idx="13">
                  <c:v>ПДТВ пл. ТОРО, ч</c:v>
                </c:pt>
                <c:pt idx="14">
                  <c:v>ПДТВ  рем. ТОРО, ч</c:v>
                </c:pt>
                <c:pt idx="15">
                  <c:v>RockSHE</c:v>
                </c:pt>
                <c:pt idx="16">
                  <c:v>Прочее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112.182</c:v>
                </c:pt>
                <c:pt idx="2">
                  <c:v>0</c:v>
                </c:pt>
                <c:pt idx="3">
                  <c:v>51.68385</c:v>
                </c:pt>
                <c:pt idx="4">
                  <c:v>36.0585</c:v>
                </c:pt>
                <c:pt idx="5">
                  <c:v>190.9</c:v>
                </c:pt>
                <c:pt idx="6">
                  <c:v>92.9</c:v>
                </c:pt>
                <c:pt idx="7">
                  <c:v>30.5</c:v>
                </c:pt>
                <c:pt idx="8">
                  <c:v/>
                </c:pt>
                <c:pt idx="9">
                  <c:v>0</c:v>
                </c:pt>
                <c:pt idx="10">
                  <c:v>334.6</c:v>
                </c:pt>
                <c:pt idx="11">
                  <c:v>57.7</c:v>
                </c:pt>
                <c:pt idx="12">
                  <c:v>142.4</c:v>
                </c:pt>
                <c:pt idx="13">
                  <c:v>58.5</c:v>
                </c:pt>
                <c:pt idx="14">
                  <c:v>75.7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shape val="box"/>
        <c:axId val="35691033"/>
        <c:axId val="33886277"/>
        <c:axId val="0"/>
      </c:bar3DChart>
      <c:catAx>
        <c:axId val="3569103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86277"/>
        <c:crosses val="autoZero"/>
        <c:auto val="1"/>
        <c:lblAlgn val="ctr"/>
        <c:lblOffset val="100"/>
      </c:catAx>
      <c:valAx>
        <c:axId val="33886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91033"/>
        <c:crosses val="autoZero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VYB_OSN (Plan|Fact),ч/час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VYB_OSN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ad47"/>
              </a:solidFill>
              <a:ln>
                <a:noFill/>
              </a:ln>
            </c:spPr>
          </c:dPt>
          <c:dPt>
            <c:idx val="1"/>
            <c:invertIfNegative val="0"/>
            <c:spPr>
              <a:noFill/>
              <a:ln>
                <a:noFill/>
              </a:ln>
            </c:spPr>
          </c:dPt>
          <c:dPt>
            <c:idx val="2"/>
            <c:invertIfNegative val="0"/>
            <c:spPr>
              <a:noFill/>
              <a:ln>
                <a:noFill/>
              </a:ln>
            </c:spPr>
          </c:dPt>
          <c:dPt>
            <c:idx val="3"/>
            <c:invertIfNegative val="0"/>
            <c:spPr>
              <a:noFill/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>
                <a:noFill/>
              </a:ln>
            </c:spPr>
          </c:dPt>
          <c:dPt>
            <c:idx val="7"/>
            <c:invertIfNegative val="0"/>
            <c:spPr>
              <a:noFill/>
              <a:ln>
                <a:noFill/>
              </a:ln>
            </c:spPr>
          </c:dPt>
          <c:dPt>
            <c:idx val="8"/>
            <c:invertIfNegative val="0"/>
            <c:spPr>
              <a:noFill/>
              <a:ln>
                <a:noFill/>
              </a:ln>
            </c:spPr>
          </c:dPt>
          <c:dPt>
            <c:idx val="9"/>
            <c:invertIfNegative val="0"/>
            <c:spPr>
              <a:noFill/>
              <a:ln>
                <a:noFill/>
              </a:ln>
            </c:spPr>
          </c:dPt>
          <c:dPt>
            <c:idx val="11"/>
            <c:invertIfNegative val="0"/>
            <c:spPr>
              <a:noFill/>
              <a:ln>
                <a:noFill/>
              </a:ln>
            </c:spPr>
          </c:dPt>
          <c:dPt>
            <c:idx val="12"/>
            <c:invertIfNegative val="0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Доступный ресурс, ч</c:v>
                </c:pt>
                <c:pt idx="1">
                  <c:v>План инсп ТОРО(ZPM3), ч</c:v>
                </c:pt>
                <c:pt idx="2">
                  <c:v>План планового ТОРО(ZPM2), ч</c:v>
                </c:pt>
                <c:pt idx="3">
                  <c:v>Планремонтного ТОРО(ZPM1), ч</c:v>
                </c:pt>
                <c:pt idx="4">
                  <c:v>buffer</c:v>
                </c:pt>
                <c:pt idx="5">
                  <c:v>Доступный ресурс, ч</c:v>
                </c:pt>
                <c:pt idx="6">
                  <c:v>ПДТВ Сумм, ч</c:v>
                </c:pt>
                <c:pt idx="7">
                  <c:v>ПДТВ  ППР ТОРО, ч</c:v>
                </c:pt>
                <c:pt idx="8">
                  <c:v>ПДТВ  инсп. ТОРО, ч</c:v>
                </c:pt>
                <c:pt idx="9">
                  <c:v>ПДТВ пл. ТОРО, ч</c:v>
                </c:pt>
                <c:pt idx="10">
                  <c:v>ПДТВ  рем. ТОРО, ч</c:v>
                </c:pt>
                <c:pt idx="11">
                  <c:v>RockSHE</c:v>
                </c:pt>
                <c:pt idx="12">
                  <c:v>Прочее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407</c:v>
                </c:pt>
                <c:pt idx="1">
                  <c:v>401</c:v>
                </c:pt>
                <c:pt idx="2">
                  <c:v>271.5</c:v>
                </c:pt>
                <c:pt idx="3">
                  <c:v>-5.5</c:v>
                </c:pt>
                <c:pt idx="4">
                  <c:v>-5.5</c:v>
                </c:pt>
                <c:pt idx="5">
                  <c:v>407</c:v>
                </c:pt>
                <c:pt idx="6">
                  <c:v/>
                </c:pt>
                <c:pt idx="7">
                  <c:v>229</c:v>
                </c:pt>
                <c:pt idx="8">
                  <c:v>331</c:v>
                </c:pt>
                <c:pt idx="9">
                  <c:v>215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df80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8faadc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c7a4e4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fd966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f4b183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numFmt formatCode="General" sourceLinked="1"/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3"/>
                <c:pt idx="0">
                  <c:v>Доступный ресурс, ч</c:v>
                </c:pt>
                <c:pt idx="1">
                  <c:v>План инсп ТОРО(ZPM3), ч</c:v>
                </c:pt>
                <c:pt idx="2">
                  <c:v>План планового ТОРО(ZPM2), ч</c:v>
                </c:pt>
                <c:pt idx="3">
                  <c:v>Планремонтного ТОРО(ZPM1), ч</c:v>
                </c:pt>
                <c:pt idx="4">
                  <c:v>buffer</c:v>
                </c:pt>
                <c:pt idx="5">
                  <c:v>Доступный ресурс, ч</c:v>
                </c:pt>
                <c:pt idx="6">
                  <c:v>ПДТВ Сумм, ч</c:v>
                </c:pt>
                <c:pt idx="7">
                  <c:v>ПДТВ  ППР ТОРО, ч</c:v>
                </c:pt>
                <c:pt idx="8">
                  <c:v>ПДТВ  инсп. ТОРО, ч</c:v>
                </c:pt>
                <c:pt idx="9">
                  <c:v>ПДТВ пл. ТОРО, ч</c:v>
                </c:pt>
                <c:pt idx="10">
                  <c:v>ПДТВ  рем. ТОРО, ч</c:v>
                </c:pt>
                <c:pt idx="11">
                  <c:v>RockSHE</c:v>
                </c:pt>
                <c:pt idx="12">
                  <c:v>Прочее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3"/>
                <c:pt idx="0">
                  <c:v/>
                </c:pt>
                <c:pt idx="1">
                  <c:v>6</c:v>
                </c:pt>
                <c:pt idx="2">
                  <c:v>129.5</c:v>
                </c:pt>
                <c:pt idx="3">
                  <c:v>277</c:v>
                </c:pt>
                <c:pt idx="4">
                  <c:v/>
                </c:pt>
                <c:pt idx="5">
                  <c:v/>
                </c:pt>
                <c:pt idx="6">
                  <c:v>339</c:v>
                </c:pt>
                <c:pt idx="7">
                  <c:v>110</c:v>
                </c:pt>
                <c:pt idx="8">
                  <c:v>8</c:v>
                </c:pt>
                <c:pt idx="9">
                  <c:v>116</c:v>
                </c:pt>
                <c:pt idx="10">
                  <c:v>215</c:v>
                </c:pt>
                <c:pt idx="11">
                  <c:v>0</c:v>
                </c:pt>
                <c:pt idx="12">
                  <c:v/>
                </c:pt>
              </c:numCache>
            </c:numRef>
          </c:val>
        </c:ser>
        <c:gapWidth val="150"/>
        <c:shape val="box"/>
        <c:axId val="69722315"/>
        <c:axId val="24535223"/>
        <c:axId val="0"/>
      </c:bar3DChart>
      <c:catAx>
        <c:axId val="69722315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35223"/>
        <c:crosses val="autoZero"/>
        <c:auto val="1"/>
        <c:lblAlgn val="ctr"/>
        <c:lblOffset val="100"/>
      </c:catAx>
      <c:valAx>
        <c:axId val="245352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22315"/>
        <c:crosses val="autoZero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32760</xdr:colOff>
      <xdr:row>0</xdr:row>
      <xdr:rowOff>47880</xdr:rowOff>
    </xdr:from>
    <xdr:to>
      <xdr:col>1</xdr:col>
      <xdr:colOff>1593720</xdr:colOff>
      <xdr:row>1</xdr:row>
      <xdr:rowOff>402480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2760" y="47880"/>
          <a:ext cx="2193120" cy="58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173160</xdr:rowOff>
    </xdr:from>
    <xdr:to>
      <xdr:col>118</xdr:col>
      <xdr:colOff>591840</xdr:colOff>
      <xdr:row>4</xdr:row>
      <xdr:rowOff>103320</xdr:rowOff>
    </xdr:to>
    <xdr:sp>
      <xdr:nvSpPr>
        <xdr:cNvPr id="1" name="CustomShape 1"/>
        <xdr:cNvSpPr/>
      </xdr:nvSpPr>
      <xdr:spPr>
        <a:xfrm>
          <a:off x="0" y="1199880"/>
          <a:ext cx="111237840" cy="161280"/>
        </a:xfrm>
        <a:prstGeom prst="rect">
          <a:avLst/>
        </a:prstGeom>
        <a:solidFill>
          <a:srgbClr val="c000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122400</xdr:colOff>
      <xdr:row>39</xdr:row>
      <xdr:rowOff>40680</xdr:rowOff>
    </xdr:from>
    <xdr:to>
      <xdr:col>9</xdr:col>
      <xdr:colOff>992520</xdr:colOff>
      <xdr:row>56</xdr:row>
      <xdr:rowOff>162360</xdr:rowOff>
    </xdr:to>
    <xdr:sp>
      <xdr:nvSpPr>
        <xdr:cNvPr id="2" name="CustomShape 1"/>
        <xdr:cNvSpPr/>
      </xdr:nvSpPr>
      <xdr:spPr>
        <a:xfrm>
          <a:off x="754560" y="12292200"/>
          <a:ext cx="15175440" cy="4028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1. Балансировка мощностей выполняется согласно разработанного алгоритма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2. Все заказы по плановым позициям ТОРО выгружены из системы SAP ERP и скомпонованы во вкладке Базы Данных SAP (БД-SAP)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3. Список с заказ нарядами исключает заказы на ППР на всех участках завода.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4. Заказы отфильтрованы по службам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5. На вкладках с отфильтрованными согласно ответственных рабочих мест заказами, каждая из которых соответствует одной из служб, руководители подразделения  заносят данные о наличии ресурсов на предстоящую неделю в столбы "Количество смен/раб дней" и если человек переводится в другой график, то "Продолжительность смены" в левой верхней части страницы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6. На основании информации от службы ПОО о ППР предстоящих на последующей неделе руководителислужб  принимают решение о внутренних ресурсах, выделяемых на проведение ППР и вносят соответствующие данне о часах занятости на ППР на каждого из сотрудников в столбец "Участие в ППР" 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7. Графики в правой верхней части страницы позволяют оперативно отслеживать недельную загруженность каждого из 6аботников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8. В показатель доступное время уже заложено время на RockSHE (оно учтено в столбце RockSHE) и автоматически вычитается из суммарной  доступности сотрудника.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9. После равномерного распределения нагрузки на каждого из сотрудников (значение запланированных рабочих часов не превышает доступные у каждого из работников) необходимо равномерно распределить нагрузку по дням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10.  Сбалансированную таблицу необходимо распечатать и вывесить в месте общего доступа для того, чтобы персонал самостоятельно мог отметить выполненные заказы.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108720</xdr:colOff>
      <xdr:row>33</xdr:row>
      <xdr:rowOff>68040</xdr:rowOff>
    </xdr:from>
    <xdr:to>
      <xdr:col>9</xdr:col>
      <xdr:colOff>1019520</xdr:colOff>
      <xdr:row>38</xdr:row>
      <xdr:rowOff>176040</xdr:rowOff>
    </xdr:to>
    <xdr:sp>
      <xdr:nvSpPr>
        <xdr:cNvPr id="3" name="CustomShape 1"/>
        <xdr:cNvSpPr/>
      </xdr:nvSpPr>
      <xdr:spPr>
        <a:xfrm>
          <a:off x="740880" y="10932840"/>
          <a:ext cx="15216120" cy="1263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ru-RU" sz="1400" spc="-1" strike="noStrike">
              <a:solidFill>
                <a:srgbClr val="000000"/>
              </a:solidFill>
              <a:latin typeface="Calibri"/>
            </a:rPr>
            <a:t>Фаил балансировки ресурсов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400" spc="-1" strike="noStrike">
              <a:solidFill>
                <a:srgbClr val="000000"/>
              </a:solidFill>
              <a:latin typeface="Calibri"/>
            </a:rPr>
            <a:t>Данный инструмент позволяет произвести предварительное планирование ресурсов на предстоящие работы планового  ТОРО, предупредить перегруженность персонала и проанализировать эффективность планирования и выполнения планового ТОРО</a:t>
          </a:r>
          <a:endParaRPr b="0" lang="ru-RU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875520</xdr:colOff>
      <xdr:row>5</xdr:row>
      <xdr:rowOff>3240</xdr:rowOff>
    </xdr:from>
    <xdr:to>
      <xdr:col>2</xdr:col>
      <xdr:colOff>884160</xdr:colOff>
      <xdr:row>5</xdr:row>
      <xdr:rowOff>166320</xdr:rowOff>
    </xdr:to>
    <xdr:sp>
      <xdr:nvSpPr>
        <xdr:cNvPr id="4" name="CustomShape 1"/>
        <xdr:cNvSpPr/>
      </xdr:nvSpPr>
      <xdr:spPr>
        <a:xfrm flipH="1">
          <a:off x="2406240" y="1838880"/>
          <a:ext cx="8640" cy="163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876240</xdr:colOff>
      <xdr:row>7</xdr:row>
      <xdr:rowOff>720</xdr:rowOff>
    </xdr:from>
    <xdr:to>
      <xdr:col>2</xdr:col>
      <xdr:colOff>876600</xdr:colOff>
      <xdr:row>7</xdr:row>
      <xdr:rowOff>166320</xdr:rowOff>
    </xdr:to>
    <xdr:sp>
      <xdr:nvSpPr>
        <xdr:cNvPr id="5" name="CustomShape 1"/>
        <xdr:cNvSpPr/>
      </xdr:nvSpPr>
      <xdr:spPr>
        <a:xfrm>
          <a:off x="2406960" y="2488320"/>
          <a:ext cx="360" cy="165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828720</xdr:colOff>
      <xdr:row>8</xdr:row>
      <xdr:rowOff>324000</xdr:rowOff>
    </xdr:from>
    <xdr:to>
      <xdr:col>5</xdr:col>
      <xdr:colOff>9000</xdr:colOff>
      <xdr:row>11</xdr:row>
      <xdr:rowOff>323280</xdr:rowOff>
    </xdr:to>
    <xdr:sp>
      <xdr:nvSpPr>
        <xdr:cNvPr id="6" name="CustomShape 1"/>
        <xdr:cNvSpPr/>
      </xdr:nvSpPr>
      <xdr:spPr>
        <a:xfrm>
          <a:off x="2359440" y="2978640"/>
          <a:ext cx="2350800" cy="652320"/>
        </a:xfrm>
        <a:prstGeom prst="bentConnector3">
          <a:avLst>
            <a:gd name="adj1" fmla="val 1829"/>
          </a:avLst>
        </a:pr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</xdr:col>
      <xdr:colOff>809640</xdr:colOff>
      <xdr:row>12</xdr:row>
      <xdr:rowOff>0</xdr:rowOff>
    </xdr:from>
    <xdr:to>
      <xdr:col>5</xdr:col>
      <xdr:colOff>810000</xdr:colOff>
      <xdr:row>13</xdr:row>
      <xdr:rowOff>132480</xdr:rowOff>
    </xdr:to>
    <xdr:sp>
      <xdr:nvSpPr>
        <xdr:cNvPr id="7" name="CustomShape 1"/>
        <xdr:cNvSpPr/>
      </xdr:nvSpPr>
      <xdr:spPr>
        <a:xfrm>
          <a:off x="5510880" y="4110840"/>
          <a:ext cx="360" cy="291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</xdr:col>
      <xdr:colOff>819000</xdr:colOff>
      <xdr:row>15</xdr:row>
      <xdr:rowOff>0</xdr:rowOff>
    </xdr:from>
    <xdr:to>
      <xdr:col>5</xdr:col>
      <xdr:colOff>827640</xdr:colOff>
      <xdr:row>16</xdr:row>
      <xdr:rowOff>8640</xdr:rowOff>
    </xdr:to>
    <xdr:sp>
      <xdr:nvSpPr>
        <xdr:cNvPr id="8" name="CustomShape 1"/>
        <xdr:cNvSpPr/>
      </xdr:nvSpPr>
      <xdr:spPr>
        <a:xfrm>
          <a:off x="5520240" y="4604040"/>
          <a:ext cx="8640" cy="175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</xdr:col>
      <xdr:colOff>819000</xdr:colOff>
      <xdr:row>19</xdr:row>
      <xdr:rowOff>9360</xdr:rowOff>
    </xdr:from>
    <xdr:to>
      <xdr:col>7</xdr:col>
      <xdr:colOff>180000</xdr:colOff>
      <xdr:row>21</xdr:row>
      <xdr:rowOff>132480</xdr:rowOff>
    </xdr:to>
    <xdr:sp>
      <xdr:nvSpPr>
        <xdr:cNvPr id="9" name="CustomShape 1"/>
        <xdr:cNvSpPr/>
      </xdr:nvSpPr>
      <xdr:spPr>
        <a:xfrm>
          <a:off x="5520240" y="5759280"/>
          <a:ext cx="1890360" cy="449280"/>
        </a:xfrm>
        <a:prstGeom prst="bentConnector3">
          <a:avLst>
            <a:gd name="adj1" fmla="val 1515"/>
          </a:avLst>
        </a:pr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828720</xdr:colOff>
      <xdr:row>22</xdr:row>
      <xdr:rowOff>19080</xdr:rowOff>
    </xdr:from>
    <xdr:to>
      <xdr:col>8</xdr:col>
      <xdr:colOff>829080</xdr:colOff>
      <xdr:row>23</xdr:row>
      <xdr:rowOff>18360</xdr:rowOff>
    </xdr:to>
    <xdr:sp>
      <xdr:nvSpPr>
        <xdr:cNvPr id="10" name="CustomShape 1"/>
        <xdr:cNvSpPr/>
      </xdr:nvSpPr>
      <xdr:spPr>
        <a:xfrm>
          <a:off x="8335440" y="6391800"/>
          <a:ext cx="360" cy="166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809640</xdr:colOff>
      <xdr:row>23</xdr:row>
      <xdr:rowOff>324000</xdr:rowOff>
    </xdr:from>
    <xdr:to>
      <xdr:col>8</xdr:col>
      <xdr:colOff>810000</xdr:colOff>
      <xdr:row>24</xdr:row>
      <xdr:rowOff>166320</xdr:rowOff>
    </xdr:to>
    <xdr:sp>
      <xdr:nvSpPr>
        <xdr:cNvPr id="11" name="CustomShape 1"/>
        <xdr:cNvSpPr/>
      </xdr:nvSpPr>
      <xdr:spPr>
        <a:xfrm>
          <a:off x="8316360" y="6863760"/>
          <a:ext cx="360" cy="168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781200</xdr:colOff>
      <xdr:row>26</xdr:row>
      <xdr:rowOff>9360</xdr:rowOff>
    </xdr:from>
    <xdr:to>
      <xdr:col>8</xdr:col>
      <xdr:colOff>781560</xdr:colOff>
      <xdr:row>27</xdr:row>
      <xdr:rowOff>18000</xdr:rowOff>
    </xdr:to>
    <xdr:sp>
      <xdr:nvSpPr>
        <xdr:cNvPr id="12" name="CustomShape 1"/>
        <xdr:cNvSpPr/>
      </xdr:nvSpPr>
      <xdr:spPr>
        <a:xfrm>
          <a:off x="8287920" y="8004960"/>
          <a:ext cx="360" cy="175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581040</xdr:colOff>
      <xdr:row>31</xdr:row>
      <xdr:rowOff>157320</xdr:rowOff>
    </xdr:from>
    <xdr:to>
      <xdr:col>11</xdr:col>
      <xdr:colOff>581400</xdr:colOff>
      <xdr:row>31</xdr:row>
      <xdr:rowOff>166320</xdr:rowOff>
    </xdr:to>
    <xdr:sp>
      <xdr:nvSpPr>
        <xdr:cNvPr id="13" name="CustomShape 1"/>
        <xdr:cNvSpPr/>
      </xdr:nvSpPr>
      <xdr:spPr>
        <a:xfrm>
          <a:off x="10991520" y="9298440"/>
          <a:ext cx="36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914400</xdr:colOff>
      <xdr:row>35</xdr:row>
      <xdr:rowOff>466560</xdr:rowOff>
    </xdr:from>
    <xdr:to>
      <xdr:col>2</xdr:col>
      <xdr:colOff>914760</xdr:colOff>
      <xdr:row>38</xdr:row>
      <xdr:rowOff>18000</xdr:rowOff>
    </xdr:to>
    <xdr:sp>
      <xdr:nvSpPr>
        <xdr:cNvPr id="14" name="CustomShape 1"/>
        <xdr:cNvSpPr/>
      </xdr:nvSpPr>
      <xdr:spPr>
        <a:xfrm>
          <a:off x="2445120" y="10427760"/>
          <a:ext cx="360" cy="362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752400</xdr:colOff>
      <xdr:row>28</xdr:row>
      <xdr:rowOff>0</xdr:rowOff>
    </xdr:from>
    <xdr:to>
      <xdr:col>11</xdr:col>
      <xdr:colOff>8640</xdr:colOff>
      <xdr:row>30</xdr:row>
      <xdr:rowOff>84960</xdr:rowOff>
    </xdr:to>
    <xdr:sp>
      <xdr:nvSpPr>
        <xdr:cNvPr id="15" name="CustomShape 1"/>
        <xdr:cNvSpPr/>
      </xdr:nvSpPr>
      <xdr:spPr>
        <a:xfrm>
          <a:off x="8259120" y="8647920"/>
          <a:ext cx="2160000" cy="411480"/>
        </a:xfrm>
        <a:prstGeom prst="bentConnector3">
          <a:avLst>
            <a:gd name="adj1" fmla="val 993"/>
          </a:avLst>
        </a:pr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1933560</xdr:colOff>
      <xdr:row>33</xdr:row>
      <xdr:rowOff>8640</xdr:rowOff>
    </xdr:from>
    <xdr:to>
      <xdr:col>11</xdr:col>
      <xdr:colOff>561240</xdr:colOff>
      <xdr:row>35</xdr:row>
      <xdr:rowOff>255600</xdr:rowOff>
    </xdr:to>
    <xdr:sp>
      <xdr:nvSpPr>
        <xdr:cNvPr id="16" name="CustomShape 1"/>
        <xdr:cNvSpPr/>
      </xdr:nvSpPr>
      <xdr:spPr>
        <a:xfrm flipV="1">
          <a:off x="3464280" y="9643320"/>
          <a:ext cx="7507440" cy="573480"/>
        </a:xfrm>
        <a:prstGeom prst="bentConnector3">
          <a:avLst>
            <a:gd name="adj1" fmla="val -334"/>
          </a:avLst>
        </a:pr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</xdr:col>
      <xdr:colOff>847800</xdr:colOff>
      <xdr:row>16</xdr:row>
      <xdr:rowOff>476280</xdr:rowOff>
    </xdr:from>
    <xdr:to>
      <xdr:col>5</xdr:col>
      <xdr:colOff>856440</xdr:colOff>
      <xdr:row>17</xdr:row>
      <xdr:rowOff>166320</xdr:rowOff>
    </xdr:to>
    <xdr:sp>
      <xdr:nvSpPr>
        <xdr:cNvPr id="17" name="CustomShape 1"/>
        <xdr:cNvSpPr/>
      </xdr:nvSpPr>
      <xdr:spPr>
        <a:xfrm>
          <a:off x="5549040" y="5247360"/>
          <a:ext cx="8640" cy="175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278280</xdr:colOff>
      <xdr:row>0</xdr:row>
      <xdr:rowOff>117720</xdr:rowOff>
    </xdr:from>
    <xdr:to>
      <xdr:col>20</xdr:col>
      <xdr:colOff>1802520</xdr:colOff>
      <xdr:row>22</xdr:row>
      <xdr:rowOff>106200</xdr:rowOff>
    </xdr:to>
    <xdr:graphicFrame>
      <xdr:nvGraphicFramePr>
        <xdr:cNvPr id="18" name="Диаграмма 1"/>
        <xdr:cNvGraphicFramePr/>
      </xdr:nvGraphicFramePr>
      <xdr:xfrm>
        <a:off x="23325480" y="117720"/>
        <a:ext cx="7669080" cy="45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52560</xdr:colOff>
      <xdr:row>0</xdr:row>
      <xdr:rowOff>223200</xdr:rowOff>
    </xdr:from>
    <xdr:to>
      <xdr:col>4</xdr:col>
      <xdr:colOff>20880</xdr:colOff>
      <xdr:row>22</xdr:row>
      <xdr:rowOff>20880</xdr:rowOff>
    </xdr:to>
    <xdr:graphicFrame>
      <xdr:nvGraphicFramePr>
        <xdr:cNvPr id="19" name="Диаграмма 2"/>
        <xdr:cNvGraphicFramePr/>
      </xdr:nvGraphicFramePr>
      <xdr:xfrm>
        <a:off x="52560" y="223200"/>
        <a:ext cx="7544880" cy="438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78480</xdr:colOff>
      <xdr:row>0</xdr:row>
      <xdr:rowOff>33480</xdr:rowOff>
    </xdr:from>
    <xdr:to>
      <xdr:col>3</xdr:col>
      <xdr:colOff>1433520</xdr:colOff>
      <xdr:row>17</xdr:row>
      <xdr:rowOff>66240</xdr:rowOff>
    </xdr:to>
    <xdr:graphicFrame>
      <xdr:nvGraphicFramePr>
        <xdr:cNvPr id="20" name="Диаграмма 1"/>
        <xdr:cNvGraphicFramePr/>
      </xdr:nvGraphicFramePr>
      <xdr:xfrm>
        <a:off x="78480" y="33480"/>
        <a:ext cx="10967400" cy="36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2</xdr:col>
      <xdr:colOff>21600</xdr:colOff>
      <xdr:row>31</xdr:row>
      <xdr:rowOff>10440</xdr:rowOff>
    </xdr:to>
    <xdr:graphicFrame>
      <xdr:nvGraphicFramePr>
        <xdr:cNvPr id="21" name="Диаграмма 2"/>
        <xdr:cNvGraphicFramePr/>
      </xdr:nvGraphicFramePr>
      <xdr:xfrm>
        <a:off x="0" y="3218760"/>
        <a:ext cx="5662800" cy="31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141</xdr:row>
      <xdr:rowOff>180360</xdr:rowOff>
    </xdr:from>
    <xdr:to>
      <xdr:col>11</xdr:col>
      <xdr:colOff>111240</xdr:colOff>
      <xdr:row>169</xdr:row>
      <xdr:rowOff>178560</xdr:rowOff>
    </xdr:to>
    <xdr:graphicFrame>
      <xdr:nvGraphicFramePr>
        <xdr:cNvPr id="22" name="Диаграмма 1"/>
        <xdr:cNvGraphicFramePr/>
      </xdr:nvGraphicFramePr>
      <xdr:xfrm>
        <a:off x="0" y="15171120"/>
        <a:ext cx="13139280" cy="53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170</xdr:row>
      <xdr:rowOff>46080</xdr:rowOff>
    </xdr:from>
    <xdr:to>
      <xdr:col>11</xdr:col>
      <xdr:colOff>111240</xdr:colOff>
      <xdr:row>198</xdr:row>
      <xdr:rowOff>44280</xdr:rowOff>
    </xdr:to>
    <xdr:graphicFrame>
      <xdr:nvGraphicFramePr>
        <xdr:cNvPr id="23" name="Диаграмма 2"/>
        <xdr:cNvGraphicFramePr/>
      </xdr:nvGraphicFramePr>
      <xdr:xfrm>
        <a:off x="0" y="20579760"/>
        <a:ext cx="13139280" cy="53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115</xdr:row>
      <xdr:rowOff>68400</xdr:rowOff>
    </xdr:from>
    <xdr:to>
      <xdr:col>11</xdr:col>
      <xdr:colOff>100080</xdr:colOff>
      <xdr:row>141</xdr:row>
      <xdr:rowOff>133920</xdr:rowOff>
    </xdr:to>
    <xdr:graphicFrame>
      <xdr:nvGraphicFramePr>
        <xdr:cNvPr id="24" name="Диаграмма 3"/>
        <xdr:cNvGraphicFramePr/>
      </xdr:nvGraphicFramePr>
      <xdr:xfrm>
        <a:off x="0" y="10089720"/>
        <a:ext cx="13128120" cy="50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9360</xdr:colOff>
      <xdr:row>199</xdr:row>
      <xdr:rowOff>30240</xdr:rowOff>
    </xdr:from>
    <xdr:to>
      <xdr:col>11</xdr:col>
      <xdr:colOff>143280</xdr:colOff>
      <xdr:row>227</xdr:row>
      <xdr:rowOff>17280</xdr:rowOff>
    </xdr:to>
    <xdr:graphicFrame>
      <xdr:nvGraphicFramePr>
        <xdr:cNvPr id="25" name="Диаграмма 4"/>
        <xdr:cNvGraphicFramePr/>
      </xdr:nvGraphicFramePr>
      <xdr:xfrm>
        <a:off x="9360" y="26106840"/>
        <a:ext cx="13161960" cy="53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kirill/PycharmProjects/RockWool/data/maintenance_doc/_&#1057;&#1051;&#1059;&#1046;&#1041;&#1040;_&#1055;&#1054;&#1054;/_&#1055;&#1051;&#1040;&#1053;&#1048;&#1056;&#1054;&#1042;&#1040;&#1053;&#1048;&#1045;_&#1055;&#1055;&#1056;/_&#1041;&#1056;&#1048;&#1050;&#1045;&#1058;&#1053;&#1067;&#1049;/_&#1055;&#1055;&#1056;_2019/01.%20&#1055;&#1088;&#1077;&#1076;&#1074;&#1072;&#1088;&#1080;&#1090;&#1077;&#1083;&#1100;&#1085;&#1099;&#1081;/CBP_47W19Y11M19D_6h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kirill/PycharmProjects/RockWool/data/home/kirill/PycharmProjects/RockWool/data/W03_VYB_MAI_BAL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home/kirill/PycharmProjects/RockWool/data/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нструкция"/>
      <sheetName val="БД-SAP"/>
      <sheetName val="Сводная БД"/>
      <sheetName val="План работ ППР"/>
      <sheetName val="VYB_POO_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Инструкция"/>
      <sheetName val="алгоритм"/>
      <sheetName val="табель"/>
      <sheetName val="БДСМ"/>
      <sheetName val="Дежурка (д)"/>
      <sheetName val="VYB_MAI"/>
      <sheetName val="VYB_TEO"/>
      <sheetName val="BAL_REP"/>
      <sheetName val="BAL_RE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88" createdVersion="3">
  <cacheSource type="worksheet">
    <worksheetSource ref="A352:N1415" sheet="БДСМ"/>
  </cacheSource>
  <cacheFields count="14">
    <cacheField name="Заказ" numFmtId="0">
      <sharedItems containsString="0" containsBlank="1" containsNumber="1" containsInteger="1" minValue="71367256" maxValue="71657142" count="220">
        <n v="71367256"/>
        <n v="71476564"/>
        <n v="71521880"/>
        <n v="71591793"/>
        <n v="71610226"/>
        <n v="71610254"/>
        <n v="71613207"/>
        <n v="71615484"/>
        <n v="71623733"/>
        <n v="71626265"/>
        <n v="71626273"/>
        <n v="71627017"/>
        <n v="71627378"/>
        <n v="71631687"/>
        <n v="71637698"/>
        <n v="71637705"/>
        <n v="71637775"/>
        <n v="71637822"/>
        <n v="71643197"/>
        <n v="71643198"/>
        <n v="71643199"/>
        <n v="71643200"/>
        <n v="71643201"/>
        <n v="71643202"/>
        <n v="71643203"/>
        <n v="71643205"/>
        <n v="71643206"/>
        <n v="71643207"/>
        <n v="71643208"/>
        <n v="71643210"/>
        <n v="71643211"/>
        <n v="71643213"/>
        <n v="71643215"/>
        <n v="71643216"/>
        <n v="71643218"/>
        <n v="71643220"/>
        <n v="71643221"/>
        <n v="71643222"/>
        <n v="71643226"/>
        <n v="71643278"/>
        <n v="71643279"/>
        <n v="71643280"/>
        <n v="71643281"/>
        <n v="71646410"/>
        <n v="71648185"/>
        <n v="71648201"/>
        <n v="71648202"/>
        <n v="71648203"/>
        <n v="71648207"/>
        <n v="71648210"/>
        <n v="71648212"/>
        <n v="71648219"/>
        <n v="71648226"/>
        <n v="71648227"/>
        <n v="71648229"/>
        <n v="71648230"/>
        <n v="71648239"/>
        <n v="71648240"/>
        <n v="71648241"/>
        <n v="71648242"/>
        <n v="71648244"/>
        <n v="71648252"/>
        <n v="71648253"/>
        <n v="71648259"/>
        <n v="71648263"/>
        <n v="71648265"/>
        <n v="71648273"/>
        <n v="71648275"/>
        <n v="71648276"/>
        <n v="71648278"/>
        <n v="71648282"/>
        <n v="71648283"/>
        <n v="71648284"/>
        <n v="71648285"/>
        <n v="71648289"/>
        <n v="71648290"/>
        <n v="71648299"/>
        <n v="71648307"/>
        <n v="71648315"/>
        <n v="71648323"/>
        <n v="71648331"/>
        <n v="71648339"/>
        <n v="71648341"/>
        <n v="71648351"/>
        <n v="71648356"/>
        <n v="71648361"/>
        <n v="71648366"/>
        <n v="71648371"/>
        <n v="71648376"/>
        <n v="71648381"/>
        <n v="71648386"/>
        <n v="71648447"/>
        <n v="71649900"/>
        <n v="71653520"/>
        <n v="71654642"/>
        <n v="71655694"/>
        <n v="71655695"/>
        <n v="71655696"/>
        <n v="71655697"/>
        <n v="71655698"/>
        <n v="71655699"/>
        <n v="71655700"/>
        <n v="71655703"/>
        <n v="71655715"/>
        <n v="71655716"/>
        <n v="71655717"/>
        <n v="71655718"/>
        <n v="71655719"/>
        <n v="71655720"/>
        <n v="71655721"/>
        <n v="71655722"/>
        <n v="71655723"/>
        <n v="71655727"/>
        <n v="71655732"/>
        <n v="71655736"/>
        <n v="71655737"/>
        <n v="71655742"/>
        <n v="71655743"/>
        <n v="71655744"/>
        <n v="71655745"/>
        <n v="71655746"/>
        <n v="71655747"/>
        <n v="71655748"/>
        <n v="71655868"/>
        <n v="71655879"/>
        <n v="71655894"/>
        <n v="71655969"/>
        <n v="71655972"/>
        <n v="71656001"/>
        <n v="71656089"/>
        <n v="71656095"/>
        <n v="71656103"/>
        <n v="71656303"/>
        <n v="71656371"/>
        <n v="71656395"/>
        <n v="71656396"/>
        <n v="71656402"/>
        <n v="71656403"/>
        <n v="71656404"/>
        <n v="71656405"/>
        <n v="71656406"/>
        <n v="71656407"/>
        <n v="71656408"/>
        <n v="71656409"/>
        <n v="71656421"/>
        <n v="71656422"/>
        <n v="71656423"/>
        <n v="71656424"/>
        <n v="71656425"/>
        <n v="71656426"/>
        <n v="71656427"/>
        <n v="71656428"/>
        <n v="71656429"/>
        <n v="71656433"/>
        <n v="71656434"/>
        <n v="71656435"/>
        <n v="71656485"/>
        <n v="71656486"/>
        <n v="71656656"/>
        <n v="71656660"/>
        <n v="71656956"/>
        <n v="71656965"/>
        <n v="71656966"/>
        <n v="71656977"/>
        <n v="71656982"/>
        <n v="71656987"/>
        <n v="71656988"/>
        <n v="71656989"/>
        <n v="71656990"/>
        <n v="71656997"/>
        <n v="71656998"/>
        <n v="71656999"/>
        <n v="71657000"/>
        <n v="71657007"/>
        <n v="71657008"/>
        <n v="71657009"/>
        <n v="71657010"/>
        <n v="71657017"/>
        <n v="71657018"/>
        <n v="71657019"/>
        <n v="71657020"/>
        <n v="71657027"/>
        <n v="71657028"/>
        <n v="71657029"/>
        <n v="71657030"/>
        <n v="71657037"/>
        <n v="71657038"/>
        <n v="71657039"/>
        <n v="71657040"/>
        <n v="71657047"/>
        <n v="71657048"/>
        <n v="71657049"/>
        <n v="71657055"/>
        <n v="71657058"/>
        <n v="71657059"/>
        <n v="71657066"/>
        <n v="71657067"/>
        <n v="71657074"/>
        <n v="71657075"/>
        <n v="71657082"/>
        <n v="71657083"/>
        <n v="71657090"/>
        <n v="71657091"/>
        <n v="71657098"/>
        <n v="71657099"/>
        <n v="71657106"/>
        <n v="71657107"/>
        <n v="71657114"/>
        <n v="71657115"/>
        <n v="71657122"/>
        <n v="71657123"/>
        <n v="71657130"/>
        <n v="71657131"/>
        <n v="71657132"/>
        <n v="71657133"/>
        <n v="71657139"/>
        <n v="71657140"/>
        <n v="71657141"/>
        <n v="71657142"/>
        <m/>
      </sharedItems>
    </cacheField>
    <cacheField name="ПозПредупрТОРО" numFmtId="0">
      <sharedItems containsBlank="1" count="98">
        <s v="500022105"/>
        <s v="500022106"/>
        <s v="500022126"/>
        <s v="500022136"/>
        <s v="500022140"/>
        <s v="500022141"/>
        <s v="500022145"/>
        <s v="500022156"/>
        <s v="500022200"/>
        <s v="500022224"/>
        <s v="500022327"/>
        <s v="500022363"/>
        <s v="500022366"/>
        <s v="500022557"/>
        <s v="500022566"/>
        <s v="500022568"/>
        <s v="500022569"/>
        <s v="500022570"/>
        <s v="500022753"/>
        <s v="500022765"/>
        <s v="500022871"/>
        <s v="500022946"/>
        <s v="500023150"/>
        <s v="500023163"/>
        <s v="500023546"/>
        <s v="500023643"/>
        <s v="500023663"/>
        <s v="500024365"/>
        <s v="500024370"/>
        <s v="500024429"/>
        <s v="500024446"/>
        <s v="500024447"/>
        <s v="500024493"/>
        <s v="500024608"/>
        <s v="500024612"/>
        <s v="500024632"/>
        <s v="500024730"/>
        <s v="500024731"/>
        <s v="500024732"/>
        <s v="500024895"/>
        <s v="500025014"/>
        <s v="500026734"/>
        <s v="500026816"/>
        <s v="500027054"/>
        <s v="500027154"/>
        <s v="500027432"/>
        <s v="500027436"/>
        <s v="500027437"/>
        <s v="500027438"/>
        <s v="500027439"/>
        <s v="500027440"/>
        <s v="500027441"/>
        <s v="500027445"/>
        <s v="500027453"/>
        <s v="500027521"/>
        <s v="500027604"/>
        <s v="500027605"/>
        <s v="500027612"/>
        <s v="500027613"/>
        <s v="500027626"/>
        <s v="500027627"/>
        <s v="500027649"/>
        <s v="500027891"/>
        <s v="500028020"/>
        <s v="500028021"/>
        <s v="500028029"/>
        <s v="500028030"/>
        <s v="500028034"/>
        <s v="500028036"/>
        <s v="500028037"/>
        <s v="500028038"/>
        <s v="500028066"/>
        <s v="500028194"/>
        <s v="500028195"/>
        <s v="500028196"/>
        <s v="500028241"/>
        <s v="500028374"/>
        <s v="500028378"/>
        <s v="500028443"/>
        <s v="500028501"/>
        <s v="500028538"/>
        <s v="500029163"/>
        <s v="500029538"/>
        <s v="500029546"/>
        <s v="500029622"/>
        <s v="500029625"/>
        <s v="500029704"/>
        <s v="500030125"/>
        <s v="500030160"/>
        <s v="500030161"/>
        <s v="500030591"/>
        <s v="500030592"/>
        <s v="500030593"/>
        <s v="500030594"/>
        <s v="500030595"/>
        <s v="500031086"/>
        <s v="500031129"/>
        <m/>
      </sharedItems>
    </cacheField>
    <cacheField name="Ревизия" numFmtId="0">
      <sharedItems containsBlank="1" count="7">
        <s v="SP"/>
        <s v="STOP_CBP"/>
        <s v="STOP_L1"/>
        <s v="STOP_OFL"/>
        <s v="STOP_PCK"/>
        <s v="STOPRM80"/>
        <m/>
      </sharedItems>
    </cacheField>
    <cacheField name="Название" numFmtId="0">
      <sharedItems containsBlank="1" count="71">
        <s v="Административно-бытовой корпус"/>
        <s v="Аппликаторы"/>
        <s v="Аспирация, пылеподавление"/>
        <s v="Брикетный завод"/>
        <s v="Вагранка"/>
        <s v="Вентиляция"/>
        <s v="Вода процесса"/>
        <s v="Газоснабжение"/>
        <s v="Грузоподъемные механизмы, лифты"/>
        <s v="Дожиг СО"/>
        <s v="Дробильная установка"/>
        <s v="Дробильное отделение"/>
        <s v="Загрузка"/>
        <s v="ЗДАНИЯ"/>
        <s v="Камера полимеризации"/>
        <s v="Кондиционирование"/>
        <s v="Мастерские ТОиР"/>
        <s v="Машина обертывания Bundler №1"/>
        <s v="ОСНОВНОЕ ОБОРУДОВАНИЕ ЛИНИИ №1"/>
        <s v="Отделение загрузки"/>
        <s v="Отделение плавильной печи"/>
        <s v="Отделение полимеризации"/>
        <s v="Отделение резки"/>
        <s v="Отделение связующего"/>
        <s v="Первичный ковер"/>
        <s v="Переработка отходов ваты (Recycling)"/>
        <s v="Помещение модульной компрессорн. станции"/>
        <s v="Приёмная секция"/>
        <s v="Принтеры"/>
        <s v="Продольная резка"/>
        <s v="Производство сжатого воздуха"/>
        <s v="Противопожарные установки"/>
        <s v="Разделительная пила"/>
        <s v="Рокфон"/>
        <s v="Сборные конвейера (TP1)"/>
        <s v="Сигнализация СО"/>
        <s v="Система водоподготовки"/>
        <s v="Система охлаждения лотков"/>
        <s v="Система очистки барабана"/>
        <s v="Система подогрева верхнего трака"/>
        <s v="Смеситель и скиповый подъёмник"/>
        <s v="Столовая"/>
        <s v="Телескопы, подъемные столы, эстакада"/>
        <s v="Теплоузел над Вагранкой"/>
        <s v="Толкатель №1"/>
        <s v="Транспортёр пневматический &quot;Спутник&quot;"/>
        <s v="Транспортировка пыли в накопит. силос"/>
        <s v="Транспортно-складирующая группа"/>
        <s v="Упаковка"/>
        <s v="Упаковочная машина ТАХУ №1"/>
        <s v="Упаковочная машина ТАХУ №2"/>
        <s v="Установка высокого давления"/>
        <s v="Установка нанесения флиса"/>
        <s v="Устройство щётки"/>
        <s v="Участок нанесения и активации клея"/>
        <s v="участок печей доп. полимеризации"/>
        <s v="Участок постполимеризации"/>
        <s v="Участок термоусадки №1"/>
        <s v="Участок упаковки готовой продукции"/>
        <s v="Участок упаковки МИВО"/>
        <s v="Участок упаковки продукции в капюшон"/>
        <s v="Фильтр отделения волокнообразования"/>
        <s v="Фронтальные погрузчики"/>
        <s v="Центрифуги"/>
        <s v="Штабелер"/>
        <s v="Электрическое оборудование волокнообразо"/>
        <s v="Электрическое оборудование КП"/>
        <s v="Электрическое оборудование связующего"/>
        <s v="Line Scanner"/>
        <s v="Off-line упаковка"/>
        <m/>
      </sharedItems>
    </cacheField>
    <cacheField name="Краткий текст" numFmtId="0">
      <sharedItems containsBlank="1" count="124">
        <s v="1-ая смена обход газового хозяйства"/>
        <s v="1-ая смена Обход Деж.Механик"/>
        <s v="1-ая смена Обход оборуд Деж.Элек."/>
        <s v="2-ая смена обход газового хозяйства."/>
        <s v="2-ая смена Обход Деж.Механик"/>
        <s v="2-ая смена Обход оборуд Деж.Элек."/>
        <s v="Вибродиагностика насосных агрегатов"/>
        <s v="Виброконтроль критичных агрегатов"/>
        <s v="вываливается селиконовый уплотнитель"/>
        <s v="Герметизация дверей камеры"/>
        <s v="Ежедневная инспекция"/>
        <s v="Ежедневная инспекция брикетовни"/>
        <s v="Ежедневная инспекция водоподг"/>
        <s v="Ежедневная инспекция резки и переработки"/>
        <s v="Ежедневный обход вентиляции"/>
        <s v="Еженедельная инспекц. Rod-Mill в работе"/>
        <s v="Еженедельная инспекция установки"/>
        <s v="Еженедельное ТО"/>
        <s v="Замена гильз"/>
        <s v="Замена датчика пламени"/>
        <s v="Замена дисковых пил"/>
        <s v="Замена ленты"/>
        <s v="Замена ленты по причине отслаивания шевр"/>
        <s v="Замена лопатки в миксере"/>
        <s v="Замена масла на корректный вид"/>
        <s v="Замена наждачной бумаги на POS 13,14"/>
        <s v="Замена полтна раздел. пилы POS 03"/>
        <s v="Замена сенсоров газоанализаторов СО"/>
        <s v="Замена уплотнений усилителя"/>
        <s v="Замена фильтров в корпусе компрессора"/>
        <s v="Замена фильтров очистки-низ"/>
        <s v="Заточка зубчатых ножей 12/3"/>
        <s v="Изготовление и монтаж стоек для LOTO"/>
        <s v="Инсп плавильного и связки"/>
        <s v="Инсп рокфона в работе"/>
        <s v="Инспекция вн.части бункера №4"/>
        <s v="Инспекция опорных подшипников"/>
        <s v="Инспекция отделения загрузки в работе"/>
        <s v="Инспекция переработки в останов"/>
        <s v="Инспекция рукавов охлаждения лотков"/>
        <s v="Капитальное восстановление шнека"/>
        <s v="Контроль уровня вибрации вентиляторов"/>
        <s v="Монтаж ремня на &quot;короткий&quot; ролик"/>
        <s v="Наружный осмотр тех. трубопроводов. День"/>
        <s v="Наружный осмотр тех. трубопроводов. Ночь"/>
        <s v="Не квитируется зона безопасности Н6."/>
        <s v="Откр./закр. люков в ППР деж.персоналом"/>
        <s v="Очистка весовых конвейеров. Загрузка"/>
        <s v="Очистка насоса ЧБ"/>
        <s v="Очистка эл. шкафов Аспирации и КП"/>
        <s v="Очистка эл. шкафов КП и DDD"/>
        <s v="Очистка эл. шкафов у маятника"/>
        <s v="Перенос датчика кислорода"/>
        <s v="Переодический обход (ТЭО)"/>
        <s v="Периодический осмотр компрессоров"/>
        <s v="Периодическое ТО штабелера"/>
        <s v="Плановая замена болт.соедин. на толкате"/>
        <s v="Плановая замена рукава FlyAsh"/>
        <s v="Плановая замена фильтров"/>
        <s v="Плановая инспекция в останов"/>
        <s v="Плановая инспекция маркировщиков"/>
        <s v="Плановая натяжка ремней"/>
        <s v="Планово перевернуть рукав Fly Ash"/>
        <s v="Плановое ежемесячное ТО стержневой мельн"/>
        <s v="Плановое ежемесячное ТО MIWO"/>
        <s v="Плановое обсл-е телескоп. конвеера №3"/>
        <s v="Плановое полугодовое ТО"/>
        <s v="Плановое ТО спаечной секции"/>
        <s v="Плановое ТО Станции размотки флиса."/>
        <s v="Плановое ТО установки"/>
        <s v="Плановое ТО установки Line Scanner"/>
        <s v="Плановое ТО центрифуги"/>
        <s v="Плановое ТО центрифуги эл.часть"/>
        <s v="Плановое ТО электрооборуд-я Бр-го завода"/>
        <s v="Плановое ТО_1 (МЕХ)"/>
        <s v="Плановое ТО_1 (ELE)"/>
        <s v="Плановое ТО-1 установки"/>
        <s v="Плановый обход линии электриком"/>
        <s v="ПО_плановая замена изнош. компонентов"/>
        <s v="ППР Упаковки OFF Line"/>
        <s v="ППР On-Line"/>
        <s v="Проведение альтернативного тестирования"/>
        <s v="Проверка показаний датчика температуры."/>
        <s v="Проточка наплавленных валков"/>
        <s v="Профилактическое обслуживание пиццы № 5"/>
        <s v="Профилактическое обслуживание пиццы №4"/>
        <s v="Профилактическое обслуживание пиццы №6"/>
        <s v="раскрутился левый подшипник"/>
        <s v="Ревизия подшипников конвейера"/>
        <s v="Регулировка положения щетки КВО"/>
        <s v="Ремонт брони в колоколе"/>
        <s v="Ремонт ГПМ"/>
        <s v="Ремонт корпуса фильтра вакуума-свищи"/>
        <s v="Сломан кран в женской раздевалки АБК"/>
        <s v="Смазка подш. эл.двиг. вент.аспирации"/>
        <s v="Смазка подш. эл.двиг. вент.осуш.барабана"/>
        <s v="Смазка подш. эл.двиг. вент.V3"/>
        <s v="Смазка подш. эл.двиг. вент.V8"/>
        <s v="Смазка подшипников эл. двигателей"/>
        <s v="Тест горелок на дизельном топливе"/>
        <s v="Течь масла на цилиндрах крышки RM-80"/>
        <s v="ТО аппликатора 1.1 VideoJet P3400 RH"/>
        <s v="ТО аппликатора 1.2 VideoJet P3400 RH"/>
        <s v="ТО аппликатора 2.1 VideoJet P3400 RH"/>
        <s v="ТО аппликатора 2.2 VideoJet P3400 RH"/>
        <s v="ТО Аспирации OFF-Line"/>
        <s v="ТО датчика кислорода"/>
        <s v="ТО оборудования столовой"/>
        <s v="ТО приемного бункера на БЗ"/>
        <s v="ТО сист. орош. воздуховодов КП.Линия №1"/>
        <s v="ТО Системы пылеподавления AirTec"/>
        <s v="ТО центрифуг (MEC)"/>
        <s v="ТО эл\оборудования телескоп. конвеера №3"/>
        <s v="ТО электрооборудования ТАХУ №1"/>
        <s v="ТО электрооборудования ТАХУ №2"/>
        <s v="ТО Volvo №3 по наработке"/>
        <s v="ТОиР АПС Пожаротушения"/>
        <s v="требуется чистка валов поз.262"/>
        <s v="Установка доп. сигнальной лампы."/>
        <s v="ЧИЛЛЕР ВМТ-8 Ксирон-Холод (Спектрометр)"/>
        <s v="ЧИЛЛЕР-ВМТ-3 Ксирон-Холод (Line Scanner)"/>
        <s v="Чистка форсунок системы смыва"/>
        <s v="SHE + КД по штабелёру"/>
        <m/>
      </sharedItems>
    </cacheField>
    <cacheField name="РабМестОперации" numFmtId="0">
      <sharedItems containsBlank="1" count="24">
        <s v="E_K_DZHI"/>
        <s v="E_K_IMA"/>
        <s v="E_K_PABI"/>
        <s v="M_E_AKOR"/>
        <s v="M_K_AGUL"/>
        <s v="M_K_EKOS"/>
        <s v="M_K_MKAP"/>
        <s v="M_K_SSEV"/>
        <s v="M_K_VGAB"/>
        <s v="M_K_VKAV"/>
        <s v="M_K_VLGO"/>
        <s v="M_K_VLST"/>
        <s v="M_K_VZAK"/>
        <s v="T_K_MLT"/>
        <s v="VYB_BLD"/>
        <s v="VYB_ELE"/>
        <s v="VYB_ENG"/>
        <s v="VYB_MEC"/>
        <s v="VYB_OSN"/>
        <s v="VYB_POO"/>
        <s v="VYB_PRD"/>
        <s v="VYB_PSP"/>
        <s v="VYB_VHC"/>
        <m/>
      </sharedItems>
    </cacheField>
    <cacheField name="группа плановиков" numFmtId="0">
      <sharedItems containsBlank="1" count="5">
        <s v="010"/>
        <s v="020"/>
        <s v="030"/>
        <s v="040"/>
        <m/>
      </sharedItems>
    </cacheField>
    <cacheField name="БазисСрокНачал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БазисСрокКонц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Число" numFmtId="0">
      <sharedItems containsBlank="1" count="5">
        <s v="0"/>
        <s v="1"/>
        <s v="2"/>
        <s v="3"/>
        <m/>
      </sharedItems>
    </cacheField>
    <cacheField name="Работа" numFmtId="0">
      <sharedItems containsString="0" containsBlank="1" containsNumber="1" minValue="0" maxValue="22" count="20">
        <n v="0"/>
        <n v="0.1"/>
        <n v="0.2"/>
        <n v="0.3"/>
        <n v="0.4"/>
        <n v="0.5"/>
        <n v="0.6"/>
        <n v="1"/>
        <n v="1.5"/>
        <n v="2"/>
        <n v="2.5"/>
        <n v="3"/>
        <n v="4"/>
        <n v="6"/>
        <n v="7"/>
        <n v="8"/>
        <n v="12"/>
        <n v="16"/>
        <n v="22"/>
        <m/>
      </sharedItems>
    </cacheField>
    <cacheField name="Вид заказа" numFmtId="0">
      <sharedItems containsBlank="1" count="4">
        <s v="ZPM1"/>
        <s v="ZPM2"/>
        <s v="ZPM3"/>
        <m/>
      </sharedItems>
    </cacheField>
    <cacheField name="Вид работы ТОРО" numFmtId="0">
      <sharedItems containsBlank="1" count="11">
        <s v="B01"/>
        <s v="C01"/>
        <s v="I01"/>
        <s v="L01"/>
        <s v="M01"/>
        <s v="M02"/>
        <s v="M03"/>
        <s v="Q01"/>
        <s v="S01"/>
        <s v="S02"/>
        <m/>
      </sharedItems>
    </cacheField>
    <cacheField name="Название2" numFmtId="0">
      <sharedItems containsBlank="1" count="65">
        <s v="Аппликатор 1.1 VideoJet P3400 RH Таху 1"/>
        <s v="Аппликатор 1.2 VideoJet P3400 RH Таху 1"/>
        <s v="Аппликатор 2.1 VideoJet P3400 LH Таху 2"/>
        <s v="Аппликатор 2.2 VideoJet P3400 LH Таху 2"/>
        <s v="Аспирация Offline"/>
        <s v="Вентилятор на 75 000 м3/ч,"/>
        <s v="Вращающаяся корзина"/>
        <s v="Вытяжной вентилятор ВПЛ"/>
        <s v="Гидравлическое давление"/>
        <s v="Горелка подоргева верхнего трака"/>
        <s v="Дисковые продольные пилы"/>
        <s v="Камера полимеризации (корпус, станина)"/>
        <s v="Камера сгорания"/>
        <s v="Комбинированный конвейер POS 306"/>
        <s v="Компрессор GA250VSD №4"/>
        <s v="Конвейер на выходе с элеватора POS 101"/>
        <s v="Конвейер POS 09"/>
        <s v="Левый клапан"/>
        <s v="Линия №1"/>
        <s v="Магистральный рукав трансп. летучей золы"/>
        <s v="Наклонный шнековый конвейер"/>
        <s v="Накопительный бункер №4 (03CS40)"/>
        <s v="Насосно-фильтровальная установка"/>
        <s v="Нижняя тележка"/>
        <s v="Первая транспортировочная секция"/>
        <s v="Печь ACO 4"/>
        <s v="Печь ACO 5"/>
        <s v="Печь ACO 6"/>
        <s v="Подающий конвейер (03CM02BH04)"/>
        <s v="Подъёмный полосовой конвейер POS 100"/>
        <s v="Правый клапан"/>
        <s v="Привод нижнего трака"/>
        <s v="Приемный бункер"/>
        <s v="Принимающий конвейер  (03CM02BH01)"/>
        <s v="Разделительная пила POS 03"/>
        <s v="Секция спайки"/>
        <s v="Система очистки коллектора"/>
        <s v="Система пылеподавления AirTec"/>
        <s v="Смесительный котёл"/>
        <s v="Стартовая горелка Weishaupt WKGL40/2-A"/>
        <s v="Стреч упаковщик MSK pos.5"/>
        <s v="Сушка наружней поверхности барабана"/>
        <s v="Таль электрическая ВЕ зав.№1100309"/>
        <s v="Телескопический конвейер №3"/>
        <s v="Токарный станок Trens SN71C"/>
        <s v="Толкатель №1 POS 06"/>
        <s v="Трубопроводы и арматура"/>
        <s v="Упаковочная машина POS 40(SuperWrap1600)"/>
        <s v="Упорно-отражательная дробилка RM-80"/>
        <s v="Установка перемещения фильтров"/>
        <s v="Установка размотки плёнки"/>
        <s v="Установка WOMA"/>
        <s v="Участок торцевой спайки"/>
        <s v="Центробежный насос, отходы WBS(чёрн боч)"/>
        <s v="ЧИЛЛЕР ВМТ-3 Ксирон-Холод (Line Scanner)"/>
        <s v="ЧИЛЛЕР ВМТ-8 Ксирон-Холод (Спектрометр)"/>
        <s v="Шнековый транспортёр"/>
        <s v="Щетка верхнего трака"/>
        <s v="Щетка ВПЛ"/>
        <s v="Эл.шкаф =13=09A+S.S2 (H6-WBS and PW)"/>
        <s v="June конвейер №1"/>
        <s v="V3 вентилятор дутьевой в вагранку"/>
        <s v="V8 вентилятор разбав. холодного воздуха"/>
        <s v="VOLVO L120F 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93" createdVersion="3">
  <cacheSource type="worksheet">
    <worksheetSource ref="A3:L350" sheet="БДСМ"/>
  </cacheSource>
  <cacheFields count="12">
    <cacheField name="ПозПредупрТОРО" numFmtId="0">
      <sharedItems containsBlank="1" count="13">
        <s v="500022140"/>
        <s v="500022141"/>
        <s v="500024446"/>
        <s v="500024447"/>
        <s v="500027453"/>
        <s v="500027649"/>
        <s v="500028020"/>
        <s v="500028021"/>
        <s v="500028029"/>
        <s v="500028030"/>
        <s v="500028066"/>
        <s v="Итог Результат"/>
        <m/>
      </sharedItems>
    </cacheField>
    <cacheField name="Заказ" numFmtId="0">
      <sharedItems containsString="0" containsBlank="1" containsNumber="1" containsInteger="1" minValue="71643206" maxValue="71657142" count="64">
        <n v="71643206"/>
        <n v="71643207"/>
        <n v="71648219"/>
        <n v="71648226"/>
        <n v="71648299"/>
        <n v="71648307"/>
        <n v="71648315"/>
        <n v="71648323"/>
        <n v="71648331"/>
        <n v="71648339"/>
        <n v="71648366"/>
        <n v="71655694"/>
        <n v="71655695"/>
        <n v="71655696"/>
        <n v="71655697"/>
        <n v="71655698"/>
        <n v="71655699"/>
        <n v="71655719"/>
        <n v="71655736"/>
        <n v="71655737"/>
        <n v="71656402"/>
        <n v="71656403"/>
        <n v="71656404"/>
        <n v="71656405"/>
        <n v="71656406"/>
        <n v="71656407"/>
        <n v="71656425"/>
        <n v="71656434"/>
        <n v="71656435"/>
        <n v="71656987"/>
        <n v="71656988"/>
        <n v="71656989"/>
        <n v="71656990"/>
        <n v="71656997"/>
        <n v="71656998"/>
        <n v="71656999"/>
        <n v="71657000"/>
        <n v="71657007"/>
        <n v="71657008"/>
        <n v="71657009"/>
        <n v="71657010"/>
        <n v="71657017"/>
        <n v="71657018"/>
        <n v="71657019"/>
        <n v="71657020"/>
        <n v="71657027"/>
        <n v="71657028"/>
        <n v="71657029"/>
        <n v="71657030"/>
        <n v="71657037"/>
        <n v="71657038"/>
        <n v="71657039"/>
        <n v="71657040"/>
        <n v="71657090"/>
        <n v="71657091"/>
        <n v="71657130"/>
        <n v="71657131"/>
        <n v="71657132"/>
        <n v="71657133"/>
        <n v="71657139"/>
        <n v="71657140"/>
        <n v="71657141"/>
        <n v="71657142"/>
        <m/>
      </sharedItems>
    </cacheField>
    <cacheField name="Ревизия" numFmtId="0">
      <sharedItems containsBlank="1" count="3">
        <s v="(пусто)"/>
        <s v="STOP_L1"/>
        <m/>
      </sharedItems>
    </cacheField>
    <cacheField name="Название" numFmtId="0">
      <sharedItems containsBlank="1" count="7">
        <s v="Газоснабжение"/>
        <s v="ОСНОВНОЕ ОБОРУДОВАНИЕ ЛИНИИ №1"/>
        <s v="Отделение полимеризации"/>
        <s v="Отделение связующего"/>
        <s v="Система водоподготовки"/>
        <s v="Устройство щётки"/>
        <m/>
      </sharedItems>
    </cacheField>
    <cacheField name="Краткий текст" numFmtId="0">
      <sharedItems containsBlank="1" count="12">
        <s v="1-ая смена обход газового хозяйства"/>
        <s v="1-ая смена Обход Деж.Механик"/>
        <s v="1-ая смена Обход оборуд Деж.Элек."/>
        <s v="2-ая смена обход газового хозяйства."/>
        <s v="2-ая смена Обход Деж.Механик"/>
        <s v="2-ая смена Обход оборуд Деж.Элек."/>
        <s v="Ежедневная инспекция водоподг"/>
        <s v="Наружный осмотр тех. трубопроводов. День"/>
        <s v="Наружный осмотр тех. трубопроводов. Ночь"/>
        <s v="Откр./закр. люков в ППР деж.персоналом"/>
        <s v="Регулировка положения щетки КВО"/>
        <m/>
      </sharedItems>
    </cacheField>
    <cacheField name="РабМестОперации" numFmtId="0">
      <sharedItems containsBlank="1" count="6">
        <s v="E_K_PABI"/>
        <s v="M_K_SSEV"/>
        <s v="M_K_VLST"/>
        <s v="VYB_ELE"/>
        <s v="VYB_MEC"/>
        <m/>
      </sharedItems>
    </cacheField>
    <cacheField name="БазисСрокНачал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БазисСрокКонц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Вид заказа" numFmtId="0">
      <sharedItems containsBlank="1" count="3">
        <s v="ZPM2"/>
        <s v="ZPM3"/>
        <m/>
      </sharedItems>
    </cacheField>
    <cacheField name="Сумма - Работа" numFmtId="0">
      <sharedItems containsString="0" containsBlank="1" containsNumber="1" minValue="0" maxValue="151.1" count="9">
        <n v="0"/>
        <n v="0.3"/>
        <n v="0.5"/>
        <n v="2"/>
        <n v="2.1"/>
        <n v="2.5"/>
        <n v="4"/>
        <n v="151.1"/>
        <m/>
      </sharedItems>
    </cacheField>
    <cacheField name="1" numFmtId="0">
      <sharedItems containsString="0" containsBlank="1" count="1">
        <m/>
      </sharedItems>
    </cacheField>
    <cacheField name="Специалист" numFmtId="0">
      <sharedItems containsBlank="1" containsMixedTypes="1" containsNumber="1" containsInteger="1" minValue="0" maxValue="0" count="11">
        <n v="0"/>
        <s v="E_K_MCHE"/>
        <s v="E_K_PABI"/>
        <s v="E_K_PAS"/>
        <s v="E_K_VTER"/>
        <s v="M_K_AGUL"/>
        <s v="M_K_EKOS"/>
        <s v="M_K_SSEV"/>
        <s v="M_K_VLGO"/>
        <s v="M_K_VLS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588" createdVersion="3">
  <cacheSource type="worksheet">
    <worksheetSource ref="A352:P1575" sheet="БДСМ"/>
  </cacheSource>
  <cacheFields count="16">
    <cacheField name="Заказ" numFmtId="0">
      <sharedItems containsString="0" containsBlank="1" containsNumber="1" containsInteger="1" minValue="71367256" maxValue="71657142" count="220">
        <n v="71367256"/>
        <n v="71476564"/>
        <n v="71521880"/>
        <n v="71591793"/>
        <n v="71610226"/>
        <n v="71610254"/>
        <n v="71613207"/>
        <n v="71615484"/>
        <n v="71623733"/>
        <n v="71626265"/>
        <n v="71626273"/>
        <n v="71627017"/>
        <n v="71627378"/>
        <n v="71631687"/>
        <n v="71637698"/>
        <n v="71637705"/>
        <n v="71637775"/>
        <n v="71637822"/>
        <n v="71643197"/>
        <n v="71643198"/>
        <n v="71643199"/>
        <n v="71643200"/>
        <n v="71643201"/>
        <n v="71643202"/>
        <n v="71643203"/>
        <n v="71643205"/>
        <n v="71643206"/>
        <n v="71643207"/>
        <n v="71643208"/>
        <n v="71643210"/>
        <n v="71643211"/>
        <n v="71643213"/>
        <n v="71643215"/>
        <n v="71643216"/>
        <n v="71643218"/>
        <n v="71643220"/>
        <n v="71643221"/>
        <n v="71643222"/>
        <n v="71643226"/>
        <n v="71643278"/>
        <n v="71643279"/>
        <n v="71643280"/>
        <n v="71643281"/>
        <n v="71646410"/>
        <n v="71648185"/>
        <n v="71648201"/>
        <n v="71648202"/>
        <n v="71648203"/>
        <n v="71648207"/>
        <n v="71648210"/>
        <n v="71648212"/>
        <n v="71648219"/>
        <n v="71648226"/>
        <n v="71648227"/>
        <n v="71648229"/>
        <n v="71648230"/>
        <n v="71648239"/>
        <n v="71648240"/>
        <n v="71648241"/>
        <n v="71648242"/>
        <n v="71648244"/>
        <n v="71648252"/>
        <n v="71648253"/>
        <n v="71648259"/>
        <n v="71648263"/>
        <n v="71648265"/>
        <n v="71648273"/>
        <n v="71648275"/>
        <n v="71648276"/>
        <n v="71648278"/>
        <n v="71648282"/>
        <n v="71648283"/>
        <n v="71648284"/>
        <n v="71648285"/>
        <n v="71648289"/>
        <n v="71648290"/>
        <n v="71648299"/>
        <n v="71648307"/>
        <n v="71648315"/>
        <n v="71648323"/>
        <n v="71648331"/>
        <n v="71648339"/>
        <n v="71648341"/>
        <n v="71648351"/>
        <n v="71648356"/>
        <n v="71648361"/>
        <n v="71648366"/>
        <n v="71648371"/>
        <n v="71648376"/>
        <n v="71648381"/>
        <n v="71648386"/>
        <n v="71648447"/>
        <n v="71649900"/>
        <n v="71653520"/>
        <n v="71654642"/>
        <n v="71655694"/>
        <n v="71655695"/>
        <n v="71655696"/>
        <n v="71655697"/>
        <n v="71655698"/>
        <n v="71655699"/>
        <n v="71655700"/>
        <n v="71655703"/>
        <n v="71655715"/>
        <n v="71655716"/>
        <n v="71655717"/>
        <n v="71655718"/>
        <n v="71655719"/>
        <n v="71655720"/>
        <n v="71655721"/>
        <n v="71655722"/>
        <n v="71655723"/>
        <n v="71655727"/>
        <n v="71655732"/>
        <n v="71655736"/>
        <n v="71655737"/>
        <n v="71655742"/>
        <n v="71655743"/>
        <n v="71655744"/>
        <n v="71655745"/>
        <n v="71655746"/>
        <n v="71655747"/>
        <n v="71655748"/>
        <n v="71655868"/>
        <n v="71655879"/>
        <n v="71655894"/>
        <n v="71655969"/>
        <n v="71655972"/>
        <n v="71656001"/>
        <n v="71656089"/>
        <n v="71656095"/>
        <n v="71656103"/>
        <n v="71656303"/>
        <n v="71656371"/>
        <n v="71656395"/>
        <n v="71656396"/>
        <n v="71656402"/>
        <n v="71656403"/>
        <n v="71656404"/>
        <n v="71656405"/>
        <n v="71656406"/>
        <n v="71656407"/>
        <n v="71656408"/>
        <n v="71656409"/>
        <n v="71656421"/>
        <n v="71656422"/>
        <n v="71656423"/>
        <n v="71656424"/>
        <n v="71656425"/>
        <n v="71656426"/>
        <n v="71656427"/>
        <n v="71656428"/>
        <n v="71656429"/>
        <n v="71656433"/>
        <n v="71656434"/>
        <n v="71656435"/>
        <n v="71656485"/>
        <n v="71656486"/>
        <n v="71656656"/>
        <n v="71656660"/>
        <n v="71656956"/>
        <n v="71656965"/>
        <n v="71656966"/>
        <n v="71656977"/>
        <n v="71656982"/>
        <n v="71656987"/>
        <n v="71656988"/>
        <n v="71656989"/>
        <n v="71656990"/>
        <n v="71656997"/>
        <n v="71656998"/>
        <n v="71656999"/>
        <n v="71657000"/>
        <n v="71657007"/>
        <n v="71657008"/>
        <n v="71657009"/>
        <n v="71657010"/>
        <n v="71657017"/>
        <n v="71657018"/>
        <n v="71657019"/>
        <n v="71657020"/>
        <n v="71657027"/>
        <n v="71657028"/>
        <n v="71657029"/>
        <n v="71657030"/>
        <n v="71657037"/>
        <n v="71657038"/>
        <n v="71657039"/>
        <n v="71657040"/>
        <n v="71657047"/>
        <n v="71657048"/>
        <n v="71657049"/>
        <n v="71657055"/>
        <n v="71657058"/>
        <n v="71657059"/>
        <n v="71657066"/>
        <n v="71657067"/>
        <n v="71657074"/>
        <n v="71657075"/>
        <n v="71657082"/>
        <n v="71657083"/>
        <n v="71657090"/>
        <n v="71657091"/>
        <n v="71657098"/>
        <n v="71657099"/>
        <n v="71657106"/>
        <n v="71657107"/>
        <n v="71657114"/>
        <n v="71657115"/>
        <n v="71657122"/>
        <n v="71657123"/>
        <n v="71657130"/>
        <n v="71657131"/>
        <n v="71657132"/>
        <n v="71657133"/>
        <n v="71657139"/>
        <n v="71657140"/>
        <n v="71657141"/>
        <n v="71657142"/>
        <m/>
      </sharedItems>
    </cacheField>
    <cacheField name="ПозПредупрТОРО" numFmtId="0">
      <sharedItems containsBlank="1" count="98">
        <s v="500022105"/>
        <s v="500022106"/>
        <s v="500022126"/>
        <s v="500022136"/>
        <s v="500022140"/>
        <s v="500022141"/>
        <s v="500022145"/>
        <s v="500022156"/>
        <s v="500022200"/>
        <s v="500022224"/>
        <s v="500022327"/>
        <s v="500022363"/>
        <s v="500022366"/>
        <s v="500022557"/>
        <s v="500022566"/>
        <s v="500022568"/>
        <s v="500022569"/>
        <s v="500022570"/>
        <s v="500022753"/>
        <s v="500022765"/>
        <s v="500022871"/>
        <s v="500022946"/>
        <s v="500023150"/>
        <s v="500023163"/>
        <s v="500023546"/>
        <s v="500023643"/>
        <s v="500023663"/>
        <s v="500024365"/>
        <s v="500024370"/>
        <s v="500024429"/>
        <s v="500024446"/>
        <s v="500024447"/>
        <s v="500024493"/>
        <s v="500024608"/>
        <s v="500024612"/>
        <s v="500024632"/>
        <s v="500024730"/>
        <s v="500024731"/>
        <s v="500024732"/>
        <s v="500024895"/>
        <s v="500025014"/>
        <s v="500026734"/>
        <s v="500026816"/>
        <s v="500027054"/>
        <s v="500027154"/>
        <s v="500027432"/>
        <s v="500027436"/>
        <s v="500027437"/>
        <s v="500027438"/>
        <s v="500027439"/>
        <s v="500027440"/>
        <s v="500027441"/>
        <s v="500027445"/>
        <s v="500027453"/>
        <s v="500027521"/>
        <s v="500027604"/>
        <s v="500027605"/>
        <s v="500027612"/>
        <s v="500027613"/>
        <s v="500027626"/>
        <s v="500027627"/>
        <s v="500027649"/>
        <s v="500027891"/>
        <s v="500028020"/>
        <s v="500028021"/>
        <s v="500028029"/>
        <s v="500028030"/>
        <s v="500028034"/>
        <s v="500028036"/>
        <s v="500028037"/>
        <s v="500028038"/>
        <s v="500028066"/>
        <s v="500028194"/>
        <s v="500028195"/>
        <s v="500028196"/>
        <s v="500028241"/>
        <s v="500028374"/>
        <s v="500028378"/>
        <s v="500028443"/>
        <s v="500028501"/>
        <s v="500028538"/>
        <s v="500029163"/>
        <s v="500029538"/>
        <s v="500029546"/>
        <s v="500029622"/>
        <s v="500029625"/>
        <s v="500029704"/>
        <s v="500030125"/>
        <s v="500030160"/>
        <s v="500030161"/>
        <s v="500030591"/>
        <s v="500030592"/>
        <s v="500030593"/>
        <s v="500030594"/>
        <s v="500030595"/>
        <s v="500031086"/>
        <s v="500031129"/>
        <m/>
      </sharedItems>
    </cacheField>
    <cacheField name="Ревизия" numFmtId="0">
      <sharedItems containsBlank="1" count="7">
        <s v="SP"/>
        <s v="STOP_CBP"/>
        <s v="STOP_L1"/>
        <s v="STOP_OFL"/>
        <s v="STOP_PCK"/>
        <s v="STOPRM80"/>
        <m/>
      </sharedItems>
    </cacheField>
    <cacheField name="Название" numFmtId="0">
      <sharedItems containsBlank="1" count="71">
        <s v="Административно-бытовой корпус"/>
        <s v="Аппликаторы"/>
        <s v="Аспирация, пылеподавление"/>
        <s v="Брикетный завод"/>
        <s v="Вагранка"/>
        <s v="Вентиляция"/>
        <s v="Вода процесса"/>
        <s v="Газоснабжение"/>
        <s v="Грузоподъемные механизмы, лифты"/>
        <s v="Дожиг СО"/>
        <s v="Дробильная установка"/>
        <s v="Дробильное отделение"/>
        <s v="Загрузка"/>
        <s v="ЗДАНИЯ"/>
        <s v="Камера полимеризации"/>
        <s v="Кондиционирование"/>
        <s v="Мастерские ТОиР"/>
        <s v="Машина обертывания Bundler №1"/>
        <s v="ОСНОВНОЕ ОБОРУДОВАНИЕ ЛИНИИ №1"/>
        <s v="Отделение загрузки"/>
        <s v="Отделение плавильной печи"/>
        <s v="Отделение полимеризации"/>
        <s v="Отделение резки"/>
        <s v="Отделение связующего"/>
        <s v="Первичный ковер"/>
        <s v="Переработка отходов ваты (Recycling)"/>
        <s v="Помещение модульной компрессорн. станции"/>
        <s v="Приёмная секция"/>
        <s v="Принтеры"/>
        <s v="Продольная резка"/>
        <s v="Производство сжатого воздуха"/>
        <s v="Противопожарные установки"/>
        <s v="Разделительная пила"/>
        <s v="Рокфон"/>
        <s v="Сборные конвейера (TP1)"/>
        <s v="Сигнализация СО"/>
        <s v="Система водоподготовки"/>
        <s v="Система охлаждения лотков"/>
        <s v="Система очистки барабана"/>
        <s v="Система подогрева верхнего трака"/>
        <s v="Смеситель и скиповый подъёмник"/>
        <s v="Столовая"/>
        <s v="Телескопы, подъемные столы, эстакада"/>
        <s v="Теплоузел над Вагранкой"/>
        <s v="Толкатель №1"/>
        <s v="Транспортёр пневматический &quot;Спутник&quot;"/>
        <s v="Транспортировка пыли в накопит. силос"/>
        <s v="Транспортно-складирующая группа"/>
        <s v="Упаковка"/>
        <s v="Упаковочная машина ТАХУ №1"/>
        <s v="Упаковочная машина ТАХУ №2"/>
        <s v="Установка высокого давления"/>
        <s v="Установка нанесения флиса"/>
        <s v="Устройство щётки"/>
        <s v="Участок нанесения и активации клея"/>
        <s v="участок печей доп. полимеризации"/>
        <s v="Участок постполимеризации"/>
        <s v="Участок термоусадки №1"/>
        <s v="Участок упаковки готовой продукции"/>
        <s v="Участок упаковки МИВО"/>
        <s v="Участок упаковки продукции в капюшон"/>
        <s v="Фильтр отделения волокнообразования"/>
        <s v="Фронтальные погрузчики"/>
        <s v="Центрифуги"/>
        <s v="Штабелер"/>
        <s v="Электрическое оборудование волокнообразо"/>
        <s v="Электрическое оборудование КП"/>
        <s v="Электрическое оборудование связующего"/>
        <s v="Line Scanner"/>
        <s v="Off-line упаковка"/>
        <m/>
      </sharedItems>
    </cacheField>
    <cacheField name="Краткий текст" numFmtId="0">
      <sharedItems containsBlank="1" count="124">
        <s v="1-ая смена обход газового хозяйства"/>
        <s v="1-ая смена Обход Деж.Механик"/>
        <s v="1-ая смена Обход оборуд Деж.Элек."/>
        <s v="2-ая смена обход газового хозяйства."/>
        <s v="2-ая смена Обход Деж.Механик"/>
        <s v="2-ая смена Обход оборуд Деж.Элек."/>
        <s v="Вибродиагностика насосных агрегатов"/>
        <s v="Виброконтроль критичных агрегатов"/>
        <s v="вываливается селиконовый уплотнитель"/>
        <s v="Герметизация дверей камеры"/>
        <s v="Ежедневная инспекция"/>
        <s v="Ежедневная инспекция брикетовни"/>
        <s v="Ежедневная инспекция водоподг"/>
        <s v="Ежедневная инспекция резки и переработки"/>
        <s v="Ежедневный обход вентиляции"/>
        <s v="Еженедельная инспекц. Rod-Mill в работе"/>
        <s v="Еженедельная инспекция установки"/>
        <s v="Еженедельное ТО"/>
        <s v="Замена гильз"/>
        <s v="Замена датчика пламени"/>
        <s v="Замена дисковых пил"/>
        <s v="Замена ленты"/>
        <s v="Замена ленты по причине отслаивания шевр"/>
        <s v="Замена лопатки в миксере"/>
        <s v="Замена масла на корректный вид"/>
        <s v="Замена наждачной бумаги на POS 13,14"/>
        <s v="Замена полтна раздел. пилы POS 03"/>
        <s v="Замена сенсоров газоанализаторов СО"/>
        <s v="Замена уплотнений усилителя"/>
        <s v="Замена фильтров в корпусе компрессора"/>
        <s v="Замена фильтров очистки-низ"/>
        <s v="Заточка зубчатых ножей 12/3"/>
        <s v="Изготовление и монтаж стоек для LOTO"/>
        <s v="Инсп плавильного и связки"/>
        <s v="Инсп рокфона в работе"/>
        <s v="Инспекция вн.части бункера №4"/>
        <s v="Инспекция опорных подшипников"/>
        <s v="Инспекция отделения загрузки в работе"/>
        <s v="Инспекция переработки в останов"/>
        <s v="Инспекция рукавов охлаждения лотков"/>
        <s v="Капитальное восстановление шнека"/>
        <s v="Контроль уровня вибрации вентиляторов"/>
        <s v="Монтаж ремня на &quot;короткий&quot; ролик"/>
        <s v="Наружный осмотр тех. трубопроводов. День"/>
        <s v="Наружный осмотр тех. трубопроводов. Ночь"/>
        <s v="Не квитируется зона безопасности Н6."/>
        <s v="Откр./закр. люков в ППР деж.персоналом"/>
        <s v="Очистка весовых конвейеров. Загрузка"/>
        <s v="Очистка насоса ЧБ"/>
        <s v="Очистка эл. шкафов Аспирации и КП"/>
        <s v="Очистка эл. шкафов КП и DDD"/>
        <s v="Очистка эл. шкафов у маятника"/>
        <s v="Перенос датчика кислорода"/>
        <s v="Переодический обход (ТЭО)"/>
        <s v="Периодический осмотр компрессоров"/>
        <s v="Периодическое ТО штабелера"/>
        <s v="Плановая замена болт.соедин. на толкате"/>
        <s v="Плановая замена рукава FlyAsh"/>
        <s v="Плановая замена фильтров"/>
        <s v="Плановая инспекция в останов"/>
        <s v="Плановая инспекция маркировщиков"/>
        <s v="Плановая натяжка ремней"/>
        <s v="Планово перевернуть рукав Fly Ash"/>
        <s v="Плановое ежемесячное ТО стержневой мельн"/>
        <s v="Плановое ежемесячное ТО MIWO"/>
        <s v="Плановое обсл-е телескоп. конвеера №3"/>
        <s v="Плановое полугодовое ТО"/>
        <s v="Плановое ТО спаечной секции"/>
        <s v="Плановое ТО Станции размотки флиса."/>
        <s v="Плановое ТО установки"/>
        <s v="Плановое ТО установки Line Scanner"/>
        <s v="Плановое ТО центрифуги"/>
        <s v="Плановое ТО центрифуги эл.часть"/>
        <s v="Плановое ТО электрооборуд-я Бр-го завода"/>
        <s v="Плановое ТО_1 (МЕХ)"/>
        <s v="Плановое ТО_1 (ELE)"/>
        <s v="Плановое ТО-1 установки"/>
        <s v="Плановый обход линии электриком"/>
        <s v="ПО_плановая замена изнош. компонентов"/>
        <s v="ППР Упаковки OFF Line"/>
        <s v="ППР On-Line"/>
        <s v="Проведение альтернативного тестирования"/>
        <s v="Проверка показаний датчика температуры."/>
        <s v="Проточка наплавленных валков"/>
        <s v="Профилактическое обслуживание пиццы № 5"/>
        <s v="Профилактическое обслуживание пиццы №4"/>
        <s v="Профилактическое обслуживание пиццы №6"/>
        <s v="раскрутился левый подшипник"/>
        <s v="Ревизия подшипников конвейера"/>
        <s v="Регулировка положения щетки КВО"/>
        <s v="Ремонт брони в колоколе"/>
        <s v="Ремонт ГПМ"/>
        <s v="Ремонт корпуса фильтра вакуума-свищи"/>
        <s v="Сломан кран в женской раздевалки АБК"/>
        <s v="Смазка подш. эл.двиг. вент.аспирации"/>
        <s v="Смазка подш. эл.двиг. вент.осуш.барабана"/>
        <s v="Смазка подш. эл.двиг. вент.V3"/>
        <s v="Смазка подш. эл.двиг. вент.V8"/>
        <s v="Смазка подшипников эл. двигателей"/>
        <s v="Тест горелок на дизельном топливе"/>
        <s v="Течь масла на цилиндрах крышки RM-80"/>
        <s v="ТО аппликатора 1.1 VideoJet P3400 RH"/>
        <s v="ТО аппликатора 1.2 VideoJet P3400 RH"/>
        <s v="ТО аппликатора 2.1 VideoJet P3400 RH"/>
        <s v="ТО аппликатора 2.2 VideoJet P3400 RH"/>
        <s v="ТО Аспирации OFF-Line"/>
        <s v="ТО датчика кислорода"/>
        <s v="ТО оборудования столовой"/>
        <s v="ТО приемного бункера на БЗ"/>
        <s v="ТО сист. орош. воздуховодов КП.Линия №1"/>
        <s v="ТО Системы пылеподавления AirTec"/>
        <s v="ТО центрифуг (MEC)"/>
        <s v="ТО эл\оборудования телескоп. конвеера №3"/>
        <s v="ТО электрооборудования ТАХУ №1"/>
        <s v="ТО электрооборудования ТАХУ №2"/>
        <s v="ТО Volvo №3 по наработке"/>
        <s v="ТОиР АПС Пожаротушения"/>
        <s v="требуется чистка валов поз.262"/>
        <s v="Установка доп. сигнальной лампы."/>
        <s v="ЧИЛЛЕР ВМТ-8 Ксирон-Холод (Спектрометр)"/>
        <s v="ЧИЛЛЕР-ВМТ-3 Ксирон-Холод (Line Scanner)"/>
        <s v="Чистка форсунок системы смыва"/>
        <s v="SHE + КД по штабелёру"/>
        <m/>
      </sharedItems>
    </cacheField>
    <cacheField name="РабМестОперации" numFmtId="0">
      <sharedItems containsBlank="1" count="24">
        <s v="E_K_DZHI"/>
        <s v="E_K_IMA"/>
        <s v="E_K_PABI"/>
        <s v="M_E_AKOR"/>
        <s v="M_K_AGUL"/>
        <s v="M_K_EKOS"/>
        <s v="M_K_MKAP"/>
        <s v="M_K_SSEV"/>
        <s v="M_K_VGAB"/>
        <s v="M_K_VKAV"/>
        <s v="M_K_VLGO"/>
        <s v="M_K_VLST"/>
        <s v="M_K_VZAK"/>
        <s v="T_K_MLT"/>
        <s v="VYB_BLD"/>
        <s v="VYB_ELE"/>
        <s v="VYB_ENG"/>
        <s v="VYB_MEC"/>
        <s v="VYB_OSN"/>
        <s v="VYB_POO"/>
        <s v="VYB_PRD"/>
        <s v="VYB_PSP"/>
        <s v="VYB_VHC"/>
        <m/>
      </sharedItems>
    </cacheField>
    <cacheField name="группа плановиков" numFmtId="0">
      <sharedItems containsBlank="1" count="5">
        <s v="010"/>
        <s v="020"/>
        <s v="030"/>
        <s v="040"/>
        <m/>
      </sharedItems>
    </cacheField>
    <cacheField name="БазисСрокНачал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БазисСрокКонца" numFmtId="0">
      <sharedItems containsNonDate="0" containsDate="1" containsString="0" containsBlank="1" minDate="2020-04-06T00:00:00" maxDate="2020-04-12T00:00:00" count="8"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Число" numFmtId="0">
      <sharedItems containsBlank="1" count="5">
        <s v="0"/>
        <s v="1"/>
        <s v="2"/>
        <s v="3"/>
        <m/>
      </sharedItems>
    </cacheField>
    <cacheField name="Работа" numFmtId="0">
      <sharedItems containsString="0" containsBlank="1" containsNumber="1" minValue="0" maxValue="22" count="20">
        <n v="0"/>
        <n v="0.1"/>
        <n v="0.2"/>
        <n v="0.3"/>
        <n v="0.4"/>
        <n v="0.5"/>
        <n v="0.6"/>
        <n v="1"/>
        <n v="1.5"/>
        <n v="2"/>
        <n v="2.5"/>
        <n v="3"/>
        <n v="4"/>
        <n v="6"/>
        <n v="7"/>
        <n v="8"/>
        <n v="12"/>
        <n v="16"/>
        <n v="22"/>
        <m/>
      </sharedItems>
    </cacheField>
    <cacheField name="Вид заказа" numFmtId="0">
      <sharedItems containsBlank="1" count="4">
        <s v="ZPM1"/>
        <s v="ZPM2"/>
        <s v="ZPM3"/>
        <m/>
      </sharedItems>
    </cacheField>
    <cacheField name="Вид работы ТОРО" numFmtId="0">
      <sharedItems containsBlank="1" count="11">
        <s v="B01"/>
        <s v="C01"/>
        <s v="I01"/>
        <s v="L01"/>
        <s v="M01"/>
        <s v="M02"/>
        <s v="M03"/>
        <s v="Q01"/>
        <s v="S01"/>
        <s v="S02"/>
        <m/>
      </sharedItems>
    </cacheField>
    <cacheField name="Название2" numFmtId="0">
      <sharedItems containsBlank="1" count="65">
        <s v="Аппликатор 1.1 VideoJet P3400 RH Таху 1"/>
        <s v="Аппликатор 1.2 VideoJet P3400 RH Таху 1"/>
        <s v="Аппликатор 2.1 VideoJet P3400 LH Таху 2"/>
        <s v="Аппликатор 2.2 VideoJet P3400 LH Таху 2"/>
        <s v="Аспирация Offline"/>
        <s v="Вентилятор на 75 000 м3/ч,"/>
        <s v="Вращающаяся корзина"/>
        <s v="Вытяжной вентилятор ВПЛ"/>
        <s v="Гидравлическое давление"/>
        <s v="Горелка подоргева верхнего трака"/>
        <s v="Дисковые продольные пилы"/>
        <s v="Камера полимеризации (корпус, станина)"/>
        <s v="Камера сгорания"/>
        <s v="Комбинированный конвейер POS 306"/>
        <s v="Компрессор GA250VSD №4"/>
        <s v="Конвейер на выходе с элеватора POS 101"/>
        <s v="Конвейер POS 09"/>
        <s v="Левый клапан"/>
        <s v="Линия №1"/>
        <s v="Магистральный рукав трансп. летучей золы"/>
        <s v="Наклонный шнековый конвейер"/>
        <s v="Накопительный бункер №4 (03CS40)"/>
        <s v="Насосно-фильтровальная установка"/>
        <s v="Нижняя тележка"/>
        <s v="Первая транспортировочная секция"/>
        <s v="Печь ACO 4"/>
        <s v="Печь ACO 5"/>
        <s v="Печь ACO 6"/>
        <s v="Подающий конвейер (03CM02BH04)"/>
        <s v="Подъёмный полосовой конвейер POS 100"/>
        <s v="Правый клапан"/>
        <s v="Привод нижнего трака"/>
        <s v="Приемный бункер"/>
        <s v="Принимающий конвейер  (03CM02BH01)"/>
        <s v="Разделительная пила POS 03"/>
        <s v="Секция спайки"/>
        <s v="Система очистки коллектора"/>
        <s v="Система пылеподавления AirTec"/>
        <s v="Смесительный котёл"/>
        <s v="Стартовая горелка Weishaupt WKGL40/2-A"/>
        <s v="Стреч упаковщик MSK pos.5"/>
        <s v="Сушка наружней поверхности барабана"/>
        <s v="Таль электрическая ВЕ зав.№1100309"/>
        <s v="Телескопический конвейер №3"/>
        <s v="Токарный станок Trens SN71C"/>
        <s v="Толкатель №1 POS 06"/>
        <s v="Трубопроводы и арматура"/>
        <s v="Упаковочная машина POS 40(SuperWrap1600)"/>
        <s v="Упорно-отражательная дробилка RM-80"/>
        <s v="Установка перемещения фильтров"/>
        <s v="Установка размотки плёнки"/>
        <s v="Установка WOMA"/>
        <s v="Участок торцевой спайки"/>
        <s v="Центробежный насос, отходы WBS(чёрн боч)"/>
        <s v="ЧИЛЛЕР ВМТ-3 Ксирон-Холод (Line Scanner)"/>
        <s v="ЧИЛЛЕР ВМТ-8 Ксирон-Холод (Спектрометр)"/>
        <s v="Шнековый транспортёр"/>
        <s v="Щетка верхнего трака"/>
        <s v="Щетка ВПЛ"/>
        <s v="Эл.шкаф =13=09A+S.S2 (H6-WBS and PW)"/>
        <s v="June конвейер №1"/>
        <s v="V3 вентилятор дутьевой в вагранку"/>
        <s v="V8 вентилятор разбав. холодного воздуха"/>
        <s v="VOLVO L120F 3"/>
        <m/>
      </sharedItems>
    </cacheField>
    <cacheField name="ОбщСумма (План)" numFmtId="0">
      <sharedItems containsString="0" containsBlank="1" containsNumber="1" minValue="0" maxValue="274770" count="51">
        <n v="0"/>
        <n v="0.24"/>
        <n v="0.38"/>
        <n v="0.75"/>
        <n v="0.76"/>
        <n v="0.96"/>
        <n v="0.99"/>
        <n v="1.05"/>
        <n v="1.5"/>
        <n v="1.52"/>
        <n v="1.61"/>
        <n v="1.88"/>
        <n v="2.25"/>
        <n v="2.28"/>
        <n v="2.66"/>
        <n v="3"/>
        <n v="3.01"/>
        <n v="3.03"/>
        <n v="3.04"/>
        <n v="3.69"/>
        <n v="3.78"/>
        <n v="4.5"/>
        <n v="4.51"/>
        <n v="4.89"/>
        <n v="5.19"/>
        <n v="5.25"/>
        <n v="12"/>
        <n v="286.6"/>
        <n v="287.1"/>
        <n v="371.39"/>
        <n v="417.29"/>
        <n v="478.5"/>
        <n v="4229.37"/>
        <n v="5594.96"/>
        <n v="7008.94"/>
        <n v="7600"/>
        <n v="10187.51"/>
        <n v="12586.67"/>
        <n v="14949.99"/>
        <n v="15730.74"/>
        <n v="25823.79"/>
        <n v="33000.74"/>
        <n v="38914.28"/>
        <n v="108333.33"/>
        <n v="114204.19"/>
        <n v="120952.43"/>
        <n v="175861.03"/>
        <n v="192279.94"/>
        <n v="222667.78"/>
        <n v="274770"/>
        <m/>
      </sharedItems>
    </cacheField>
    <cacheField name="Ввел" numFmtId="0">
      <sharedItems containsBlank="1" count="23">
        <s v="AEK"/>
        <s v="AKORO"/>
        <s v="ANDO"/>
        <s v="DMR"/>
        <s v="EVGGR"/>
        <s v="EVRYA"/>
        <s v="IP1020190327"/>
        <s v="IP1020200116"/>
        <s v="IP1020200207"/>
        <s v="IP1020200227"/>
        <s v="IP1020200304"/>
        <s v="IP1020200312"/>
        <s v="IP1020200318"/>
        <s v="IP1020200326"/>
        <s v="IP1020200402"/>
        <s v="IP1020200406"/>
        <s v="IP1020200407"/>
        <s v="MAXSH"/>
        <s v="PABI"/>
        <s v="SEA"/>
        <s v="VLAGO"/>
        <s v="VLKOL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444" createdVersion="3">
  <cacheSource type="worksheet">
    <worksheetSource ref="A352:N796" sheet="БДСМ"/>
  </cacheSource>
  <cacheFields count="14">
    <cacheField name="Заказ" numFmtId="0">
      <sharedItems containsSemiMixedTypes="0" containsString="0" containsNumber="1" containsInteger="1" minValue="71367256" maxValue="71657139" count="167">
        <n v="71367256"/>
        <n v="71476564"/>
        <n v="71521880"/>
        <n v="71591793"/>
        <n v="71610226"/>
        <n v="71610254"/>
        <n v="71613207"/>
        <n v="71615484"/>
        <n v="71623733"/>
        <n v="71626265"/>
        <n v="71626273"/>
        <n v="71627017"/>
        <n v="71627378"/>
        <n v="71631687"/>
        <n v="71637698"/>
        <n v="71637705"/>
        <n v="71637775"/>
        <n v="71637822"/>
        <n v="71643197"/>
        <n v="71643198"/>
        <n v="71643199"/>
        <n v="71643200"/>
        <n v="71643201"/>
        <n v="71643202"/>
        <n v="71643203"/>
        <n v="71643205"/>
        <n v="71643206"/>
        <n v="71643207"/>
        <n v="71643208"/>
        <n v="71643210"/>
        <n v="71643211"/>
        <n v="71643213"/>
        <n v="71643215"/>
        <n v="71643216"/>
        <n v="71643218"/>
        <n v="71643220"/>
        <n v="71643221"/>
        <n v="71643222"/>
        <n v="71643226"/>
        <n v="71643278"/>
        <n v="71643279"/>
        <n v="71643280"/>
        <n v="71643281"/>
        <n v="71646410"/>
        <n v="71648185"/>
        <n v="71648202"/>
        <n v="71648203"/>
        <n v="71648207"/>
        <n v="71648210"/>
        <n v="71648212"/>
        <n v="71648219"/>
        <n v="71648226"/>
        <n v="71648227"/>
        <n v="71648229"/>
        <n v="71648230"/>
        <n v="71648239"/>
        <n v="71648240"/>
        <n v="71648241"/>
        <n v="71648244"/>
        <n v="71648252"/>
        <n v="71648253"/>
        <n v="71648259"/>
        <n v="71648263"/>
        <n v="71648265"/>
        <n v="71648273"/>
        <n v="71648275"/>
        <n v="71648276"/>
        <n v="71648282"/>
        <n v="71648283"/>
        <n v="71648284"/>
        <n v="71648285"/>
        <n v="71648289"/>
        <n v="71648290"/>
        <n v="71648299"/>
        <n v="71648307"/>
        <n v="71648315"/>
        <n v="71648323"/>
        <n v="71648331"/>
        <n v="71648339"/>
        <n v="71648341"/>
        <n v="71648351"/>
        <n v="71648356"/>
        <n v="71648361"/>
        <n v="71648366"/>
        <n v="71648371"/>
        <n v="71648376"/>
        <n v="71648381"/>
        <n v="71648386"/>
        <n v="71648447"/>
        <n v="71649900"/>
        <n v="71653520"/>
        <n v="71654642"/>
        <n v="71655694"/>
        <n v="71655695"/>
        <n v="71655696"/>
        <n v="71655697"/>
        <n v="71655698"/>
        <n v="71655699"/>
        <n v="71655700"/>
        <n v="71655703"/>
        <n v="71655715"/>
        <n v="71655716"/>
        <n v="71655717"/>
        <n v="71655718"/>
        <n v="71655719"/>
        <n v="71655720"/>
        <n v="71655721"/>
        <n v="71655722"/>
        <n v="71655723"/>
        <n v="71655732"/>
        <n v="71655736"/>
        <n v="71655737"/>
        <n v="71655868"/>
        <n v="71655879"/>
        <n v="71655894"/>
        <n v="71655969"/>
        <n v="71655972"/>
        <n v="71656001"/>
        <n v="71656303"/>
        <n v="71656371"/>
        <n v="71656395"/>
        <n v="71656396"/>
        <n v="71656402"/>
        <n v="71656403"/>
        <n v="71656404"/>
        <n v="71656405"/>
        <n v="71656406"/>
        <n v="71656407"/>
        <n v="71656408"/>
        <n v="71656409"/>
        <n v="71656421"/>
        <n v="71656422"/>
        <n v="71656423"/>
        <n v="71656424"/>
        <n v="71656425"/>
        <n v="71656426"/>
        <n v="71656427"/>
        <n v="71656428"/>
        <n v="71656429"/>
        <n v="71656434"/>
        <n v="71656435"/>
        <n v="71656485"/>
        <n v="71656486"/>
        <n v="71656656"/>
        <n v="71656660"/>
        <n v="71656956"/>
        <n v="71656965"/>
        <n v="71656966"/>
        <n v="71656987"/>
        <n v="71656997"/>
        <n v="71657007"/>
        <n v="71657017"/>
        <n v="71657027"/>
        <n v="71657037"/>
        <n v="71657047"/>
        <n v="71657048"/>
        <n v="71657058"/>
        <n v="71657066"/>
        <n v="71657074"/>
        <n v="71657082"/>
        <n v="71657090"/>
        <n v="71657098"/>
        <n v="71657106"/>
        <n v="71657114"/>
        <n v="71657122"/>
        <n v="71657130"/>
        <n v="71657139"/>
      </sharedItems>
    </cacheField>
    <cacheField name="ПозПредупрТОРО" numFmtId="0">
      <sharedItems containsBlank="1" count="86">
        <s v="500022105"/>
        <s v="500022106"/>
        <s v="500022126"/>
        <s v="500022136"/>
        <s v="500022140"/>
        <s v="500022141"/>
        <s v="500022145"/>
        <s v="500022156"/>
        <s v="500022200"/>
        <s v="500022224"/>
        <s v="500022327"/>
        <s v="500022363"/>
        <s v="500022366"/>
        <s v="500022557"/>
        <s v="500022566"/>
        <s v="500022568"/>
        <s v="500022569"/>
        <s v="500022570"/>
        <s v="500022753"/>
        <s v="500022946"/>
        <s v="500023150"/>
        <s v="500023163"/>
        <s v="500023546"/>
        <s v="500023643"/>
        <s v="500023663"/>
        <s v="500024365"/>
        <s v="500024370"/>
        <s v="500024429"/>
        <s v="500024446"/>
        <s v="500024447"/>
        <s v="500024612"/>
        <s v="500024730"/>
        <s v="500024731"/>
        <s v="500024732"/>
        <s v="500024895"/>
        <s v="500025014"/>
        <s v="500026734"/>
        <s v="500026816"/>
        <s v="500027054"/>
        <s v="500027154"/>
        <s v="500027432"/>
        <s v="500027436"/>
        <s v="500027437"/>
        <s v="500027438"/>
        <s v="500027439"/>
        <s v="500027440"/>
        <s v="500027441"/>
        <s v="500027445"/>
        <s v="500027453"/>
        <s v="500027521"/>
        <s v="500027604"/>
        <s v="500027605"/>
        <s v="500027649"/>
        <s v="500027891"/>
        <s v="500028020"/>
        <s v="500028021"/>
        <s v="500028029"/>
        <s v="500028030"/>
        <s v="500028034"/>
        <s v="500028036"/>
        <s v="500028037"/>
        <s v="500028038"/>
        <s v="500028066"/>
        <s v="500028194"/>
        <s v="500028195"/>
        <s v="500028196"/>
        <s v="500028241"/>
        <s v="500028374"/>
        <s v="500028378"/>
        <s v="500028443"/>
        <s v="500028501"/>
        <s v="500028538"/>
        <s v="500029163"/>
        <s v="500029546"/>
        <s v="500029704"/>
        <s v="500030125"/>
        <s v="500030160"/>
        <s v="500030161"/>
        <s v="500030591"/>
        <s v="500030592"/>
        <s v="500030593"/>
        <s v="500030594"/>
        <s v="500030595"/>
        <s v="500031086"/>
        <s v="500031129"/>
        <m/>
      </sharedItems>
    </cacheField>
    <cacheField name="Ревизия" numFmtId="0">
      <sharedItems containsBlank="1" count="7">
        <s v="SP"/>
        <s v="STOP_CBP"/>
        <s v="STOP_L1"/>
        <s v="STOP_OFL"/>
        <s v="STOP_PCK"/>
        <s v="STOPRM80"/>
        <m/>
      </sharedItems>
    </cacheField>
    <cacheField name="Название" numFmtId="0">
      <sharedItems count="64">
        <s v="Административно-бытовой корпус"/>
        <s v="Аспирация, пылеподавление"/>
        <s v="Брикетный завод"/>
        <s v="Вагранка"/>
        <s v="Вентиляция"/>
        <s v="Вода процесса"/>
        <s v="Газоснабжение"/>
        <s v="Грузоподъемные механизмы, лифты"/>
        <s v="Дожиг СО"/>
        <s v="Дробильная установка"/>
        <s v="Дробильное отделение"/>
        <s v="Загрузка"/>
        <s v="ЗДАНИЯ"/>
        <s v="Камера полимеризации"/>
        <s v="Кондиционирование"/>
        <s v="Мастерские ТОиР"/>
        <s v="Машина обертывания Bundler №1"/>
        <s v="ОСНОВНОЕ ОБОРУДОВАНИЕ ЛИНИИ №1"/>
        <s v="Отделение загрузки"/>
        <s v="Отделение плавильной печи"/>
        <s v="Отделение полимеризации"/>
        <s v="Отделение резки"/>
        <s v="Отделение связующего"/>
        <s v="Первичный ковер"/>
        <s v="Переработка отходов ваты (Recycling)"/>
        <s v="Помещение модульной компрессорн. станции"/>
        <s v="Приёмная секция"/>
        <s v="Продольная резка"/>
        <s v="Производство сжатого воздуха"/>
        <s v="Противопожарные установки"/>
        <s v="Разделительная пила"/>
        <s v="Рокфон"/>
        <s v="Сборные конвейера (TP1)"/>
        <s v="Сигнализация СО"/>
        <s v="Система водоподготовки"/>
        <s v="Система охлаждения лотков"/>
        <s v="Система очистки барабана"/>
        <s v="Система подогрева верхнего трака"/>
        <s v="Смеситель и скиповый подъёмник"/>
        <s v="Столовая"/>
        <s v="Телескопы, подъемные столы, эстакада"/>
        <s v="Теплоузел над Вагранкой"/>
        <s v="Толкатель №1"/>
        <s v="Транспортёр пневматический &quot;Спутник&quot;"/>
        <s v="Транспортировка пыли в накопит. силос"/>
        <s v="Транспортно-складирующая группа"/>
        <s v="Упаковка"/>
        <s v="Упаковочная машина ТАХУ №1"/>
        <s v="Установка нанесения флиса"/>
        <s v="Устройство щётки"/>
        <s v="Участок нанесения и активации клея"/>
        <s v="участок печей доп. полимеризации"/>
        <s v="Участок постполимеризации"/>
        <s v="Участок упаковки готовой продукции"/>
        <s v="Участок упаковки МИВО"/>
        <s v="Фильтр отделения волокнообразования"/>
        <s v="Фронтальные погрузчики"/>
        <s v="Центрифуги"/>
        <s v="Штабелер"/>
        <s v="Электрическое оборудование волокнообразо"/>
        <s v="Электрическое оборудование КП"/>
        <s v="Электрическое оборудование связующего"/>
        <s v="Line Scanner"/>
        <s v="Off-line упаковка"/>
      </sharedItems>
    </cacheField>
    <cacheField name="Краткий текст" numFmtId="0">
      <sharedItems count="108">
        <s v="1-ая смена обход газового хозяйства"/>
        <s v="1-ая смена Обход Деж.Механик"/>
        <s v="1-ая смена Обход оборуд Деж.Элек."/>
        <s v="2-ая смена обход газового хозяйства."/>
        <s v="2-ая смена Обход Деж.Механик"/>
        <s v="2-ая смена Обход оборуд Деж.Элек."/>
        <s v="Вибродиагностика насосных агрегатов"/>
        <s v="Виброконтроль критичных агрегатов"/>
        <s v="вываливается селиконовый уплотнитель"/>
        <s v="Герметизация дверей камеры"/>
        <s v="Ежедневная инспекция"/>
        <s v="Ежедневная инспекция брикетовни"/>
        <s v="Ежедневная инспекция водоподг"/>
        <s v="Ежедневная инспекция резки и переработки"/>
        <s v="Ежедневный обход вентиляции"/>
        <s v="Еженедельная инспекц. Rod-Mill в работе"/>
        <s v="Еженедельная инспекция установки"/>
        <s v="Еженедельное ТО"/>
        <s v="Замена датчика пламени"/>
        <s v="Замена дисковых пил"/>
        <s v="Замена ленты"/>
        <s v="Замена ленты по причине отслаивания шевр"/>
        <s v="Замена лопатки в миксере"/>
        <s v="Замена масла на корректный вид"/>
        <s v="Замена наждачной бумаги на POS 13,14"/>
        <s v="Замена полтна раздел. пилы POS 03"/>
        <s v="Замена сенсоров газоанализаторов СО"/>
        <s v="Замена фильтров в корпусе компрессора"/>
        <s v="Заточка зубчатых ножей 12/3"/>
        <s v="Изготовление и монтаж стоек для LOTO"/>
        <s v="Инсп плавильного и связки"/>
        <s v="Инсп рокфона в работе"/>
        <s v="Инспекция опорных подшипников"/>
        <s v="Инспекция отделения загрузки в работе"/>
        <s v="Инспекция переработки в останов"/>
        <s v="Инспекция рукавов охлаждения лотков"/>
        <s v="Капитальное восстановление шнека"/>
        <s v="Контроль уровня вибрации вентиляторов"/>
        <s v="Монтаж ремня на &quot;короткий&quot; ролик"/>
        <s v="Наружный осмотр тех. трубопроводов. День"/>
        <s v="Наружный осмотр тех. трубопроводов. Ночь"/>
        <s v="Не квитируется зона безопасности Н6."/>
        <s v="Откр./закр. люков в ППР деж.персоналом"/>
        <s v="Очистка весовых конвейеров. Загрузка"/>
        <s v="Очистка насоса ЧБ"/>
        <s v="Очистка эл. шкафов Аспирации и КП"/>
        <s v="Очистка эл. шкафов КП и DDD"/>
        <s v="Очистка эл. шкафов у маятника"/>
        <s v="Перенос датчика кислорода"/>
        <s v="Переодический обход (ТЭО)"/>
        <s v="Периодический осмотр компрессоров"/>
        <s v="Периодическое ТО штабелера"/>
        <s v="Плановая замена болт.соедин. на толкате"/>
        <s v="Плановая замена рукава FlyAsh"/>
        <s v="Плановая замена фильтров"/>
        <s v="Плановая инспекция в останов"/>
        <s v="Плановая натяжка ремней"/>
        <s v="Планово перевернуть рукав Fly Ash"/>
        <s v="Плановое ежемесячное ТО стержневой мельн"/>
        <s v="Плановое ежемесячное ТО MIWO"/>
        <s v="Плановое обсл-е телескоп. конвеера №3"/>
        <s v="Плановое полугодовое ТО"/>
        <s v="Плановое ТО спаечной секции"/>
        <s v="Плановое ТО Станции размотки флиса."/>
        <s v="Плановое ТО установки Line Scanner"/>
        <s v="Плановое ТО центрифуги"/>
        <s v="Плановое ТО центрифуги эл.часть"/>
        <s v="Плановое ТО электрооборуд-я Бр-го завода"/>
        <s v="Плановое ТО_1 (МЕХ)"/>
        <s v="Плановое ТО_1 (ELE)"/>
        <s v="Плановое ТО-1 установки"/>
        <s v="Плановый обход линии электриком"/>
        <s v="ПО_плановая замена изнош. компонентов"/>
        <s v="ППР Упаковки OFF Line"/>
        <s v="ППР On-Line"/>
        <s v="Проведение альтернативного тестирования"/>
        <s v="Проверка показаний датчика температуры."/>
        <s v="Проточка наплавленных валков"/>
        <s v="Профилактическое обслуживание пиццы № 5"/>
        <s v="Профилактическое обслуживание пиццы №4"/>
        <s v="Профилактическое обслуживание пиццы №6"/>
        <s v="раскрутился левый подшипник"/>
        <s v="Ревизия подшипников конвейера"/>
        <s v="Регулировка положения щетки КВО"/>
        <s v="Ремонт брони в колоколе"/>
        <s v="Ремонт ГПМ"/>
        <s v="Сломан кран в женской раздевалки АБК"/>
        <s v="Смазка подш. эл.двиг. вент.аспирации"/>
        <s v="Смазка подш. эл.двиг. вент.V3"/>
        <s v="Смазка подш. эл.двиг. вент.V8"/>
        <s v="Смазка подшипников эл. двигателей"/>
        <s v="Тест горелок на дизельном топливе"/>
        <s v="Течь масла на цилиндрах крышки RM-80"/>
        <s v="ТО Аспирации OFF-Line"/>
        <s v="ТО датчика кислорода"/>
        <s v="ТО оборудования столовой"/>
        <s v="ТО приемного бункера на БЗ"/>
        <s v="ТО сист. орош. воздуховодов КП.Линия №1"/>
        <s v="ТО Системы пылеподавления AirTec"/>
        <s v="ТО центрифуг (MEC)"/>
        <s v="ТО эл\оборудования телескоп. конвеера №3"/>
        <s v="ТО Volvo №3 по наработке"/>
        <s v="ТОиР АПС Пожаротушения"/>
        <s v="Установка доп. сигнальной лампы."/>
        <s v="ЧИЛЛЕР ВМТ-8 Ксирон-Холод (Спектрометр)"/>
        <s v="ЧИЛЛЕР-ВМТ-3 Ксирон-Холод (Line Scanner)"/>
        <s v="Чистка форсунок системы смыва"/>
        <s v="SHE + КД по штабелёру"/>
      </sharedItems>
    </cacheField>
    <cacheField name="РабМестОперации" numFmtId="0">
      <sharedItems count="23">
        <s v="E_K_DZHI"/>
        <s v="E_K_IMA"/>
        <s v="E_K_PABI"/>
        <s v="M_E_AKOR"/>
        <s v="M_K_AGUL"/>
        <s v="M_K_EKOS"/>
        <s v="M_K_MKAP"/>
        <s v="M_K_SSEV"/>
        <s v="M_K_VGAB"/>
        <s v="M_K_VKAV"/>
        <s v="M_K_VLGO"/>
        <s v="M_K_VLST"/>
        <s v="M_K_VZAK"/>
        <s v="T_K_MLT"/>
        <s v="VYB_BLD"/>
        <s v="VYB_ELE"/>
        <s v="VYB_ENG"/>
        <s v="VYB_MEC"/>
        <s v="VYB_OSN"/>
        <s v="VYB_POO"/>
        <s v="VYB_PRD"/>
        <s v="VYB_PSP"/>
        <s v="VYB_VHC"/>
      </sharedItems>
    </cacheField>
    <cacheField name="группа плановиков" numFmtId="0">
      <sharedItems count="4">
        <s v="010"/>
        <s v="020"/>
        <s v="030"/>
        <s v="040"/>
      </sharedItems>
    </cacheField>
    <cacheField name="БазисСрокНачала" numFmtId="0">
      <sharedItems containsSemiMixedTypes="0" containsNonDate="0" containsDate="1" containsString="0" minDate="2020-04-06T00:00:00" maxDate="2020-04-10T00:00:00" count="5">
        <d v="2020-04-06T00:00:00"/>
        <d v="2020-04-07T00:00:00"/>
        <d v="2020-04-08T00:00:00"/>
        <d v="2020-04-09T00:00:00"/>
        <d v="2020-04-10T00:00:00"/>
      </sharedItems>
    </cacheField>
    <cacheField name="БазисСрокКонца" numFmtId="0">
      <sharedItems containsSemiMixedTypes="0" containsNonDate="0" containsDate="1" containsString="0" minDate="2020-04-06T00:00:00" maxDate="2020-04-10T00:00:00" count="5">
        <d v="2020-04-06T00:00:00"/>
        <d v="2020-04-07T00:00:00"/>
        <d v="2020-04-08T00:00:00"/>
        <d v="2020-04-09T00:00:00"/>
        <d v="2020-04-10T00:00:00"/>
      </sharedItems>
    </cacheField>
    <cacheField name="Число" numFmtId="0">
      <sharedItems count="4">
        <s v="0"/>
        <s v="1"/>
        <s v="2"/>
        <s v="3"/>
      </sharedItems>
    </cacheField>
    <cacheField name="Работа" numFmtId="0">
      <sharedItems containsSemiMixedTypes="0" containsString="0" containsNumber="1" minValue="0" maxValue="22" count="19">
        <n v="0"/>
        <n v="0.1"/>
        <n v="0.2"/>
        <n v="0.3"/>
        <n v="0.4"/>
        <n v="0.5"/>
        <n v="0.6"/>
        <n v="1"/>
        <n v="1.5"/>
        <n v="2"/>
        <n v="2.5"/>
        <n v="3"/>
        <n v="4"/>
        <n v="6"/>
        <n v="7"/>
        <n v="8"/>
        <n v="12"/>
        <n v="16"/>
        <n v="22"/>
      </sharedItems>
    </cacheField>
    <cacheField name="Вид заказа" numFmtId="0">
      <sharedItems count="3">
        <s v="ZPM1"/>
        <s v="ZPM2"/>
        <s v="ZPM3"/>
      </sharedItems>
    </cacheField>
    <cacheField name="Вид работы ТОРО" numFmtId="0">
      <sharedItems count="10">
        <s v="B01"/>
        <s v="C01"/>
        <s v="I01"/>
        <s v="L01"/>
        <s v="M01"/>
        <s v="M02"/>
        <s v="M03"/>
        <s v="Q01"/>
        <s v="S01"/>
        <s v="S02"/>
      </sharedItems>
    </cacheField>
    <cacheField name="Название2" numFmtId="0">
      <sharedItems containsBlank="1" count="55">
        <s v="Аспирация Offline"/>
        <s v="Вентилятор на 75 000 м3/ч,"/>
        <s v="Вращающаяся корзина"/>
        <s v="Вытяжной вентилятор ВПЛ"/>
        <s v="Горелка подоргева верхнего трака"/>
        <s v="Дисковые продольные пилы"/>
        <s v="Камера полимеризации (корпус, станина)"/>
        <s v="Камера сгорания"/>
        <s v="Комбинированный конвейер POS 306"/>
        <s v="Компрессор GA250VSD №4"/>
        <s v="Конвейер на выходе с элеватора POS 101"/>
        <s v="Конвейер POS 09"/>
        <s v="Левый клапан"/>
        <s v="Линия №1"/>
        <s v="Магистральный рукав трансп. летучей золы"/>
        <s v="Наклонный шнековый конвейер"/>
        <s v="Нижняя тележка"/>
        <s v="Первая транспортировочная секция"/>
        <s v="Печь ACO 4"/>
        <s v="Печь ACO 5"/>
        <s v="Печь ACO 6"/>
        <s v="Подающий конвейер (03CM02BH04)"/>
        <s v="Подъёмный полосовой конвейер POS 100"/>
        <s v="Правый клапан"/>
        <s v="Привод нижнего трака"/>
        <s v="Приемный бункер"/>
        <s v="Принимающий конвейер  (03CM02BH01)"/>
        <s v="Разделительная пила POS 03"/>
        <s v="Секция спайки"/>
        <s v="Система очистки коллектора"/>
        <s v="Система пылеподавления AirTec"/>
        <s v="Смесительный котёл"/>
        <s v="Стартовая горелка Weishaupt WKGL40/2-A"/>
        <s v="Таль электрическая ВЕ зав.№1100309"/>
        <s v="Телескопический конвейер №3"/>
        <s v="Токарный станок Trens SN71C"/>
        <s v="Толкатель №1 POS 06"/>
        <s v="Трубопроводы и арматура"/>
        <s v="Упаковочная машина POS 40(SuperWrap1600)"/>
        <s v="Упорно-отражательная дробилка RM-80"/>
        <s v="Установка перемещения фильтров"/>
        <s v="Установка WOMA"/>
        <s v="Участок торцевой спайки"/>
        <s v="Центробежный насос, отходы WBS(чёрн боч)"/>
        <s v="ЧИЛЛЕР ВМТ-3 Ксирон-Холод (Line Scanner)"/>
        <s v="ЧИЛЛЕР ВМТ-8 Ксирон-Холод (Спектрометр)"/>
        <s v="Шнековый транспортёр"/>
        <s v="Щетка верхнего трака"/>
        <s v="Щетка ВПЛ"/>
        <s v="Эл.шкаф =13=09A+S.S2 (H6-WBS and PW)"/>
        <s v="June конвейер №1"/>
        <s v="V3 вентилятор дутьевой в вагранку"/>
        <s v="V8 вентилятор разбав. холодного воздуха"/>
        <s v="VOLVO L120F 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x v="1"/>
    <x v="97"/>
    <x v="2"/>
    <x v="12"/>
    <x v="22"/>
    <x v="18"/>
    <x v="1"/>
    <x v="0"/>
    <x v="0"/>
    <x v="2"/>
    <x v="15"/>
    <x v="0"/>
    <x v="0"/>
    <x v="28"/>
  </r>
  <r>
    <x v="2"/>
    <x v="97"/>
    <x v="2"/>
    <x v="12"/>
    <x v="21"/>
    <x v="18"/>
    <x v="1"/>
    <x v="0"/>
    <x v="0"/>
    <x v="3"/>
    <x v="16"/>
    <x v="0"/>
    <x v="6"/>
    <x v="33"/>
  </r>
  <r>
    <x v="2"/>
    <x v="97"/>
    <x v="2"/>
    <x v="12"/>
    <x v="21"/>
    <x v="18"/>
    <x v="1"/>
    <x v="0"/>
    <x v="0"/>
    <x v="3"/>
    <x v="13"/>
    <x v="0"/>
    <x v="6"/>
    <x v="33"/>
  </r>
  <r>
    <x v="2"/>
    <x v="97"/>
    <x v="2"/>
    <x v="12"/>
    <x v="21"/>
    <x v="18"/>
    <x v="1"/>
    <x v="0"/>
    <x v="0"/>
    <x v="3"/>
    <x v="13"/>
    <x v="0"/>
    <x v="6"/>
    <x v="33"/>
  </r>
  <r>
    <x v="2"/>
    <x v="97"/>
    <x v="2"/>
    <x v="12"/>
    <x v="21"/>
    <x v="17"/>
    <x v="1"/>
    <x v="0"/>
    <x v="0"/>
    <x v="0"/>
    <x v="0"/>
    <x v="0"/>
    <x v="6"/>
    <x v="33"/>
  </r>
  <r>
    <x v="4"/>
    <x v="3"/>
    <x v="2"/>
    <x v="45"/>
    <x v="66"/>
    <x v="17"/>
    <x v="1"/>
    <x v="0"/>
    <x v="0"/>
    <x v="2"/>
    <x v="4"/>
    <x v="2"/>
    <x v="2"/>
    <x v="64"/>
  </r>
  <r>
    <x v="4"/>
    <x v="3"/>
    <x v="2"/>
    <x v="45"/>
    <x v="66"/>
    <x v="17"/>
    <x v="1"/>
    <x v="0"/>
    <x v="0"/>
    <x v="2"/>
    <x v="7"/>
    <x v="2"/>
    <x v="2"/>
    <x v="64"/>
  </r>
  <r>
    <x v="4"/>
    <x v="3"/>
    <x v="2"/>
    <x v="45"/>
    <x v="66"/>
    <x v="17"/>
    <x v="1"/>
    <x v="0"/>
    <x v="0"/>
    <x v="2"/>
    <x v="12"/>
    <x v="2"/>
    <x v="2"/>
    <x v="64"/>
  </r>
  <r>
    <x v="4"/>
    <x v="3"/>
    <x v="2"/>
    <x v="45"/>
    <x v="66"/>
    <x v="17"/>
    <x v="1"/>
    <x v="0"/>
    <x v="0"/>
    <x v="2"/>
    <x v="6"/>
    <x v="2"/>
    <x v="2"/>
    <x v="64"/>
  </r>
  <r>
    <x v="7"/>
    <x v="97"/>
    <x v="5"/>
    <x v="10"/>
    <x v="100"/>
    <x v="18"/>
    <x v="1"/>
    <x v="0"/>
    <x v="0"/>
    <x v="2"/>
    <x v="17"/>
    <x v="0"/>
    <x v="4"/>
    <x v="48"/>
  </r>
  <r>
    <x v="8"/>
    <x v="97"/>
    <x v="0"/>
    <x v="35"/>
    <x v="27"/>
    <x v="16"/>
    <x v="0"/>
    <x v="0"/>
    <x v="0"/>
    <x v="0"/>
    <x v="0"/>
    <x v="1"/>
    <x v="2"/>
    <x v="64"/>
  </r>
  <r>
    <x v="11"/>
    <x v="97"/>
    <x v="0"/>
    <x v="49"/>
    <x v="81"/>
    <x v="17"/>
    <x v="1"/>
    <x v="0"/>
    <x v="0"/>
    <x v="0"/>
    <x v="0"/>
    <x v="1"/>
    <x v="7"/>
    <x v="52"/>
  </r>
  <r>
    <x v="12"/>
    <x v="97"/>
    <x v="6"/>
    <x v="11"/>
    <x v="40"/>
    <x v="18"/>
    <x v="1"/>
    <x v="0"/>
    <x v="0"/>
    <x v="2"/>
    <x v="15"/>
    <x v="0"/>
    <x v="9"/>
    <x v="20"/>
  </r>
  <r>
    <x v="12"/>
    <x v="97"/>
    <x v="6"/>
    <x v="11"/>
    <x v="40"/>
    <x v="18"/>
    <x v="1"/>
    <x v="0"/>
    <x v="0"/>
    <x v="2"/>
    <x v="12"/>
    <x v="0"/>
    <x v="9"/>
    <x v="20"/>
  </r>
  <r>
    <x v="12"/>
    <x v="97"/>
    <x v="6"/>
    <x v="11"/>
    <x v="40"/>
    <x v="6"/>
    <x v="1"/>
    <x v="0"/>
    <x v="0"/>
    <x v="1"/>
    <x v="12"/>
    <x v="0"/>
    <x v="9"/>
    <x v="20"/>
  </r>
  <r>
    <x v="12"/>
    <x v="97"/>
    <x v="6"/>
    <x v="11"/>
    <x v="40"/>
    <x v="18"/>
    <x v="1"/>
    <x v="0"/>
    <x v="0"/>
    <x v="2"/>
    <x v="12"/>
    <x v="0"/>
    <x v="9"/>
    <x v="20"/>
  </r>
  <r>
    <x v="12"/>
    <x v="97"/>
    <x v="6"/>
    <x v="11"/>
    <x v="40"/>
    <x v="18"/>
    <x v="1"/>
    <x v="0"/>
    <x v="0"/>
    <x v="2"/>
    <x v="15"/>
    <x v="0"/>
    <x v="9"/>
    <x v="20"/>
  </r>
  <r>
    <x v="12"/>
    <x v="97"/>
    <x v="6"/>
    <x v="11"/>
    <x v="40"/>
    <x v="18"/>
    <x v="1"/>
    <x v="0"/>
    <x v="0"/>
    <x v="2"/>
    <x v="12"/>
    <x v="0"/>
    <x v="9"/>
    <x v="20"/>
  </r>
  <r>
    <x v="12"/>
    <x v="97"/>
    <x v="6"/>
    <x v="11"/>
    <x v="40"/>
    <x v="6"/>
    <x v="1"/>
    <x v="0"/>
    <x v="0"/>
    <x v="1"/>
    <x v="7"/>
    <x v="0"/>
    <x v="9"/>
    <x v="20"/>
  </r>
  <r>
    <x v="14"/>
    <x v="39"/>
    <x v="2"/>
    <x v="9"/>
    <x v="106"/>
    <x v="15"/>
    <x v="0"/>
    <x v="0"/>
    <x v="0"/>
    <x v="1"/>
    <x v="7"/>
    <x v="1"/>
    <x v="2"/>
    <x v="12"/>
  </r>
  <r>
    <x v="14"/>
    <x v="39"/>
    <x v="2"/>
    <x v="9"/>
    <x v="106"/>
    <x v="20"/>
    <x v="0"/>
    <x v="0"/>
    <x v="0"/>
    <x v="0"/>
    <x v="0"/>
    <x v="1"/>
    <x v="2"/>
    <x v="12"/>
  </r>
  <r>
    <x v="15"/>
    <x v="40"/>
    <x v="6"/>
    <x v="11"/>
    <x v="63"/>
    <x v="17"/>
    <x v="1"/>
    <x v="0"/>
    <x v="0"/>
    <x v="1"/>
    <x v="5"/>
    <x v="1"/>
    <x v="2"/>
    <x v="64"/>
  </r>
  <r>
    <x v="15"/>
    <x v="40"/>
    <x v="6"/>
    <x v="11"/>
    <x v="63"/>
    <x v="17"/>
    <x v="1"/>
    <x v="0"/>
    <x v="0"/>
    <x v="1"/>
    <x v="5"/>
    <x v="1"/>
    <x v="2"/>
    <x v="64"/>
  </r>
  <r>
    <x v="15"/>
    <x v="40"/>
    <x v="6"/>
    <x v="11"/>
    <x v="63"/>
    <x v="17"/>
    <x v="1"/>
    <x v="0"/>
    <x v="0"/>
    <x v="1"/>
    <x v="8"/>
    <x v="1"/>
    <x v="2"/>
    <x v="64"/>
  </r>
  <r>
    <x v="15"/>
    <x v="40"/>
    <x v="6"/>
    <x v="11"/>
    <x v="63"/>
    <x v="17"/>
    <x v="1"/>
    <x v="0"/>
    <x v="0"/>
    <x v="2"/>
    <x v="11"/>
    <x v="1"/>
    <x v="2"/>
    <x v="64"/>
  </r>
  <r>
    <x v="15"/>
    <x v="40"/>
    <x v="6"/>
    <x v="11"/>
    <x v="63"/>
    <x v="17"/>
    <x v="1"/>
    <x v="0"/>
    <x v="0"/>
    <x v="1"/>
    <x v="7"/>
    <x v="1"/>
    <x v="2"/>
    <x v="64"/>
  </r>
  <r>
    <x v="15"/>
    <x v="40"/>
    <x v="6"/>
    <x v="11"/>
    <x v="63"/>
    <x v="20"/>
    <x v="1"/>
    <x v="0"/>
    <x v="0"/>
    <x v="0"/>
    <x v="0"/>
    <x v="1"/>
    <x v="2"/>
    <x v="64"/>
  </r>
  <r>
    <x v="18"/>
    <x v="45"/>
    <x v="2"/>
    <x v="4"/>
    <x v="78"/>
    <x v="18"/>
    <x v="1"/>
    <x v="0"/>
    <x v="0"/>
    <x v="2"/>
    <x v="2"/>
    <x v="1"/>
    <x v="2"/>
    <x v="30"/>
  </r>
  <r>
    <x v="18"/>
    <x v="45"/>
    <x v="2"/>
    <x v="4"/>
    <x v="78"/>
    <x v="18"/>
    <x v="1"/>
    <x v="0"/>
    <x v="0"/>
    <x v="2"/>
    <x v="2"/>
    <x v="1"/>
    <x v="2"/>
    <x v="30"/>
  </r>
  <r>
    <x v="18"/>
    <x v="45"/>
    <x v="2"/>
    <x v="4"/>
    <x v="78"/>
    <x v="18"/>
    <x v="1"/>
    <x v="0"/>
    <x v="0"/>
    <x v="2"/>
    <x v="4"/>
    <x v="1"/>
    <x v="2"/>
    <x v="30"/>
  </r>
  <r>
    <x v="18"/>
    <x v="45"/>
    <x v="2"/>
    <x v="4"/>
    <x v="78"/>
    <x v="18"/>
    <x v="1"/>
    <x v="0"/>
    <x v="0"/>
    <x v="2"/>
    <x v="4"/>
    <x v="1"/>
    <x v="2"/>
    <x v="30"/>
  </r>
  <r>
    <x v="18"/>
    <x v="45"/>
    <x v="2"/>
    <x v="4"/>
    <x v="78"/>
    <x v="18"/>
    <x v="1"/>
    <x v="0"/>
    <x v="0"/>
    <x v="2"/>
    <x v="2"/>
    <x v="1"/>
    <x v="2"/>
    <x v="30"/>
  </r>
  <r>
    <x v="18"/>
    <x v="45"/>
    <x v="2"/>
    <x v="4"/>
    <x v="78"/>
    <x v="18"/>
    <x v="1"/>
    <x v="0"/>
    <x v="0"/>
    <x v="2"/>
    <x v="2"/>
    <x v="1"/>
    <x v="2"/>
    <x v="30"/>
  </r>
  <r>
    <x v="18"/>
    <x v="45"/>
    <x v="2"/>
    <x v="4"/>
    <x v="78"/>
    <x v="18"/>
    <x v="1"/>
    <x v="0"/>
    <x v="0"/>
    <x v="2"/>
    <x v="2"/>
    <x v="1"/>
    <x v="2"/>
    <x v="30"/>
  </r>
  <r>
    <x v="18"/>
    <x v="45"/>
    <x v="2"/>
    <x v="4"/>
    <x v="78"/>
    <x v="18"/>
    <x v="1"/>
    <x v="0"/>
    <x v="0"/>
    <x v="2"/>
    <x v="2"/>
    <x v="1"/>
    <x v="2"/>
    <x v="30"/>
  </r>
  <r>
    <x v="19"/>
    <x v="46"/>
    <x v="2"/>
    <x v="64"/>
    <x v="61"/>
    <x v="17"/>
    <x v="1"/>
    <x v="0"/>
    <x v="0"/>
    <x v="1"/>
    <x v="7"/>
    <x v="1"/>
    <x v="2"/>
    <x v="29"/>
  </r>
  <r>
    <x v="19"/>
    <x v="46"/>
    <x v="2"/>
    <x v="64"/>
    <x v="61"/>
    <x v="17"/>
    <x v="1"/>
    <x v="0"/>
    <x v="0"/>
    <x v="1"/>
    <x v="7"/>
    <x v="1"/>
    <x v="2"/>
    <x v="29"/>
  </r>
  <r>
    <x v="19"/>
    <x v="46"/>
    <x v="2"/>
    <x v="64"/>
    <x v="61"/>
    <x v="20"/>
    <x v="1"/>
    <x v="0"/>
    <x v="0"/>
    <x v="0"/>
    <x v="0"/>
    <x v="1"/>
    <x v="2"/>
    <x v="29"/>
  </r>
  <r>
    <x v="20"/>
    <x v="47"/>
    <x v="2"/>
    <x v="19"/>
    <x v="59"/>
    <x v="17"/>
    <x v="1"/>
    <x v="0"/>
    <x v="0"/>
    <x v="1"/>
    <x v="3"/>
    <x v="1"/>
    <x v="3"/>
    <x v="64"/>
  </r>
  <r>
    <x v="20"/>
    <x v="47"/>
    <x v="2"/>
    <x v="19"/>
    <x v="59"/>
    <x v="17"/>
    <x v="1"/>
    <x v="0"/>
    <x v="0"/>
    <x v="1"/>
    <x v="1"/>
    <x v="1"/>
    <x v="3"/>
    <x v="64"/>
  </r>
  <r>
    <x v="20"/>
    <x v="47"/>
    <x v="2"/>
    <x v="19"/>
    <x v="59"/>
    <x v="17"/>
    <x v="1"/>
    <x v="0"/>
    <x v="0"/>
    <x v="1"/>
    <x v="1"/>
    <x v="1"/>
    <x v="3"/>
    <x v="64"/>
  </r>
  <r>
    <x v="20"/>
    <x v="47"/>
    <x v="2"/>
    <x v="19"/>
    <x v="59"/>
    <x v="17"/>
    <x v="1"/>
    <x v="0"/>
    <x v="0"/>
    <x v="1"/>
    <x v="3"/>
    <x v="1"/>
    <x v="3"/>
    <x v="64"/>
  </r>
  <r>
    <x v="20"/>
    <x v="47"/>
    <x v="2"/>
    <x v="19"/>
    <x v="59"/>
    <x v="17"/>
    <x v="1"/>
    <x v="0"/>
    <x v="0"/>
    <x v="1"/>
    <x v="1"/>
    <x v="1"/>
    <x v="3"/>
    <x v="64"/>
  </r>
  <r>
    <x v="20"/>
    <x v="47"/>
    <x v="2"/>
    <x v="19"/>
    <x v="59"/>
    <x v="17"/>
    <x v="1"/>
    <x v="0"/>
    <x v="0"/>
    <x v="1"/>
    <x v="1"/>
    <x v="1"/>
    <x v="3"/>
    <x v="64"/>
  </r>
  <r>
    <x v="20"/>
    <x v="47"/>
    <x v="2"/>
    <x v="19"/>
    <x v="59"/>
    <x v="17"/>
    <x v="1"/>
    <x v="0"/>
    <x v="0"/>
    <x v="1"/>
    <x v="7"/>
    <x v="1"/>
    <x v="3"/>
    <x v="64"/>
  </r>
  <r>
    <x v="20"/>
    <x v="47"/>
    <x v="2"/>
    <x v="19"/>
    <x v="59"/>
    <x v="17"/>
    <x v="1"/>
    <x v="0"/>
    <x v="0"/>
    <x v="2"/>
    <x v="9"/>
    <x v="1"/>
    <x v="3"/>
    <x v="64"/>
  </r>
  <r>
    <x v="20"/>
    <x v="47"/>
    <x v="2"/>
    <x v="19"/>
    <x v="59"/>
    <x v="17"/>
    <x v="1"/>
    <x v="0"/>
    <x v="0"/>
    <x v="2"/>
    <x v="4"/>
    <x v="1"/>
    <x v="3"/>
    <x v="64"/>
  </r>
  <r>
    <x v="20"/>
    <x v="47"/>
    <x v="2"/>
    <x v="19"/>
    <x v="59"/>
    <x v="17"/>
    <x v="1"/>
    <x v="0"/>
    <x v="0"/>
    <x v="2"/>
    <x v="6"/>
    <x v="1"/>
    <x v="3"/>
    <x v="64"/>
  </r>
  <r>
    <x v="20"/>
    <x v="47"/>
    <x v="2"/>
    <x v="19"/>
    <x v="59"/>
    <x v="17"/>
    <x v="1"/>
    <x v="0"/>
    <x v="0"/>
    <x v="0"/>
    <x v="0"/>
    <x v="1"/>
    <x v="3"/>
    <x v="64"/>
  </r>
  <r>
    <x v="21"/>
    <x v="48"/>
    <x v="2"/>
    <x v="4"/>
    <x v="78"/>
    <x v="18"/>
    <x v="1"/>
    <x v="0"/>
    <x v="0"/>
    <x v="2"/>
    <x v="2"/>
    <x v="1"/>
    <x v="2"/>
    <x v="17"/>
  </r>
  <r>
    <x v="21"/>
    <x v="48"/>
    <x v="2"/>
    <x v="4"/>
    <x v="78"/>
    <x v="18"/>
    <x v="1"/>
    <x v="0"/>
    <x v="0"/>
    <x v="2"/>
    <x v="2"/>
    <x v="1"/>
    <x v="2"/>
    <x v="17"/>
  </r>
  <r>
    <x v="21"/>
    <x v="48"/>
    <x v="2"/>
    <x v="4"/>
    <x v="78"/>
    <x v="18"/>
    <x v="1"/>
    <x v="0"/>
    <x v="0"/>
    <x v="2"/>
    <x v="4"/>
    <x v="1"/>
    <x v="2"/>
    <x v="17"/>
  </r>
  <r>
    <x v="21"/>
    <x v="48"/>
    <x v="2"/>
    <x v="4"/>
    <x v="78"/>
    <x v="18"/>
    <x v="1"/>
    <x v="0"/>
    <x v="0"/>
    <x v="2"/>
    <x v="4"/>
    <x v="1"/>
    <x v="2"/>
    <x v="17"/>
  </r>
  <r>
    <x v="21"/>
    <x v="48"/>
    <x v="2"/>
    <x v="4"/>
    <x v="78"/>
    <x v="18"/>
    <x v="1"/>
    <x v="0"/>
    <x v="0"/>
    <x v="2"/>
    <x v="2"/>
    <x v="1"/>
    <x v="2"/>
    <x v="17"/>
  </r>
  <r>
    <x v="21"/>
    <x v="48"/>
    <x v="2"/>
    <x v="4"/>
    <x v="78"/>
    <x v="18"/>
    <x v="1"/>
    <x v="0"/>
    <x v="0"/>
    <x v="2"/>
    <x v="2"/>
    <x v="1"/>
    <x v="2"/>
    <x v="17"/>
  </r>
  <r>
    <x v="21"/>
    <x v="48"/>
    <x v="2"/>
    <x v="4"/>
    <x v="78"/>
    <x v="18"/>
    <x v="1"/>
    <x v="0"/>
    <x v="0"/>
    <x v="2"/>
    <x v="2"/>
    <x v="1"/>
    <x v="2"/>
    <x v="17"/>
  </r>
  <r>
    <x v="21"/>
    <x v="48"/>
    <x v="2"/>
    <x v="4"/>
    <x v="78"/>
    <x v="18"/>
    <x v="1"/>
    <x v="0"/>
    <x v="0"/>
    <x v="2"/>
    <x v="2"/>
    <x v="1"/>
    <x v="2"/>
    <x v="17"/>
  </r>
  <r>
    <x v="22"/>
    <x v="49"/>
    <x v="2"/>
    <x v="65"/>
    <x v="51"/>
    <x v="15"/>
    <x v="0"/>
    <x v="0"/>
    <x v="0"/>
    <x v="1"/>
    <x v="7"/>
    <x v="1"/>
    <x v="1"/>
    <x v="64"/>
  </r>
  <r>
    <x v="22"/>
    <x v="49"/>
    <x v="2"/>
    <x v="65"/>
    <x v="51"/>
    <x v="15"/>
    <x v="0"/>
    <x v="0"/>
    <x v="0"/>
    <x v="0"/>
    <x v="0"/>
    <x v="1"/>
    <x v="1"/>
    <x v="64"/>
  </r>
  <r>
    <x v="23"/>
    <x v="50"/>
    <x v="2"/>
    <x v="66"/>
    <x v="50"/>
    <x v="15"/>
    <x v="0"/>
    <x v="0"/>
    <x v="0"/>
    <x v="1"/>
    <x v="9"/>
    <x v="1"/>
    <x v="1"/>
    <x v="64"/>
  </r>
  <r>
    <x v="23"/>
    <x v="50"/>
    <x v="2"/>
    <x v="66"/>
    <x v="50"/>
    <x v="15"/>
    <x v="0"/>
    <x v="0"/>
    <x v="0"/>
    <x v="0"/>
    <x v="0"/>
    <x v="1"/>
    <x v="1"/>
    <x v="64"/>
  </r>
  <r>
    <x v="24"/>
    <x v="51"/>
    <x v="2"/>
    <x v="2"/>
    <x v="49"/>
    <x v="15"/>
    <x v="1"/>
    <x v="0"/>
    <x v="0"/>
    <x v="1"/>
    <x v="9"/>
    <x v="1"/>
    <x v="1"/>
    <x v="64"/>
  </r>
  <r>
    <x v="24"/>
    <x v="51"/>
    <x v="2"/>
    <x v="2"/>
    <x v="49"/>
    <x v="15"/>
    <x v="1"/>
    <x v="0"/>
    <x v="0"/>
    <x v="0"/>
    <x v="0"/>
    <x v="1"/>
    <x v="1"/>
    <x v="64"/>
  </r>
  <r>
    <x v="25"/>
    <x v="52"/>
    <x v="2"/>
    <x v="14"/>
    <x v="9"/>
    <x v="20"/>
    <x v="1"/>
    <x v="0"/>
    <x v="0"/>
    <x v="1"/>
    <x v="11"/>
    <x v="1"/>
    <x v="3"/>
    <x v="11"/>
  </r>
  <r>
    <x v="25"/>
    <x v="52"/>
    <x v="2"/>
    <x v="14"/>
    <x v="9"/>
    <x v="20"/>
    <x v="1"/>
    <x v="0"/>
    <x v="0"/>
    <x v="0"/>
    <x v="0"/>
    <x v="1"/>
    <x v="3"/>
    <x v="11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6"/>
    <x v="53"/>
    <x v="2"/>
    <x v="21"/>
    <x v="46"/>
    <x v="11"/>
    <x v="1"/>
    <x v="0"/>
    <x v="0"/>
    <x v="1"/>
    <x v="3"/>
    <x v="1"/>
    <x v="3"/>
    <x v="64"/>
  </r>
  <r>
    <x v="27"/>
    <x v="61"/>
    <x v="2"/>
    <x v="53"/>
    <x v="89"/>
    <x v="17"/>
    <x v="1"/>
    <x v="0"/>
    <x v="0"/>
    <x v="1"/>
    <x v="5"/>
    <x v="1"/>
    <x v="3"/>
    <x v="58"/>
  </r>
  <r>
    <x v="27"/>
    <x v="61"/>
    <x v="2"/>
    <x v="53"/>
    <x v="89"/>
    <x v="20"/>
    <x v="1"/>
    <x v="0"/>
    <x v="0"/>
    <x v="0"/>
    <x v="0"/>
    <x v="1"/>
    <x v="3"/>
    <x v="58"/>
  </r>
  <r>
    <x v="28"/>
    <x v="67"/>
    <x v="2"/>
    <x v="25"/>
    <x v="38"/>
    <x v="17"/>
    <x v="2"/>
    <x v="0"/>
    <x v="0"/>
    <x v="1"/>
    <x v="5"/>
    <x v="1"/>
    <x v="2"/>
    <x v="64"/>
  </r>
  <r>
    <x v="28"/>
    <x v="67"/>
    <x v="2"/>
    <x v="25"/>
    <x v="38"/>
    <x v="17"/>
    <x v="2"/>
    <x v="0"/>
    <x v="0"/>
    <x v="1"/>
    <x v="7"/>
    <x v="1"/>
    <x v="2"/>
    <x v="64"/>
  </r>
  <r>
    <x v="28"/>
    <x v="67"/>
    <x v="2"/>
    <x v="25"/>
    <x v="38"/>
    <x v="17"/>
    <x v="2"/>
    <x v="0"/>
    <x v="0"/>
    <x v="1"/>
    <x v="7"/>
    <x v="1"/>
    <x v="2"/>
    <x v="64"/>
  </r>
  <r>
    <x v="28"/>
    <x v="67"/>
    <x v="2"/>
    <x v="25"/>
    <x v="38"/>
    <x v="17"/>
    <x v="2"/>
    <x v="0"/>
    <x v="0"/>
    <x v="1"/>
    <x v="5"/>
    <x v="1"/>
    <x v="2"/>
    <x v="64"/>
  </r>
  <r>
    <x v="28"/>
    <x v="67"/>
    <x v="2"/>
    <x v="25"/>
    <x v="38"/>
    <x v="17"/>
    <x v="2"/>
    <x v="0"/>
    <x v="0"/>
    <x v="1"/>
    <x v="7"/>
    <x v="1"/>
    <x v="2"/>
    <x v="64"/>
  </r>
  <r>
    <x v="28"/>
    <x v="67"/>
    <x v="2"/>
    <x v="25"/>
    <x v="38"/>
    <x v="20"/>
    <x v="2"/>
    <x v="0"/>
    <x v="0"/>
    <x v="0"/>
    <x v="0"/>
    <x v="1"/>
    <x v="2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15"/>
    <x v="1"/>
    <x v="0"/>
    <x v="0"/>
    <x v="1"/>
    <x v="3"/>
    <x v="1"/>
    <x v="1"/>
    <x v="64"/>
  </r>
  <r>
    <x v="29"/>
    <x v="68"/>
    <x v="2"/>
    <x v="12"/>
    <x v="47"/>
    <x v="20"/>
    <x v="1"/>
    <x v="0"/>
    <x v="0"/>
    <x v="0"/>
    <x v="0"/>
    <x v="1"/>
    <x v="1"/>
    <x v="64"/>
  </r>
  <r>
    <x v="30"/>
    <x v="69"/>
    <x v="2"/>
    <x v="39"/>
    <x v="99"/>
    <x v="20"/>
    <x v="0"/>
    <x v="0"/>
    <x v="0"/>
    <x v="2"/>
    <x v="7"/>
    <x v="1"/>
    <x v="2"/>
    <x v="9"/>
  </r>
  <r>
    <x v="30"/>
    <x v="69"/>
    <x v="2"/>
    <x v="39"/>
    <x v="99"/>
    <x v="20"/>
    <x v="0"/>
    <x v="0"/>
    <x v="0"/>
    <x v="0"/>
    <x v="0"/>
    <x v="1"/>
    <x v="2"/>
    <x v="9"/>
  </r>
  <r>
    <x v="31"/>
    <x v="77"/>
    <x v="2"/>
    <x v="22"/>
    <x v="59"/>
    <x v="17"/>
    <x v="1"/>
    <x v="0"/>
    <x v="0"/>
    <x v="1"/>
    <x v="5"/>
    <x v="2"/>
    <x v="2"/>
    <x v="64"/>
  </r>
  <r>
    <x v="31"/>
    <x v="77"/>
    <x v="2"/>
    <x v="22"/>
    <x v="59"/>
    <x v="17"/>
    <x v="1"/>
    <x v="0"/>
    <x v="0"/>
    <x v="1"/>
    <x v="9"/>
    <x v="2"/>
    <x v="2"/>
    <x v="64"/>
  </r>
  <r>
    <x v="31"/>
    <x v="77"/>
    <x v="2"/>
    <x v="22"/>
    <x v="59"/>
    <x v="17"/>
    <x v="1"/>
    <x v="0"/>
    <x v="0"/>
    <x v="1"/>
    <x v="2"/>
    <x v="2"/>
    <x v="2"/>
    <x v="64"/>
  </r>
  <r>
    <x v="31"/>
    <x v="77"/>
    <x v="2"/>
    <x v="22"/>
    <x v="59"/>
    <x v="17"/>
    <x v="1"/>
    <x v="0"/>
    <x v="0"/>
    <x v="1"/>
    <x v="2"/>
    <x v="2"/>
    <x v="2"/>
    <x v="64"/>
  </r>
  <r>
    <x v="31"/>
    <x v="77"/>
    <x v="2"/>
    <x v="22"/>
    <x v="59"/>
    <x v="17"/>
    <x v="1"/>
    <x v="0"/>
    <x v="0"/>
    <x v="1"/>
    <x v="5"/>
    <x v="2"/>
    <x v="2"/>
    <x v="64"/>
  </r>
  <r>
    <x v="31"/>
    <x v="77"/>
    <x v="2"/>
    <x v="22"/>
    <x v="59"/>
    <x v="17"/>
    <x v="1"/>
    <x v="0"/>
    <x v="0"/>
    <x v="1"/>
    <x v="7"/>
    <x v="2"/>
    <x v="2"/>
    <x v="64"/>
  </r>
  <r>
    <x v="31"/>
    <x v="77"/>
    <x v="2"/>
    <x v="22"/>
    <x v="59"/>
    <x v="17"/>
    <x v="1"/>
    <x v="0"/>
    <x v="0"/>
    <x v="1"/>
    <x v="10"/>
    <x v="2"/>
    <x v="2"/>
    <x v="64"/>
  </r>
  <r>
    <x v="31"/>
    <x v="77"/>
    <x v="2"/>
    <x v="22"/>
    <x v="59"/>
    <x v="20"/>
    <x v="1"/>
    <x v="0"/>
    <x v="0"/>
    <x v="0"/>
    <x v="0"/>
    <x v="2"/>
    <x v="2"/>
    <x v="64"/>
  </r>
  <r>
    <x v="32"/>
    <x v="80"/>
    <x v="2"/>
    <x v="37"/>
    <x v="39"/>
    <x v="17"/>
    <x v="1"/>
    <x v="0"/>
    <x v="0"/>
    <x v="1"/>
    <x v="2"/>
    <x v="2"/>
    <x v="2"/>
    <x v="46"/>
  </r>
  <r>
    <x v="32"/>
    <x v="80"/>
    <x v="2"/>
    <x v="37"/>
    <x v="39"/>
    <x v="17"/>
    <x v="1"/>
    <x v="0"/>
    <x v="0"/>
    <x v="1"/>
    <x v="7"/>
    <x v="2"/>
    <x v="2"/>
    <x v="46"/>
  </r>
  <r>
    <x v="32"/>
    <x v="80"/>
    <x v="2"/>
    <x v="37"/>
    <x v="39"/>
    <x v="17"/>
    <x v="1"/>
    <x v="0"/>
    <x v="0"/>
    <x v="1"/>
    <x v="2"/>
    <x v="2"/>
    <x v="2"/>
    <x v="46"/>
  </r>
  <r>
    <x v="32"/>
    <x v="80"/>
    <x v="2"/>
    <x v="37"/>
    <x v="39"/>
    <x v="20"/>
    <x v="1"/>
    <x v="0"/>
    <x v="0"/>
    <x v="0"/>
    <x v="0"/>
    <x v="2"/>
    <x v="2"/>
    <x v="46"/>
  </r>
  <r>
    <x v="33"/>
    <x v="62"/>
    <x v="2"/>
    <x v="61"/>
    <x v="121"/>
    <x v="18"/>
    <x v="1"/>
    <x v="0"/>
    <x v="0"/>
    <x v="1"/>
    <x v="7"/>
    <x v="1"/>
    <x v="1"/>
    <x v="36"/>
  </r>
  <r>
    <x v="33"/>
    <x v="62"/>
    <x v="2"/>
    <x v="61"/>
    <x v="121"/>
    <x v="18"/>
    <x v="1"/>
    <x v="0"/>
    <x v="0"/>
    <x v="1"/>
    <x v="1"/>
    <x v="1"/>
    <x v="1"/>
    <x v="36"/>
  </r>
  <r>
    <x v="33"/>
    <x v="62"/>
    <x v="2"/>
    <x v="61"/>
    <x v="121"/>
    <x v="18"/>
    <x v="1"/>
    <x v="0"/>
    <x v="0"/>
    <x v="1"/>
    <x v="2"/>
    <x v="1"/>
    <x v="1"/>
    <x v="36"/>
  </r>
  <r>
    <x v="33"/>
    <x v="62"/>
    <x v="2"/>
    <x v="61"/>
    <x v="121"/>
    <x v="18"/>
    <x v="1"/>
    <x v="0"/>
    <x v="0"/>
    <x v="1"/>
    <x v="1"/>
    <x v="1"/>
    <x v="1"/>
    <x v="36"/>
  </r>
  <r>
    <x v="33"/>
    <x v="62"/>
    <x v="2"/>
    <x v="61"/>
    <x v="121"/>
    <x v="18"/>
    <x v="1"/>
    <x v="0"/>
    <x v="0"/>
    <x v="1"/>
    <x v="7"/>
    <x v="1"/>
    <x v="1"/>
    <x v="36"/>
  </r>
  <r>
    <x v="33"/>
    <x v="62"/>
    <x v="2"/>
    <x v="61"/>
    <x v="121"/>
    <x v="18"/>
    <x v="1"/>
    <x v="0"/>
    <x v="0"/>
    <x v="1"/>
    <x v="0"/>
    <x v="1"/>
    <x v="1"/>
    <x v="36"/>
  </r>
  <r>
    <x v="33"/>
    <x v="62"/>
    <x v="2"/>
    <x v="61"/>
    <x v="121"/>
    <x v="18"/>
    <x v="1"/>
    <x v="0"/>
    <x v="0"/>
    <x v="1"/>
    <x v="7"/>
    <x v="1"/>
    <x v="1"/>
    <x v="36"/>
  </r>
  <r>
    <x v="34"/>
    <x v="86"/>
    <x v="2"/>
    <x v="6"/>
    <x v="48"/>
    <x v="20"/>
    <x v="1"/>
    <x v="0"/>
    <x v="0"/>
    <x v="1"/>
    <x v="9"/>
    <x v="1"/>
    <x v="1"/>
    <x v="53"/>
  </r>
  <r>
    <x v="35"/>
    <x v="88"/>
    <x v="2"/>
    <x v="15"/>
    <x v="120"/>
    <x v="14"/>
    <x v="3"/>
    <x v="0"/>
    <x v="0"/>
    <x v="1"/>
    <x v="1"/>
    <x v="1"/>
    <x v="3"/>
    <x v="54"/>
  </r>
  <r>
    <x v="35"/>
    <x v="88"/>
    <x v="2"/>
    <x v="15"/>
    <x v="120"/>
    <x v="14"/>
    <x v="3"/>
    <x v="0"/>
    <x v="0"/>
    <x v="1"/>
    <x v="4"/>
    <x v="1"/>
    <x v="3"/>
    <x v="54"/>
  </r>
  <r>
    <x v="35"/>
    <x v="88"/>
    <x v="2"/>
    <x v="15"/>
    <x v="120"/>
    <x v="14"/>
    <x v="3"/>
    <x v="0"/>
    <x v="0"/>
    <x v="1"/>
    <x v="4"/>
    <x v="1"/>
    <x v="3"/>
    <x v="54"/>
  </r>
  <r>
    <x v="35"/>
    <x v="88"/>
    <x v="2"/>
    <x v="15"/>
    <x v="120"/>
    <x v="14"/>
    <x v="3"/>
    <x v="0"/>
    <x v="0"/>
    <x v="1"/>
    <x v="1"/>
    <x v="1"/>
    <x v="3"/>
    <x v="54"/>
  </r>
  <r>
    <x v="36"/>
    <x v="89"/>
    <x v="2"/>
    <x v="15"/>
    <x v="119"/>
    <x v="14"/>
    <x v="3"/>
    <x v="0"/>
    <x v="0"/>
    <x v="1"/>
    <x v="1"/>
    <x v="1"/>
    <x v="3"/>
    <x v="55"/>
  </r>
  <r>
    <x v="36"/>
    <x v="89"/>
    <x v="2"/>
    <x v="15"/>
    <x v="119"/>
    <x v="14"/>
    <x v="3"/>
    <x v="0"/>
    <x v="0"/>
    <x v="1"/>
    <x v="4"/>
    <x v="1"/>
    <x v="3"/>
    <x v="55"/>
  </r>
  <r>
    <x v="36"/>
    <x v="89"/>
    <x v="2"/>
    <x v="15"/>
    <x v="119"/>
    <x v="14"/>
    <x v="3"/>
    <x v="0"/>
    <x v="0"/>
    <x v="1"/>
    <x v="4"/>
    <x v="1"/>
    <x v="3"/>
    <x v="55"/>
  </r>
  <r>
    <x v="36"/>
    <x v="89"/>
    <x v="2"/>
    <x v="15"/>
    <x v="119"/>
    <x v="14"/>
    <x v="3"/>
    <x v="0"/>
    <x v="0"/>
    <x v="1"/>
    <x v="1"/>
    <x v="1"/>
    <x v="3"/>
    <x v="55"/>
  </r>
  <r>
    <x v="37"/>
    <x v="96"/>
    <x v="2"/>
    <x v="63"/>
    <x v="111"/>
    <x v="9"/>
    <x v="1"/>
    <x v="0"/>
    <x v="0"/>
    <x v="1"/>
    <x v="7"/>
    <x v="1"/>
    <x v="2"/>
    <x v="64"/>
  </r>
  <r>
    <x v="37"/>
    <x v="96"/>
    <x v="2"/>
    <x v="63"/>
    <x v="111"/>
    <x v="9"/>
    <x v="1"/>
    <x v="0"/>
    <x v="0"/>
    <x v="1"/>
    <x v="9"/>
    <x v="1"/>
    <x v="2"/>
    <x v="64"/>
  </r>
  <r>
    <x v="39"/>
    <x v="41"/>
    <x v="6"/>
    <x v="19"/>
    <x v="37"/>
    <x v="17"/>
    <x v="1"/>
    <x v="0"/>
    <x v="0"/>
    <x v="1"/>
    <x v="7"/>
    <x v="2"/>
    <x v="2"/>
    <x v="64"/>
  </r>
  <r>
    <x v="39"/>
    <x v="41"/>
    <x v="6"/>
    <x v="19"/>
    <x v="37"/>
    <x v="17"/>
    <x v="1"/>
    <x v="0"/>
    <x v="0"/>
    <x v="1"/>
    <x v="5"/>
    <x v="2"/>
    <x v="2"/>
    <x v="64"/>
  </r>
  <r>
    <x v="39"/>
    <x v="41"/>
    <x v="6"/>
    <x v="19"/>
    <x v="37"/>
    <x v="17"/>
    <x v="1"/>
    <x v="0"/>
    <x v="0"/>
    <x v="1"/>
    <x v="5"/>
    <x v="2"/>
    <x v="2"/>
    <x v="64"/>
  </r>
  <r>
    <x v="39"/>
    <x v="41"/>
    <x v="6"/>
    <x v="19"/>
    <x v="37"/>
    <x v="17"/>
    <x v="1"/>
    <x v="0"/>
    <x v="0"/>
    <x v="1"/>
    <x v="7"/>
    <x v="2"/>
    <x v="2"/>
    <x v="64"/>
  </r>
  <r>
    <x v="39"/>
    <x v="41"/>
    <x v="6"/>
    <x v="19"/>
    <x v="37"/>
    <x v="17"/>
    <x v="1"/>
    <x v="0"/>
    <x v="0"/>
    <x v="1"/>
    <x v="7"/>
    <x v="2"/>
    <x v="2"/>
    <x v="64"/>
  </r>
  <r>
    <x v="39"/>
    <x v="41"/>
    <x v="6"/>
    <x v="19"/>
    <x v="37"/>
    <x v="17"/>
    <x v="1"/>
    <x v="0"/>
    <x v="0"/>
    <x v="0"/>
    <x v="0"/>
    <x v="2"/>
    <x v="2"/>
    <x v="64"/>
  </r>
  <r>
    <x v="40"/>
    <x v="70"/>
    <x v="6"/>
    <x v="11"/>
    <x v="15"/>
    <x v="17"/>
    <x v="2"/>
    <x v="0"/>
    <x v="0"/>
    <x v="1"/>
    <x v="5"/>
    <x v="2"/>
    <x v="2"/>
    <x v="64"/>
  </r>
  <r>
    <x v="40"/>
    <x v="70"/>
    <x v="6"/>
    <x v="11"/>
    <x v="15"/>
    <x v="17"/>
    <x v="2"/>
    <x v="0"/>
    <x v="0"/>
    <x v="1"/>
    <x v="5"/>
    <x v="2"/>
    <x v="2"/>
    <x v="64"/>
  </r>
  <r>
    <x v="40"/>
    <x v="70"/>
    <x v="6"/>
    <x v="11"/>
    <x v="15"/>
    <x v="17"/>
    <x v="2"/>
    <x v="0"/>
    <x v="0"/>
    <x v="1"/>
    <x v="5"/>
    <x v="2"/>
    <x v="2"/>
    <x v="64"/>
  </r>
  <r>
    <x v="40"/>
    <x v="70"/>
    <x v="6"/>
    <x v="11"/>
    <x v="15"/>
    <x v="17"/>
    <x v="2"/>
    <x v="0"/>
    <x v="0"/>
    <x v="1"/>
    <x v="5"/>
    <x v="2"/>
    <x v="2"/>
    <x v="64"/>
  </r>
  <r>
    <x v="40"/>
    <x v="70"/>
    <x v="6"/>
    <x v="11"/>
    <x v="15"/>
    <x v="20"/>
    <x v="2"/>
    <x v="0"/>
    <x v="0"/>
    <x v="0"/>
    <x v="0"/>
    <x v="2"/>
    <x v="2"/>
    <x v="64"/>
  </r>
  <r>
    <x v="41"/>
    <x v="42"/>
    <x v="6"/>
    <x v="9"/>
    <x v="41"/>
    <x v="17"/>
    <x v="2"/>
    <x v="0"/>
    <x v="0"/>
    <x v="2"/>
    <x v="0"/>
    <x v="2"/>
    <x v="3"/>
    <x v="64"/>
  </r>
  <r>
    <x v="41"/>
    <x v="42"/>
    <x v="6"/>
    <x v="9"/>
    <x v="41"/>
    <x v="17"/>
    <x v="2"/>
    <x v="0"/>
    <x v="0"/>
    <x v="0"/>
    <x v="0"/>
    <x v="2"/>
    <x v="3"/>
    <x v="64"/>
  </r>
  <r>
    <x v="42"/>
    <x v="24"/>
    <x v="2"/>
    <x v="14"/>
    <x v="109"/>
    <x v="15"/>
    <x v="0"/>
    <x v="0"/>
    <x v="0"/>
    <x v="1"/>
    <x v="5"/>
    <x v="1"/>
    <x v="3"/>
    <x v="18"/>
  </r>
  <r>
    <x v="42"/>
    <x v="24"/>
    <x v="2"/>
    <x v="14"/>
    <x v="109"/>
    <x v="15"/>
    <x v="0"/>
    <x v="0"/>
    <x v="0"/>
    <x v="1"/>
    <x v="7"/>
    <x v="1"/>
    <x v="3"/>
    <x v="18"/>
  </r>
  <r>
    <x v="42"/>
    <x v="24"/>
    <x v="2"/>
    <x v="14"/>
    <x v="109"/>
    <x v="15"/>
    <x v="0"/>
    <x v="0"/>
    <x v="0"/>
    <x v="1"/>
    <x v="7"/>
    <x v="1"/>
    <x v="3"/>
    <x v="18"/>
  </r>
  <r>
    <x v="42"/>
    <x v="24"/>
    <x v="2"/>
    <x v="14"/>
    <x v="109"/>
    <x v="15"/>
    <x v="0"/>
    <x v="0"/>
    <x v="0"/>
    <x v="1"/>
    <x v="7"/>
    <x v="1"/>
    <x v="3"/>
    <x v="18"/>
  </r>
  <r>
    <x v="42"/>
    <x v="24"/>
    <x v="2"/>
    <x v="14"/>
    <x v="109"/>
    <x v="15"/>
    <x v="0"/>
    <x v="0"/>
    <x v="0"/>
    <x v="1"/>
    <x v="5"/>
    <x v="1"/>
    <x v="3"/>
    <x v="18"/>
  </r>
  <r>
    <x v="42"/>
    <x v="24"/>
    <x v="2"/>
    <x v="14"/>
    <x v="109"/>
    <x v="20"/>
    <x v="0"/>
    <x v="0"/>
    <x v="0"/>
    <x v="1"/>
    <x v="0"/>
    <x v="1"/>
    <x v="3"/>
    <x v="18"/>
  </r>
  <r>
    <x v="42"/>
    <x v="24"/>
    <x v="2"/>
    <x v="14"/>
    <x v="109"/>
    <x v="15"/>
    <x v="0"/>
    <x v="0"/>
    <x v="0"/>
    <x v="0"/>
    <x v="0"/>
    <x v="1"/>
    <x v="3"/>
    <x v="18"/>
  </r>
  <r>
    <x v="44"/>
    <x v="91"/>
    <x v="6"/>
    <x v="20"/>
    <x v="33"/>
    <x v="9"/>
    <x v="1"/>
    <x v="0"/>
    <x v="0"/>
    <x v="1"/>
    <x v="9"/>
    <x v="2"/>
    <x v="2"/>
    <x v="64"/>
  </r>
  <r>
    <x v="46"/>
    <x v="36"/>
    <x v="6"/>
    <x v="9"/>
    <x v="96"/>
    <x v="15"/>
    <x v="0"/>
    <x v="0"/>
    <x v="0"/>
    <x v="1"/>
    <x v="9"/>
    <x v="1"/>
    <x v="5"/>
    <x v="61"/>
  </r>
  <r>
    <x v="46"/>
    <x v="36"/>
    <x v="6"/>
    <x v="9"/>
    <x v="96"/>
    <x v="20"/>
    <x v="0"/>
    <x v="0"/>
    <x v="0"/>
    <x v="0"/>
    <x v="0"/>
    <x v="1"/>
    <x v="5"/>
    <x v="61"/>
  </r>
  <r>
    <x v="47"/>
    <x v="2"/>
    <x v="2"/>
    <x v="64"/>
    <x v="55"/>
    <x v="17"/>
    <x v="1"/>
    <x v="0"/>
    <x v="0"/>
    <x v="1"/>
    <x v="5"/>
    <x v="1"/>
    <x v="2"/>
    <x v="64"/>
  </r>
  <r>
    <x v="47"/>
    <x v="2"/>
    <x v="2"/>
    <x v="64"/>
    <x v="55"/>
    <x v="17"/>
    <x v="1"/>
    <x v="0"/>
    <x v="0"/>
    <x v="1"/>
    <x v="5"/>
    <x v="1"/>
    <x v="2"/>
    <x v="64"/>
  </r>
  <r>
    <x v="47"/>
    <x v="2"/>
    <x v="2"/>
    <x v="64"/>
    <x v="55"/>
    <x v="17"/>
    <x v="1"/>
    <x v="0"/>
    <x v="0"/>
    <x v="1"/>
    <x v="5"/>
    <x v="1"/>
    <x v="2"/>
    <x v="64"/>
  </r>
  <r>
    <x v="47"/>
    <x v="2"/>
    <x v="2"/>
    <x v="64"/>
    <x v="55"/>
    <x v="17"/>
    <x v="1"/>
    <x v="0"/>
    <x v="0"/>
    <x v="1"/>
    <x v="5"/>
    <x v="1"/>
    <x v="2"/>
    <x v="64"/>
  </r>
  <r>
    <x v="49"/>
    <x v="22"/>
    <x v="6"/>
    <x v="59"/>
    <x v="64"/>
    <x v="17"/>
    <x v="1"/>
    <x v="0"/>
    <x v="0"/>
    <x v="1"/>
    <x v="12"/>
    <x v="1"/>
    <x v="3"/>
    <x v="64"/>
  </r>
  <r>
    <x v="49"/>
    <x v="22"/>
    <x v="6"/>
    <x v="59"/>
    <x v="64"/>
    <x v="20"/>
    <x v="1"/>
    <x v="0"/>
    <x v="0"/>
    <x v="0"/>
    <x v="0"/>
    <x v="1"/>
    <x v="3"/>
    <x v="64"/>
  </r>
  <r>
    <x v="51"/>
    <x v="30"/>
    <x v="6"/>
    <x v="18"/>
    <x v="1"/>
    <x v="11"/>
    <x v="1"/>
    <x v="0"/>
    <x v="0"/>
    <x v="1"/>
    <x v="9"/>
    <x v="2"/>
    <x v="2"/>
    <x v="64"/>
  </r>
  <r>
    <x v="51"/>
    <x v="30"/>
    <x v="6"/>
    <x v="18"/>
    <x v="1"/>
    <x v="11"/>
    <x v="1"/>
    <x v="0"/>
    <x v="0"/>
    <x v="1"/>
    <x v="5"/>
    <x v="2"/>
    <x v="2"/>
    <x v="64"/>
  </r>
  <r>
    <x v="52"/>
    <x v="4"/>
    <x v="6"/>
    <x v="18"/>
    <x v="2"/>
    <x v="2"/>
    <x v="0"/>
    <x v="0"/>
    <x v="0"/>
    <x v="1"/>
    <x v="12"/>
    <x v="2"/>
    <x v="2"/>
    <x v="64"/>
  </r>
  <r>
    <x v="53"/>
    <x v="28"/>
    <x v="2"/>
    <x v="18"/>
    <x v="80"/>
    <x v="17"/>
    <x v="2"/>
    <x v="0"/>
    <x v="0"/>
    <x v="1"/>
    <x v="0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17"/>
    <x v="1"/>
    <x v="0"/>
    <x v="0"/>
    <x v="1"/>
    <x v="5"/>
    <x v="1"/>
    <x v="2"/>
    <x v="64"/>
  </r>
  <r>
    <x v="55"/>
    <x v="25"/>
    <x v="6"/>
    <x v="52"/>
    <x v="68"/>
    <x v="20"/>
    <x v="1"/>
    <x v="0"/>
    <x v="0"/>
    <x v="0"/>
    <x v="0"/>
    <x v="1"/>
    <x v="2"/>
    <x v="64"/>
  </r>
  <r>
    <x v="56"/>
    <x v="74"/>
    <x v="6"/>
    <x v="32"/>
    <x v="26"/>
    <x v="8"/>
    <x v="1"/>
    <x v="0"/>
    <x v="0"/>
    <x v="1"/>
    <x v="5"/>
    <x v="1"/>
    <x v="2"/>
    <x v="34"/>
  </r>
  <r>
    <x v="61"/>
    <x v="55"/>
    <x v="6"/>
    <x v="61"/>
    <x v="74"/>
    <x v="17"/>
    <x v="1"/>
    <x v="0"/>
    <x v="0"/>
    <x v="1"/>
    <x v="7"/>
    <x v="1"/>
    <x v="2"/>
    <x v="49"/>
  </r>
  <r>
    <x v="62"/>
    <x v="56"/>
    <x v="6"/>
    <x v="61"/>
    <x v="75"/>
    <x v="15"/>
    <x v="0"/>
    <x v="0"/>
    <x v="0"/>
    <x v="1"/>
    <x v="7"/>
    <x v="1"/>
    <x v="2"/>
    <x v="49"/>
  </r>
  <r>
    <x v="66"/>
    <x v="23"/>
    <x v="6"/>
    <x v="43"/>
    <x v="58"/>
    <x v="15"/>
    <x v="2"/>
    <x v="0"/>
    <x v="0"/>
    <x v="1"/>
    <x v="2"/>
    <x v="1"/>
    <x v="2"/>
    <x v="64"/>
  </r>
  <r>
    <x v="66"/>
    <x v="23"/>
    <x v="6"/>
    <x v="43"/>
    <x v="58"/>
    <x v="15"/>
    <x v="2"/>
    <x v="0"/>
    <x v="0"/>
    <x v="1"/>
    <x v="3"/>
    <x v="1"/>
    <x v="2"/>
    <x v="64"/>
  </r>
  <r>
    <x v="67"/>
    <x v="95"/>
    <x v="6"/>
    <x v="38"/>
    <x v="16"/>
    <x v="17"/>
    <x v="1"/>
    <x v="0"/>
    <x v="0"/>
    <x v="1"/>
    <x v="5"/>
    <x v="2"/>
    <x v="2"/>
    <x v="51"/>
  </r>
  <r>
    <x v="72"/>
    <x v="43"/>
    <x v="6"/>
    <x v="2"/>
    <x v="76"/>
    <x v="17"/>
    <x v="1"/>
    <x v="0"/>
    <x v="0"/>
    <x v="1"/>
    <x v="7"/>
    <x v="2"/>
    <x v="2"/>
    <x v="56"/>
  </r>
  <r>
    <x v="72"/>
    <x v="43"/>
    <x v="6"/>
    <x v="2"/>
    <x v="76"/>
    <x v="20"/>
    <x v="1"/>
    <x v="0"/>
    <x v="0"/>
    <x v="0"/>
    <x v="0"/>
    <x v="2"/>
    <x v="2"/>
    <x v="56"/>
  </r>
  <r>
    <x v="73"/>
    <x v="37"/>
    <x v="6"/>
    <x v="9"/>
    <x v="97"/>
    <x v="15"/>
    <x v="0"/>
    <x v="0"/>
    <x v="0"/>
    <x v="1"/>
    <x v="9"/>
    <x v="1"/>
    <x v="5"/>
    <x v="62"/>
  </r>
  <r>
    <x v="73"/>
    <x v="37"/>
    <x v="6"/>
    <x v="9"/>
    <x v="97"/>
    <x v="20"/>
    <x v="0"/>
    <x v="0"/>
    <x v="0"/>
    <x v="0"/>
    <x v="0"/>
    <x v="1"/>
    <x v="5"/>
    <x v="62"/>
  </r>
  <r>
    <x v="74"/>
    <x v="34"/>
    <x v="6"/>
    <x v="68"/>
    <x v="70"/>
    <x v="17"/>
    <x v="1"/>
    <x v="0"/>
    <x v="0"/>
    <x v="1"/>
    <x v="2"/>
    <x v="1"/>
    <x v="2"/>
    <x v="64"/>
  </r>
  <r>
    <x v="74"/>
    <x v="34"/>
    <x v="6"/>
    <x v="68"/>
    <x v="70"/>
    <x v="17"/>
    <x v="1"/>
    <x v="0"/>
    <x v="0"/>
    <x v="1"/>
    <x v="2"/>
    <x v="1"/>
    <x v="2"/>
    <x v="64"/>
  </r>
  <r>
    <x v="74"/>
    <x v="34"/>
    <x v="6"/>
    <x v="68"/>
    <x v="70"/>
    <x v="17"/>
    <x v="1"/>
    <x v="0"/>
    <x v="0"/>
    <x v="1"/>
    <x v="7"/>
    <x v="1"/>
    <x v="2"/>
    <x v="64"/>
  </r>
  <r>
    <x v="74"/>
    <x v="34"/>
    <x v="6"/>
    <x v="68"/>
    <x v="70"/>
    <x v="17"/>
    <x v="1"/>
    <x v="0"/>
    <x v="0"/>
    <x v="1"/>
    <x v="2"/>
    <x v="1"/>
    <x v="2"/>
    <x v="64"/>
  </r>
  <r>
    <x v="74"/>
    <x v="34"/>
    <x v="6"/>
    <x v="68"/>
    <x v="70"/>
    <x v="17"/>
    <x v="1"/>
    <x v="0"/>
    <x v="0"/>
    <x v="1"/>
    <x v="2"/>
    <x v="1"/>
    <x v="2"/>
    <x v="64"/>
  </r>
  <r>
    <x v="74"/>
    <x v="34"/>
    <x v="6"/>
    <x v="68"/>
    <x v="70"/>
    <x v="17"/>
    <x v="1"/>
    <x v="0"/>
    <x v="0"/>
    <x v="1"/>
    <x v="2"/>
    <x v="1"/>
    <x v="2"/>
    <x v="64"/>
  </r>
  <r>
    <x v="75"/>
    <x v="83"/>
    <x v="6"/>
    <x v="26"/>
    <x v="29"/>
    <x v="15"/>
    <x v="2"/>
    <x v="0"/>
    <x v="0"/>
    <x v="1"/>
    <x v="5"/>
    <x v="1"/>
    <x v="2"/>
    <x v="14"/>
  </r>
  <r>
    <x v="75"/>
    <x v="83"/>
    <x v="6"/>
    <x v="26"/>
    <x v="29"/>
    <x v="15"/>
    <x v="2"/>
    <x v="0"/>
    <x v="0"/>
    <x v="0"/>
    <x v="0"/>
    <x v="1"/>
    <x v="2"/>
    <x v="14"/>
  </r>
  <r>
    <x v="76"/>
    <x v="63"/>
    <x v="6"/>
    <x v="7"/>
    <x v="0"/>
    <x v="2"/>
    <x v="0"/>
    <x v="0"/>
    <x v="0"/>
    <x v="1"/>
    <x v="9"/>
    <x v="2"/>
    <x v="2"/>
    <x v="64"/>
  </r>
  <r>
    <x v="77"/>
    <x v="64"/>
    <x v="6"/>
    <x v="7"/>
    <x v="3"/>
    <x v="15"/>
    <x v="0"/>
    <x v="0"/>
    <x v="0"/>
    <x v="1"/>
    <x v="9"/>
    <x v="2"/>
    <x v="2"/>
    <x v="64"/>
  </r>
  <r>
    <x v="78"/>
    <x v="65"/>
    <x v="6"/>
    <x v="23"/>
    <x v="43"/>
    <x v="11"/>
    <x v="1"/>
    <x v="0"/>
    <x v="0"/>
    <x v="1"/>
    <x v="9"/>
    <x v="2"/>
    <x v="2"/>
    <x v="64"/>
  </r>
  <r>
    <x v="78"/>
    <x v="65"/>
    <x v="6"/>
    <x v="23"/>
    <x v="43"/>
    <x v="17"/>
    <x v="1"/>
    <x v="0"/>
    <x v="0"/>
    <x v="1"/>
    <x v="0"/>
    <x v="2"/>
    <x v="2"/>
    <x v="64"/>
  </r>
  <r>
    <x v="78"/>
    <x v="65"/>
    <x v="6"/>
    <x v="23"/>
    <x v="43"/>
    <x v="17"/>
    <x v="1"/>
    <x v="0"/>
    <x v="0"/>
    <x v="1"/>
    <x v="0"/>
    <x v="2"/>
    <x v="2"/>
    <x v="64"/>
  </r>
  <r>
    <x v="79"/>
    <x v="66"/>
    <x v="6"/>
    <x v="23"/>
    <x v="44"/>
    <x v="17"/>
    <x v="1"/>
    <x v="0"/>
    <x v="0"/>
    <x v="1"/>
    <x v="9"/>
    <x v="2"/>
    <x v="2"/>
    <x v="64"/>
  </r>
  <r>
    <x v="79"/>
    <x v="66"/>
    <x v="6"/>
    <x v="23"/>
    <x v="44"/>
    <x v="17"/>
    <x v="1"/>
    <x v="0"/>
    <x v="0"/>
    <x v="1"/>
    <x v="0"/>
    <x v="2"/>
    <x v="2"/>
    <x v="64"/>
  </r>
  <r>
    <x v="79"/>
    <x v="66"/>
    <x v="6"/>
    <x v="23"/>
    <x v="44"/>
    <x v="17"/>
    <x v="1"/>
    <x v="0"/>
    <x v="0"/>
    <x v="1"/>
    <x v="0"/>
    <x v="2"/>
    <x v="2"/>
    <x v="64"/>
  </r>
  <r>
    <x v="80"/>
    <x v="31"/>
    <x v="6"/>
    <x v="18"/>
    <x v="4"/>
    <x v="17"/>
    <x v="1"/>
    <x v="0"/>
    <x v="0"/>
    <x v="1"/>
    <x v="9"/>
    <x v="2"/>
    <x v="2"/>
    <x v="64"/>
  </r>
  <r>
    <x v="80"/>
    <x v="31"/>
    <x v="6"/>
    <x v="18"/>
    <x v="4"/>
    <x v="17"/>
    <x v="1"/>
    <x v="0"/>
    <x v="0"/>
    <x v="1"/>
    <x v="5"/>
    <x v="2"/>
    <x v="2"/>
    <x v="64"/>
  </r>
  <r>
    <x v="81"/>
    <x v="5"/>
    <x v="6"/>
    <x v="18"/>
    <x v="5"/>
    <x v="15"/>
    <x v="0"/>
    <x v="0"/>
    <x v="0"/>
    <x v="1"/>
    <x v="12"/>
    <x v="2"/>
    <x v="2"/>
    <x v="64"/>
  </r>
  <r>
    <x v="83"/>
    <x v="72"/>
    <x v="6"/>
    <x v="5"/>
    <x v="14"/>
    <x v="14"/>
    <x v="3"/>
    <x v="0"/>
    <x v="0"/>
    <x v="1"/>
    <x v="12"/>
    <x v="2"/>
    <x v="2"/>
    <x v="64"/>
  </r>
  <r>
    <x v="83"/>
    <x v="72"/>
    <x v="6"/>
    <x v="5"/>
    <x v="14"/>
    <x v="14"/>
    <x v="3"/>
    <x v="0"/>
    <x v="0"/>
    <x v="0"/>
    <x v="0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1"/>
    <x v="7"/>
    <x v="2"/>
    <x v="2"/>
    <x v="64"/>
  </r>
  <r>
    <x v="84"/>
    <x v="73"/>
    <x v="6"/>
    <x v="13"/>
    <x v="53"/>
    <x v="14"/>
    <x v="3"/>
    <x v="0"/>
    <x v="0"/>
    <x v="1"/>
    <x v="5"/>
    <x v="2"/>
    <x v="2"/>
    <x v="64"/>
  </r>
  <r>
    <x v="84"/>
    <x v="73"/>
    <x v="6"/>
    <x v="13"/>
    <x v="53"/>
    <x v="14"/>
    <x v="3"/>
    <x v="0"/>
    <x v="0"/>
    <x v="0"/>
    <x v="0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5"/>
    <x v="79"/>
    <x v="6"/>
    <x v="33"/>
    <x v="77"/>
    <x v="0"/>
    <x v="1"/>
    <x v="0"/>
    <x v="0"/>
    <x v="1"/>
    <x v="1"/>
    <x v="2"/>
    <x v="2"/>
    <x v="64"/>
  </r>
  <r>
    <x v="86"/>
    <x v="71"/>
    <x v="6"/>
    <x v="36"/>
    <x v="12"/>
    <x v="17"/>
    <x v="2"/>
    <x v="0"/>
    <x v="0"/>
    <x v="1"/>
    <x v="1"/>
    <x v="2"/>
    <x v="2"/>
    <x v="64"/>
  </r>
  <r>
    <x v="86"/>
    <x v="71"/>
    <x v="6"/>
    <x v="36"/>
    <x v="12"/>
    <x v="17"/>
    <x v="2"/>
    <x v="0"/>
    <x v="0"/>
    <x v="1"/>
    <x v="1"/>
    <x v="2"/>
    <x v="2"/>
    <x v="64"/>
  </r>
  <r>
    <x v="86"/>
    <x v="71"/>
    <x v="6"/>
    <x v="36"/>
    <x v="12"/>
    <x v="17"/>
    <x v="2"/>
    <x v="0"/>
    <x v="0"/>
    <x v="1"/>
    <x v="1"/>
    <x v="2"/>
    <x v="2"/>
    <x v="64"/>
  </r>
  <r>
    <x v="87"/>
    <x v="90"/>
    <x v="6"/>
    <x v="3"/>
    <x v="11"/>
    <x v="12"/>
    <x v="1"/>
    <x v="0"/>
    <x v="0"/>
    <x v="1"/>
    <x v="7"/>
    <x v="2"/>
    <x v="2"/>
    <x v="64"/>
  </r>
  <r>
    <x v="88"/>
    <x v="92"/>
    <x v="6"/>
    <x v="33"/>
    <x v="34"/>
    <x v="8"/>
    <x v="1"/>
    <x v="0"/>
    <x v="0"/>
    <x v="1"/>
    <x v="7"/>
    <x v="2"/>
    <x v="2"/>
    <x v="64"/>
  </r>
  <r>
    <x v="89"/>
    <x v="94"/>
    <x v="6"/>
    <x v="22"/>
    <x v="13"/>
    <x v="5"/>
    <x v="1"/>
    <x v="0"/>
    <x v="0"/>
    <x v="1"/>
    <x v="7"/>
    <x v="2"/>
    <x v="2"/>
    <x v="64"/>
  </r>
  <r>
    <x v="90"/>
    <x v="93"/>
    <x v="6"/>
    <x v="48"/>
    <x v="10"/>
    <x v="7"/>
    <x v="1"/>
    <x v="0"/>
    <x v="0"/>
    <x v="1"/>
    <x v="7"/>
    <x v="2"/>
    <x v="2"/>
    <x v="64"/>
  </r>
  <r>
    <x v="91"/>
    <x v="97"/>
    <x v="2"/>
    <x v="64"/>
    <x v="122"/>
    <x v="18"/>
    <x v="1"/>
    <x v="0"/>
    <x v="0"/>
    <x v="2"/>
    <x v="9"/>
    <x v="0"/>
    <x v="6"/>
    <x v="24"/>
  </r>
  <r>
    <x v="91"/>
    <x v="97"/>
    <x v="2"/>
    <x v="64"/>
    <x v="122"/>
    <x v="18"/>
    <x v="1"/>
    <x v="0"/>
    <x v="0"/>
    <x v="2"/>
    <x v="12"/>
    <x v="0"/>
    <x v="6"/>
    <x v="24"/>
  </r>
  <r>
    <x v="92"/>
    <x v="97"/>
    <x v="2"/>
    <x v="9"/>
    <x v="52"/>
    <x v="15"/>
    <x v="0"/>
    <x v="0"/>
    <x v="0"/>
    <x v="1"/>
    <x v="7"/>
    <x v="0"/>
    <x v="7"/>
    <x v="12"/>
  </r>
  <r>
    <x v="93"/>
    <x v="75"/>
    <x v="6"/>
    <x v="61"/>
    <x v="7"/>
    <x v="17"/>
    <x v="2"/>
    <x v="0"/>
    <x v="0"/>
    <x v="1"/>
    <x v="0"/>
    <x v="2"/>
    <x v="3"/>
    <x v="7"/>
  </r>
  <r>
    <x v="93"/>
    <x v="75"/>
    <x v="6"/>
    <x v="61"/>
    <x v="7"/>
    <x v="17"/>
    <x v="2"/>
    <x v="0"/>
    <x v="0"/>
    <x v="0"/>
    <x v="0"/>
    <x v="2"/>
    <x v="3"/>
    <x v="7"/>
  </r>
  <r>
    <x v="94"/>
    <x v="97"/>
    <x v="2"/>
    <x v="64"/>
    <x v="88"/>
    <x v="3"/>
    <x v="1"/>
    <x v="0"/>
    <x v="0"/>
    <x v="1"/>
    <x v="7"/>
    <x v="0"/>
    <x v="6"/>
    <x v="15"/>
  </r>
  <r>
    <x v="101"/>
    <x v="6"/>
    <x v="6"/>
    <x v="30"/>
    <x v="54"/>
    <x v="5"/>
    <x v="1"/>
    <x v="0"/>
    <x v="0"/>
    <x v="1"/>
    <x v="5"/>
    <x v="2"/>
    <x v="2"/>
    <x v="64"/>
  </r>
  <r>
    <x v="123"/>
    <x v="97"/>
    <x v="2"/>
    <x v="4"/>
    <x v="90"/>
    <x v="18"/>
    <x v="1"/>
    <x v="0"/>
    <x v="0"/>
    <x v="2"/>
    <x v="9"/>
    <x v="0"/>
    <x v="0"/>
    <x v="6"/>
  </r>
  <r>
    <x v="124"/>
    <x v="97"/>
    <x v="2"/>
    <x v="24"/>
    <x v="21"/>
    <x v="18"/>
    <x v="1"/>
    <x v="0"/>
    <x v="0"/>
    <x v="0"/>
    <x v="0"/>
    <x v="0"/>
    <x v="6"/>
    <x v="60"/>
  </r>
  <r>
    <x v="124"/>
    <x v="97"/>
    <x v="2"/>
    <x v="24"/>
    <x v="21"/>
    <x v="18"/>
    <x v="1"/>
    <x v="0"/>
    <x v="0"/>
    <x v="2"/>
    <x v="17"/>
    <x v="0"/>
    <x v="6"/>
    <x v="60"/>
  </r>
  <r>
    <x v="125"/>
    <x v="97"/>
    <x v="6"/>
    <x v="48"/>
    <x v="31"/>
    <x v="17"/>
    <x v="1"/>
    <x v="0"/>
    <x v="0"/>
    <x v="0"/>
    <x v="0"/>
    <x v="0"/>
    <x v="6"/>
    <x v="64"/>
  </r>
  <r>
    <x v="126"/>
    <x v="97"/>
    <x v="6"/>
    <x v="9"/>
    <x v="19"/>
    <x v="15"/>
    <x v="0"/>
    <x v="0"/>
    <x v="0"/>
    <x v="1"/>
    <x v="5"/>
    <x v="0"/>
    <x v="6"/>
    <x v="39"/>
  </r>
  <r>
    <x v="127"/>
    <x v="97"/>
    <x v="6"/>
    <x v="0"/>
    <x v="93"/>
    <x v="13"/>
    <x v="3"/>
    <x v="0"/>
    <x v="4"/>
    <x v="0"/>
    <x v="0"/>
    <x v="0"/>
    <x v="9"/>
    <x v="64"/>
  </r>
  <r>
    <x v="128"/>
    <x v="97"/>
    <x v="2"/>
    <x v="29"/>
    <x v="20"/>
    <x v="18"/>
    <x v="1"/>
    <x v="0"/>
    <x v="0"/>
    <x v="2"/>
    <x v="13"/>
    <x v="0"/>
    <x v="6"/>
    <x v="10"/>
  </r>
  <r>
    <x v="132"/>
    <x v="97"/>
    <x v="6"/>
    <x v="65"/>
    <x v="45"/>
    <x v="2"/>
    <x v="0"/>
    <x v="0"/>
    <x v="0"/>
    <x v="1"/>
    <x v="9"/>
    <x v="0"/>
    <x v="6"/>
    <x v="59"/>
  </r>
  <r>
    <x v="6"/>
    <x v="97"/>
    <x v="1"/>
    <x v="47"/>
    <x v="24"/>
    <x v="12"/>
    <x v="1"/>
    <x v="1"/>
    <x v="1"/>
    <x v="1"/>
    <x v="7"/>
    <x v="1"/>
    <x v="5"/>
    <x v="23"/>
  </r>
  <r>
    <x v="9"/>
    <x v="7"/>
    <x v="6"/>
    <x v="46"/>
    <x v="57"/>
    <x v="18"/>
    <x v="1"/>
    <x v="1"/>
    <x v="1"/>
    <x v="2"/>
    <x v="17"/>
    <x v="1"/>
    <x v="2"/>
    <x v="19"/>
  </r>
  <r>
    <x v="50"/>
    <x v="81"/>
    <x v="6"/>
    <x v="41"/>
    <x v="107"/>
    <x v="14"/>
    <x v="3"/>
    <x v="1"/>
    <x v="1"/>
    <x v="0"/>
    <x v="0"/>
    <x v="1"/>
    <x v="3"/>
    <x v="64"/>
  </r>
  <r>
    <x v="63"/>
    <x v="0"/>
    <x v="6"/>
    <x v="63"/>
    <x v="71"/>
    <x v="9"/>
    <x v="1"/>
    <x v="1"/>
    <x v="1"/>
    <x v="1"/>
    <x v="8"/>
    <x v="1"/>
    <x v="2"/>
    <x v="64"/>
  </r>
  <r>
    <x v="63"/>
    <x v="0"/>
    <x v="6"/>
    <x v="63"/>
    <x v="71"/>
    <x v="9"/>
    <x v="1"/>
    <x v="1"/>
    <x v="1"/>
    <x v="1"/>
    <x v="7"/>
    <x v="1"/>
    <x v="2"/>
    <x v="64"/>
  </r>
  <r>
    <x v="63"/>
    <x v="0"/>
    <x v="6"/>
    <x v="63"/>
    <x v="71"/>
    <x v="9"/>
    <x v="1"/>
    <x v="1"/>
    <x v="1"/>
    <x v="1"/>
    <x v="9"/>
    <x v="1"/>
    <x v="2"/>
    <x v="64"/>
  </r>
  <r>
    <x v="63"/>
    <x v="0"/>
    <x v="6"/>
    <x v="63"/>
    <x v="71"/>
    <x v="9"/>
    <x v="1"/>
    <x v="1"/>
    <x v="1"/>
    <x v="1"/>
    <x v="8"/>
    <x v="1"/>
    <x v="2"/>
    <x v="64"/>
  </r>
  <r>
    <x v="63"/>
    <x v="0"/>
    <x v="6"/>
    <x v="63"/>
    <x v="71"/>
    <x v="20"/>
    <x v="1"/>
    <x v="1"/>
    <x v="1"/>
    <x v="0"/>
    <x v="0"/>
    <x v="1"/>
    <x v="2"/>
    <x v="64"/>
  </r>
  <r>
    <x v="64"/>
    <x v="1"/>
    <x v="6"/>
    <x v="63"/>
    <x v="72"/>
    <x v="1"/>
    <x v="0"/>
    <x v="1"/>
    <x v="1"/>
    <x v="1"/>
    <x v="11"/>
    <x v="1"/>
    <x v="2"/>
    <x v="64"/>
  </r>
  <r>
    <x v="68"/>
    <x v="26"/>
    <x v="6"/>
    <x v="3"/>
    <x v="73"/>
    <x v="15"/>
    <x v="1"/>
    <x v="1"/>
    <x v="1"/>
    <x v="1"/>
    <x v="11"/>
    <x v="1"/>
    <x v="2"/>
    <x v="64"/>
  </r>
  <r>
    <x v="68"/>
    <x v="26"/>
    <x v="6"/>
    <x v="3"/>
    <x v="73"/>
    <x v="20"/>
    <x v="1"/>
    <x v="1"/>
    <x v="1"/>
    <x v="0"/>
    <x v="0"/>
    <x v="1"/>
    <x v="2"/>
    <x v="64"/>
  </r>
  <r>
    <x v="82"/>
    <x v="27"/>
    <x v="6"/>
    <x v="27"/>
    <x v="108"/>
    <x v="17"/>
    <x v="1"/>
    <x v="1"/>
    <x v="1"/>
    <x v="1"/>
    <x v="9"/>
    <x v="1"/>
    <x v="2"/>
    <x v="32"/>
  </r>
  <r>
    <x v="82"/>
    <x v="27"/>
    <x v="6"/>
    <x v="27"/>
    <x v="108"/>
    <x v="17"/>
    <x v="1"/>
    <x v="1"/>
    <x v="1"/>
    <x v="0"/>
    <x v="0"/>
    <x v="1"/>
    <x v="2"/>
    <x v="32"/>
  </r>
  <r>
    <x v="95"/>
    <x v="63"/>
    <x v="6"/>
    <x v="7"/>
    <x v="0"/>
    <x v="15"/>
    <x v="0"/>
    <x v="1"/>
    <x v="1"/>
    <x v="1"/>
    <x v="9"/>
    <x v="2"/>
    <x v="2"/>
    <x v="64"/>
  </r>
  <r>
    <x v="96"/>
    <x v="64"/>
    <x v="6"/>
    <x v="7"/>
    <x v="3"/>
    <x v="15"/>
    <x v="0"/>
    <x v="1"/>
    <x v="1"/>
    <x v="1"/>
    <x v="9"/>
    <x v="2"/>
    <x v="2"/>
    <x v="64"/>
  </r>
  <r>
    <x v="97"/>
    <x v="65"/>
    <x v="6"/>
    <x v="23"/>
    <x v="43"/>
    <x v="7"/>
    <x v="1"/>
    <x v="1"/>
    <x v="1"/>
    <x v="1"/>
    <x v="9"/>
    <x v="2"/>
    <x v="2"/>
    <x v="64"/>
  </r>
  <r>
    <x v="97"/>
    <x v="65"/>
    <x v="6"/>
    <x v="23"/>
    <x v="43"/>
    <x v="7"/>
    <x v="1"/>
    <x v="1"/>
    <x v="1"/>
    <x v="1"/>
    <x v="0"/>
    <x v="2"/>
    <x v="2"/>
    <x v="64"/>
  </r>
  <r>
    <x v="97"/>
    <x v="65"/>
    <x v="6"/>
    <x v="23"/>
    <x v="43"/>
    <x v="7"/>
    <x v="1"/>
    <x v="1"/>
    <x v="1"/>
    <x v="1"/>
    <x v="0"/>
    <x v="2"/>
    <x v="2"/>
    <x v="64"/>
  </r>
  <r>
    <x v="98"/>
    <x v="66"/>
    <x v="6"/>
    <x v="23"/>
    <x v="44"/>
    <x v="17"/>
    <x v="1"/>
    <x v="1"/>
    <x v="1"/>
    <x v="1"/>
    <x v="9"/>
    <x v="2"/>
    <x v="2"/>
    <x v="64"/>
  </r>
  <r>
    <x v="98"/>
    <x v="66"/>
    <x v="6"/>
    <x v="23"/>
    <x v="44"/>
    <x v="17"/>
    <x v="1"/>
    <x v="1"/>
    <x v="1"/>
    <x v="1"/>
    <x v="0"/>
    <x v="2"/>
    <x v="2"/>
    <x v="64"/>
  </r>
  <r>
    <x v="98"/>
    <x v="66"/>
    <x v="6"/>
    <x v="23"/>
    <x v="44"/>
    <x v="17"/>
    <x v="1"/>
    <x v="1"/>
    <x v="1"/>
    <x v="1"/>
    <x v="0"/>
    <x v="2"/>
    <x v="2"/>
    <x v="64"/>
  </r>
  <r>
    <x v="99"/>
    <x v="31"/>
    <x v="6"/>
    <x v="18"/>
    <x v="4"/>
    <x v="17"/>
    <x v="1"/>
    <x v="1"/>
    <x v="1"/>
    <x v="1"/>
    <x v="9"/>
    <x v="2"/>
    <x v="2"/>
    <x v="64"/>
  </r>
  <r>
    <x v="99"/>
    <x v="31"/>
    <x v="6"/>
    <x v="18"/>
    <x v="4"/>
    <x v="17"/>
    <x v="1"/>
    <x v="1"/>
    <x v="1"/>
    <x v="1"/>
    <x v="5"/>
    <x v="2"/>
    <x v="2"/>
    <x v="64"/>
  </r>
  <r>
    <x v="100"/>
    <x v="5"/>
    <x v="6"/>
    <x v="18"/>
    <x v="5"/>
    <x v="15"/>
    <x v="0"/>
    <x v="1"/>
    <x v="1"/>
    <x v="1"/>
    <x v="12"/>
    <x v="2"/>
    <x v="2"/>
    <x v="64"/>
  </r>
  <r>
    <x v="102"/>
    <x v="10"/>
    <x v="6"/>
    <x v="46"/>
    <x v="62"/>
    <x v="18"/>
    <x v="1"/>
    <x v="1"/>
    <x v="1"/>
    <x v="2"/>
    <x v="15"/>
    <x v="1"/>
    <x v="2"/>
    <x v="19"/>
  </r>
  <r>
    <x v="102"/>
    <x v="10"/>
    <x v="6"/>
    <x v="46"/>
    <x v="62"/>
    <x v="17"/>
    <x v="1"/>
    <x v="1"/>
    <x v="1"/>
    <x v="0"/>
    <x v="0"/>
    <x v="1"/>
    <x v="2"/>
    <x v="19"/>
  </r>
  <r>
    <x v="103"/>
    <x v="18"/>
    <x v="6"/>
    <x v="16"/>
    <x v="83"/>
    <x v="6"/>
    <x v="1"/>
    <x v="1"/>
    <x v="1"/>
    <x v="1"/>
    <x v="14"/>
    <x v="1"/>
    <x v="2"/>
    <x v="44"/>
  </r>
  <r>
    <x v="104"/>
    <x v="72"/>
    <x v="6"/>
    <x v="5"/>
    <x v="14"/>
    <x v="14"/>
    <x v="3"/>
    <x v="1"/>
    <x v="1"/>
    <x v="1"/>
    <x v="12"/>
    <x v="2"/>
    <x v="2"/>
    <x v="64"/>
  </r>
  <r>
    <x v="104"/>
    <x v="72"/>
    <x v="6"/>
    <x v="5"/>
    <x v="14"/>
    <x v="14"/>
    <x v="3"/>
    <x v="1"/>
    <x v="1"/>
    <x v="0"/>
    <x v="0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1"/>
    <x v="7"/>
    <x v="2"/>
    <x v="2"/>
    <x v="64"/>
  </r>
  <r>
    <x v="105"/>
    <x v="73"/>
    <x v="6"/>
    <x v="13"/>
    <x v="53"/>
    <x v="14"/>
    <x v="3"/>
    <x v="1"/>
    <x v="1"/>
    <x v="1"/>
    <x v="5"/>
    <x v="2"/>
    <x v="2"/>
    <x v="64"/>
  </r>
  <r>
    <x v="105"/>
    <x v="73"/>
    <x v="6"/>
    <x v="13"/>
    <x v="53"/>
    <x v="14"/>
    <x v="3"/>
    <x v="1"/>
    <x v="1"/>
    <x v="0"/>
    <x v="0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6"/>
    <x v="79"/>
    <x v="6"/>
    <x v="33"/>
    <x v="77"/>
    <x v="0"/>
    <x v="1"/>
    <x v="1"/>
    <x v="1"/>
    <x v="1"/>
    <x v="1"/>
    <x v="2"/>
    <x v="2"/>
    <x v="64"/>
  </r>
  <r>
    <x v="107"/>
    <x v="71"/>
    <x v="6"/>
    <x v="36"/>
    <x v="12"/>
    <x v="17"/>
    <x v="2"/>
    <x v="1"/>
    <x v="1"/>
    <x v="1"/>
    <x v="1"/>
    <x v="2"/>
    <x v="2"/>
    <x v="64"/>
  </r>
  <r>
    <x v="107"/>
    <x v="71"/>
    <x v="6"/>
    <x v="36"/>
    <x v="12"/>
    <x v="17"/>
    <x v="2"/>
    <x v="1"/>
    <x v="1"/>
    <x v="1"/>
    <x v="1"/>
    <x v="2"/>
    <x v="2"/>
    <x v="64"/>
  </r>
  <r>
    <x v="107"/>
    <x v="71"/>
    <x v="6"/>
    <x v="36"/>
    <x v="12"/>
    <x v="17"/>
    <x v="2"/>
    <x v="1"/>
    <x v="1"/>
    <x v="1"/>
    <x v="1"/>
    <x v="2"/>
    <x v="2"/>
    <x v="64"/>
  </r>
  <r>
    <x v="108"/>
    <x v="90"/>
    <x v="6"/>
    <x v="3"/>
    <x v="11"/>
    <x v="12"/>
    <x v="1"/>
    <x v="1"/>
    <x v="1"/>
    <x v="1"/>
    <x v="7"/>
    <x v="2"/>
    <x v="2"/>
    <x v="64"/>
  </r>
  <r>
    <x v="109"/>
    <x v="92"/>
    <x v="6"/>
    <x v="33"/>
    <x v="34"/>
    <x v="8"/>
    <x v="1"/>
    <x v="1"/>
    <x v="1"/>
    <x v="1"/>
    <x v="7"/>
    <x v="2"/>
    <x v="2"/>
    <x v="64"/>
  </r>
  <r>
    <x v="110"/>
    <x v="94"/>
    <x v="6"/>
    <x v="22"/>
    <x v="13"/>
    <x v="5"/>
    <x v="1"/>
    <x v="1"/>
    <x v="1"/>
    <x v="1"/>
    <x v="7"/>
    <x v="2"/>
    <x v="2"/>
    <x v="64"/>
  </r>
  <r>
    <x v="111"/>
    <x v="93"/>
    <x v="6"/>
    <x v="48"/>
    <x v="10"/>
    <x v="7"/>
    <x v="1"/>
    <x v="1"/>
    <x v="1"/>
    <x v="1"/>
    <x v="7"/>
    <x v="2"/>
    <x v="2"/>
    <x v="64"/>
  </r>
  <r>
    <x v="114"/>
    <x v="30"/>
    <x v="6"/>
    <x v="18"/>
    <x v="1"/>
    <x v="7"/>
    <x v="1"/>
    <x v="1"/>
    <x v="1"/>
    <x v="1"/>
    <x v="9"/>
    <x v="2"/>
    <x v="2"/>
    <x v="64"/>
  </r>
  <r>
    <x v="114"/>
    <x v="30"/>
    <x v="6"/>
    <x v="18"/>
    <x v="1"/>
    <x v="7"/>
    <x v="1"/>
    <x v="1"/>
    <x v="1"/>
    <x v="1"/>
    <x v="5"/>
    <x v="2"/>
    <x v="2"/>
    <x v="64"/>
  </r>
  <r>
    <x v="115"/>
    <x v="4"/>
    <x v="6"/>
    <x v="18"/>
    <x v="2"/>
    <x v="15"/>
    <x v="0"/>
    <x v="1"/>
    <x v="1"/>
    <x v="1"/>
    <x v="12"/>
    <x v="2"/>
    <x v="2"/>
    <x v="64"/>
  </r>
  <r>
    <x v="133"/>
    <x v="97"/>
    <x v="6"/>
    <x v="67"/>
    <x v="32"/>
    <x v="18"/>
    <x v="0"/>
    <x v="1"/>
    <x v="1"/>
    <x v="2"/>
    <x v="18"/>
    <x v="0"/>
    <x v="8"/>
    <x v="64"/>
  </r>
  <r>
    <x v="142"/>
    <x v="6"/>
    <x v="6"/>
    <x v="30"/>
    <x v="54"/>
    <x v="5"/>
    <x v="1"/>
    <x v="1"/>
    <x v="1"/>
    <x v="1"/>
    <x v="5"/>
    <x v="2"/>
    <x v="2"/>
    <x v="64"/>
  </r>
  <r>
    <x v="156"/>
    <x v="97"/>
    <x v="6"/>
    <x v="14"/>
    <x v="87"/>
    <x v="4"/>
    <x v="1"/>
    <x v="1"/>
    <x v="1"/>
    <x v="1"/>
    <x v="7"/>
    <x v="0"/>
    <x v="6"/>
    <x v="57"/>
  </r>
  <r>
    <x v="157"/>
    <x v="97"/>
    <x v="6"/>
    <x v="17"/>
    <x v="8"/>
    <x v="4"/>
    <x v="1"/>
    <x v="1"/>
    <x v="1"/>
    <x v="1"/>
    <x v="7"/>
    <x v="0"/>
    <x v="6"/>
    <x v="35"/>
  </r>
  <r>
    <x v="158"/>
    <x v="97"/>
    <x v="6"/>
    <x v="40"/>
    <x v="23"/>
    <x v="18"/>
    <x v="1"/>
    <x v="1"/>
    <x v="1"/>
    <x v="2"/>
    <x v="9"/>
    <x v="0"/>
    <x v="6"/>
    <x v="38"/>
  </r>
  <r>
    <x v="159"/>
    <x v="97"/>
    <x v="6"/>
    <x v="11"/>
    <x v="36"/>
    <x v="4"/>
    <x v="1"/>
    <x v="1"/>
    <x v="1"/>
    <x v="1"/>
    <x v="0"/>
    <x v="0"/>
    <x v="6"/>
    <x v="20"/>
  </r>
  <r>
    <x v="160"/>
    <x v="97"/>
    <x v="6"/>
    <x v="58"/>
    <x v="82"/>
    <x v="0"/>
    <x v="0"/>
    <x v="1"/>
    <x v="1"/>
    <x v="0"/>
    <x v="0"/>
    <x v="0"/>
    <x v="6"/>
    <x v="47"/>
  </r>
  <r>
    <x v="161"/>
    <x v="97"/>
    <x v="6"/>
    <x v="8"/>
    <x v="91"/>
    <x v="0"/>
    <x v="0"/>
    <x v="1"/>
    <x v="1"/>
    <x v="0"/>
    <x v="0"/>
    <x v="0"/>
    <x v="6"/>
    <x v="42"/>
  </r>
  <r>
    <x v="162"/>
    <x v="97"/>
    <x v="6"/>
    <x v="54"/>
    <x v="118"/>
    <x v="0"/>
    <x v="0"/>
    <x v="1"/>
    <x v="1"/>
    <x v="0"/>
    <x v="0"/>
    <x v="0"/>
    <x v="6"/>
    <x v="64"/>
  </r>
  <r>
    <x v="3"/>
    <x v="44"/>
    <x v="6"/>
    <x v="23"/>
    <x v="6"/>
    <x v="19"/>
    <x v="2"/>
    <x v="2"/>
    <x v="2"/>
    <x v="1"/>
    <x v="0"/>
    <x v="2"/>
    <x v="3"/>
    <x v="64"/>
  </r>
  <r>
    <x v="3"/>
    <x v="44"/>
    <x v="6"/>
    <x v="23"/>
    <x v="6"/>
    <x v="19"/>
    <x v="2"/>
    <x v="2"/>
    <x v="2"/>
    <x v="1"/>
    <x v="0"/>
    <x v="2"/>
    <x v="3"/>
    <x v="64"/>
  </r>
  <r>
    <x v="3"/>
    <x v="44"/>
    <x v="6"/>
    <x v="23"/>
    <x v="6"/>
    <x v="19"/>
    <x v="2"/>
    <x v="2"/>
    <x v="2"/>
    <x v="1"/>
    <x v="0"/>
    <x v="2"/>
    <x v="3"/>
    <x v="64"/>
  </r>
  <r>
    <x v="3"/>
    <x v="44"/>
    <x v="6"/>
    <x v="23"/>
    <x v="6"/>
    <x v="19"/>
    <x v="2"/>
    <x v="2"/>
    <x v="2"/>
    <x v="1"/>
    <x v="0"/>
    <x v="2"/>
    <x v="3"/>
    <x v="64"/>
  </r>
  <r>
    <x v="3"/>
    <x v="44"/>
    <x v="6"/>
    <x v="23"/>
    <x v="6"/>
    <x v="19"/>
    <x v="2"/>
    <x v="2"/>
    <x v="2"/>
    <x v="1"/>
    <x v="0"/>
    <x v="2"/>
    <x v="3"/>
    <x v="64"/>
  </r>
  <r>
    <x v="3"/>
    <x v="44"/>
    <x v="6"/>
    <x v="23"/>
    <x v="6"/>
    <x v="19"/>
    <x v="2"/>
    <x v="2"/>
    <x v="2"/>
    <x v="0"/>
    <x v="0"/>
    <x v="2"/>
    <x v="3"/>
    <x v="64"/>
  </r>
  <r>
    <x v="5"/>
    <x v="9"/>
    <x v="3"/>
    <x v="2"/>
    <x v="105"/>
    <x v="17"/>
    <x v="1"/>
    <x v="2"/>
    <x v="2"/>
    <x v="2"/>
    <x v="17"/>
    <x v="1"/>
    <x v="3"/>
    <x v="4"/>
  </r>
  <r>
    <x v="5"/>
    <x v="9"/>
    <x v="3"/>
    <x v="2"/>
    <x v="105"/>
    <x v="20"/>
    <x v="1"/>
    <x v="2"/>
    <x v="2"/>
    <x v="0"/>
    <x v="0"/>
    <x v="1"/>
    <x v="3"/>
    <x v="4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17"/>
    <x v="1"/>
    <x v="2"/>
    <x v="2"/>
    <x v="1"/>
    <x v="5"/>
    <x v="1"/>
    <x v="3"/>
    <x v="16"/>
  </r>
  <r>
    <x v="10"/>
    <x v="12"/>
    <x v="3"/>
    <x v="69"/>
    <x v="67"/>
    <x v="20"/>
    <x v="1"/>
    <x v="2"/>
    <x v="2"/>
    <x v="0"/>
    <x v="0"/>
    <x v="1"/>
    <x v="3"/>
    <x v="16"/>
  </r>
  <r>
    <x v="16"/>
    <x v="11"/>
    <x v="3"/>
    <x v="56"/>
    <x v="79"/>
    <x v="17"/>
    <x v="1"/>
    <x v="2"/>
    <x v="2"/>
    <x v="0"/>
    <x v="0"/>
    <x v="1"/>
    <x v="2"/>
    <x v="64"/>
  </r>
  <r>
    <x v="17"/>
    <x v="16"/>
    <x v="3"/>
    <x v="55"/>
    <x v="84"/>
    <x v="17"/>
    <x v="1"/>
    <x v="2"/>
    <x v="2"/>
    <x v="1"/>
    <x v="12"/>
    <x v="1"/>
    <x v="2"/>
    <x v="26"/>
  </r>
  <r>
    <x v="17"/>
    <x v="16"/>
    <x v="3"/>
    <x v="55"/>
    <x v="84"/>
    <x v="20"/>
    <x v="1"/>
    <x v="2"/>
    <x v="2"/>
    <x v="0"/>
    <x v="0"/>
    <x v="1"/>
    <x v="2"/>
    <x v="26"/>
  </r>
  <r>
    <x v="48"/>
    <x v="29"/>
    <x v="3"/>
    <x v="2"/>
    <x v="110"/>
    <x v="17"/>
    <x v="1"/>
    <x v="2"/>
    <x v="2"/>
    <x v="1"/>
    <x v="7"/>
    <x v="1"/>
    <x v="3"/>
    <x v="37"/>
  </r>
  <r>
    <x v="58"/>
    <x v="17"/>
    <x v="3"/>
    <x v="55"/>
    <x v="86"/>
    <x v="17"/>
    <x v="1"/>
    <x v="2"/>
    <x v="2"/>
    <x v="1"/>
    <x v="12"/>
    <x v="1"/>
    <x v="2"/>
    <x v="27"/>
  </r>
  <r>
    <x v="58"/>
    <x v="17"/>
    <x v="3"/>
    <x v="55"/>
    <x v="86"/>
    <x v="20"/>
    <x v="1"/>
    <x v="2"/>
    <x v="2"/>
    <x v="0"/>
    <x v="0"/>
    <x v="1"/>
    <x v="2"/>
    <x v="27"/>
  </r>
  <r>
    <x v="60"/>
    <x v="15"/>
    <x v="3"/>
    <x v="55"/>
    <x v="85"/>
    <x v="17"/>
    <x v="1"/>
    <x v="2"/>
    <x v="2"/>
    <x v="1"/>
    <x v="12"/>
    <x v="1"/>
    <x v="2"/>
    <x v="25"/>
  </r>
  <r>
    <x v="60"/>
    <x v="15"/>
    <x v="3"/>
    <x v="55"/>
    <x v="85"/>
    <x v="20"/>
    <x v="1"/>
    <x v="2"/>
    <x v="2"/>
    <x v="0"/>
    <x v="0"/>
    <x v="1"/>
    <x v="2"/>
    <x v="25"/>
  </r>
  <r>
    <x v="65"/>
    <x v="38"/>
    <x v="6"/>
    <x v="2"/>
    <x v="94"/>
    <x v="15"/>
    <x v="0"/>
    <x v="2"/>
    <x v="2"/>
    <x v="1"/>
    <x v="9"/>
    <x v="1"/>
    <x v="5"/>
    <x v="5"/>
  </r>
  <r>
    <x v="65"/>
    <x v="38"/>
    <x v="6"/>
    <x v="2"/>
    <x v="94"/>
    <x v="20"/>
    <x v="0"/>
    <x v="2"/>
    <x v="2"/>
    <x v="0"/>
    <x v="0"/>
    <x v="1"/>
    <x v="5"/>
    <x v="5"/>
  </r>
  <r>
    <x v="70"/>
    <x v="13"/>
    <x v="6"/>
    <x v="42"/>
    <x v="65"/>
    <x v="17"/>
    <x v="1"/>
    <x v="2"/>
    <x v="2"/>
    <x v="1"/>
    <x v="0"/>
    <x v="1"/>
    <x v="2"/>
    <x v="43"/>
  </r>
  <r>
    <x v="70"/>
    <x v="13"/>
    <x v="6"/>
    <x v="42"/>
    <x v="65"/>
    <x v="20"/>
    <x v="1"/>
    <x v="2"/>
    <x v="2"/>
    <x v="0"/>
    <x v="0"/>
    <x v="1"/>
    <x v="2"/>
    <x v="43"/>
  </r>
  <r>
    <x v="71"/>
    <x v="78"/>
    <x v="6"/>
    <x v="42"/>
    <x v="112"/>
    <x v="15"/>
    <x v="0"/>
    <x v="2"/>
    <x v="2"/>
    <x v="1"/>
    <x v="1"/>
    <x v="2"/>
    <x v="2"/>
    <x v="43"/>
  </r>
  <r>
    <x v="71"/>
    <x v="78"/>
    <x v="6"/>
    <x v="42"/>
    <x v="112"/>
    <x v="15"/>
    <x v="0"/>
    <x v="2"/>
    <x v="2"/>
    <x v="1"/>
    <x v="2"/>
    <x v="2"/>
    <x v="2"/>
    <x v="43"/>
  </r>
  <r>
    <x v="71"/>
    <x v="78"/>
    <x v="6"/>
    <x v="42"/>
    <x v="112"/>
    <x v="15"/>
    <x v="0"/>
    <x v="2"/>
    <x v="2"/>
    <x v="1"/>
    <x v="2"/>
    <x v="2"/>
    <x v="2"/>
    <x v="43"/>
  </r>
  <r>
    <x v="71"/>
    <x v="78"/>
    <x v="6"/>
    <x v="42"/>
    <x v="112"/>
    <x v="15"/>
    <x v="0"/>
    <x v="2"/>
    <x v="2"/>
    <x v="1"/>
    <x v="5"/>
    <x v="2"/>
    <x v="2"/>
    <x v="43"/>
  </r>
  <r>
    <x v="71"/>
    <x v="78"/>
    <x v="6"/>
    <x v="42"/>
    <x v="112"/>
    <x v="15"/>
    <x v="0"/>
    <x v="2"/>
    <x v="2"/>
    <x v="1"/>
    <x v="3"/>
    <x v="2"/>
    <x v="2"/>
    <x v="43"/>
  </r>
  <r>
    <x v="71"/>
    <x v="78"/>
    <x v="6"/>
    <x v="42"/>
    <x v="112"/>
    <x v="20"/>
    <x v="0"/>
    <x v="2"/>
    <x v="2"/>
    <x v="0"/>
    <x v="0"/>
    <x v="2"/>
    <x v="2"/>
    <x v="43"/>
  </r>
  <r>
    <x v="136"/>
    <x v="63"/>
    <x v="6"/>
    <x v="7"/>
    <x v="0"/>
    <x v="15"/>
    <x v="0"/>
    <x v="2"/>
    <x v="2"/>
    <x v="1"/>
    <x v="9"/>
    <x v="2"/>
    <x v="2"/>
    <x v="64"/>
  </r>
  <r>
    <x v="137"/>
    <x v="64"/>
    <x v="6"/>
    <x v="7"/>
    <x v="3"/>
    <x v="15"/>
    <x v="0"/>
    <x v="2"/>
    <x v="2"/>
    <x v="1"/>
    <x v="9"/>
    <x v="2"/>
    <x v="2"/>
    <x v="64"/>
  </r>
  <r>
    <x v="138"/>
    <x v="65"/>
    <x v="6"/>
    <x v="23"/>
    <x v="43"/>
    <x v="17"/>
    <x v="1"/>
    <x v="2"/>
    <x v="2"/>
    <x v="1"/>
    <x v="9"/>
    <x v="2"/>
    <x v="2"/>
    <x v="64"/>
  </r>
  <r>
    <x v="138"/>
    <x v="65"/>
    <x v="6"/>
    <x v="23"/>
    <x v="43"/>
    <x v="17"/>
    <x v="1"/>
    <x v="2"/>
    <x v="2"/>
    <x v="1"/>
    <x v="0"/>
    <x v="2"/>
    <x v="2"/>
    <x v="64"/>
  </r>
  <r>
    <x v="138"/>
    <x v="65"/>
    <x v="6"/>
    <x v="23"/>
    <x v="43"/>
    <x v="17"/>
    <x v="1"/>
    <x v="2"/>
    <x v="2"/>
    <x v="1"/>
    <x v="0"/>
    <x v="2"/>
    <x v="2"/>
    <x v="64"/>
  </r>
  <r>
    <x v="139"/>
    <x v="66"/>
    <x v="6"/>
    <x v="23"/>
    <x v="44"/>
    <x v="17"/>
    <x v="1"/>
    <x v="2"/>
    <x v="2"/>
    <x v="1"/>
    <x v="9"/>
    <x v="2"/>
    <x v="2"/>
    <x v="64"/>
  </r>
  <r>
    <x v="139"/>
    <x v="66"/>
    <x v="6"/>
    <x v="23"/>
    <x v="44"/>
    <x v="17"/>
    <x v="1"/>
    <x v="2"/>
    <x v="2"/>
    <x v="1"/>
    <x v="0"/>
    <x v="2"/>
    <x v="2"/>
    <x v="64"/>
  </r>
  <r>
    <x v="139"/>
    <x v="66"/>
    <x v="6"/>
    <x v="23"/>
    <x v="44"/>
    <x v="17"/>
    <x v="1"/>
    <x v="2"/>
    <x v="2"/>
    <x v="1"/>
    <x v="0"/>
    <x v="2"/>
    <x v="2"/>
    <x v="64"/>
  </r>
  <r>
    <x v="140"/>
    <x v="31"/>
    <x v="6"/>
    <x v="18"/>
    <x v="4"/>
    <x v="17"/>
    <x v="1"/>
    <x v="2"/>
    <x v="2"/>
    <x v="1"/>
    <x v="9"/>
    <x v="2"/>
    <x v="2"/>
    <x v="64"/>
  </r>
  <r>
    <x v="140"/>
    <x v="31"/>
    <x v="6"/>
    <x v="18"/>
    <x v="4"/>
    <x v="17"/>
    <x v="1"/>
    <x v="2"/>
    <x v="2"/>
    <x v="1"/>
    <x v="5"/>
    <x v="2"/>
    <x v="2"/>
    <x v="64"/>
  </r>
  <r>
    <x v="141"/>
    <x v="5"/>
    <x v="6"/>
    <x v="18"/>
    <x v="5"/>
    <x v="15"/>
    <x v="0"/>
    <x v="2"/>
    <x v="2"/>
    <x v="1"/>
    <x v="12"/>
    <x v="2"/>
    <x v="2"/>
    <x v="64"/>
  </r>
  <r>
    <x v="143"/>
    <x v="91"/>
    <x v="6"/>
    <x v="20"/>
    <x v="33"/>
    <x v="9"/>
    <x v="1"/>
    <x v="2"/>
    <x v="2"/>
    <x v="1"/>
    <x v="9"/>
    <x v="2"/>
    <x v="2"/>
    <x v="64"/>
  </r>
  <r>
    <x v="144"/>
    <x v="18"/>
    <x v="6"/>
    <x v="16"/>
    <x v="83"/>
    <x v="6"/>
    <x v="1"/>
    <x v="2"/>
    <x v="2"/>
    <x v="1"/>
    <x v="14"/>
    <x v="1"/>
    <x v="2"/>
    <x v="44"/>
  </r>
  <r>
    <x v="145"/>
    <x v="72"/>
    <x v="6"/>
    <x v="5"/>
    <x v="14"/>
    <x v="14"/>
    <x v="3"/>
    <x v="2"/>
    <x v="2"/>
    <x v="1"/>
    <x v="12"/>
    <x v="2"/>
    <x v="2"/>
    <x v="64"/>
  </r>
  <r>
    <x v="145"/>
    <x v="72"/>
    <x v="6"/>
    <x v="5"/>
    <x v="14"/>
    <x v="14"/>
    <x v="3"/>
    <x v="2"/>
    <x v="2"/>
    <x v="0"/>
    <x v="0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1"/>
    <x v="7"/>
    <x v="2"/>
    <x v="2"/>
    <x v="64"/>
  </r>
  <r>
    <x v="146"/>
    <x v="73"/>
    <x v="6"/>
    <x v="13"/>
    <x v="53"/>
    <x v="14"/>
    <x v="3"/>
    <x v="2"/>
    <x v="2"/>
    <x v="1"/>
    <x v="5"/>
    <x v="2"/>
    <x v="2"/>
    <x v="64"/>
  </r>
  <r>
    <x v="146"/>
    <x v="73"/>
    <x v="6"/>
    <x v="13"/>
    <x v="53"/>
    <x v="14"/>
    <x v="3"/>
    <x v="2"/>
    <x v="2"/>
    <x v="0"/>
    <x v="0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7"/>
    <x v="79"/>
    <x v="6"/>
    <x v="33"/>
    <x v="77"/>
    <x v="0"/>
    <x v="1"/>
    <x v="2"/>
    <x v="2"/>
    <x v="1"/>
    <x v="1"/>
    <x v="2"/>
    <x v="2"/>
    <x v="64"/>
  </r>
  <r>
    <x v="148"/>
    <x v="71"/>
    <x v="6"/>
    <x v="36"/>
    <x v="12"/>
    <x v="17"/>
    <x v="2"/>
    <x v="2"/>
    <x v="2"/>
    <x v="1"/>
    <x v="1"/>
    <x v="2"/>
    <x v="2"/>
    <x v="64"/>
  </r>
  <r>
    <x v="148"/>
    <x v="71"/>
    <x v="6"/>
    <x v="36"/>
    <x v="12"/>
    <x v="17"/>
    <x v="2"/>
    <x v="2"/>
    <x v="2"/>
    <x v="1"/>
    <x v="1"/>
    <x v="2"/>
    <x v="2"/>
    <x v="64"/>
  </r>
  <r>
    <x v="148"/>
    <x v="71"/>
    <x v="6"/>
    <x v="36"/>
    <x v="12"/>
    <x v="17"/>
    <x v="2"/>
    <x v="2"/>
    <x v="2"/>
    <x v="1"/>
    <x v="1"/>
    <x v="2"/>
    <x v="2"/>
    <x v="64"/>
  </r>
  <r>
    <x v="149"/>
    <x v="90"/>
    <x v="6"/>
    <x v="3"/>
    <x v="11"/>
    <x v="12"/>
    <x v="1"/>
    <x v="2"/>
    <x v="2"/>
    <x v="1"/>
    <x v="7"/>
    <x v="2"/>
    <x v="2"/>
    <x v="64"/>
  </r>
  <r>
    <x v="150"/>
    <x v="92"/>
    <x v="6"/>
    <x v="33"/>
    <x v="34"/>
    <x v="8"/>
    <x v="1"/>
    <x v="2"/>
    <x v="2"/>
    <x v="1"/>
    <x v="7"/>
    <x v="2"/>
    <x v="2"/>
    <x v="64"/>
  </r>
  <r>
    <x v="151"/>
    <x v="94"/>
    <x v="6"/>
    <x v="22"/>
    <x v="13"/>
    <x v="5"/>
    <x v="1"/>
    <x v="2"/>
    <x v="2"/>
    <x v="1"/>
    <x v="7"/>
    <x v="2"/>
    <x v="2"/>
    <x v="64"/>
  </r>
  <r>
    <x v="152"/>
    <x v="93"/>
    <x v="6"/>
    <x v="48"/>
    <x v="10"/>
    <x v="7"/>
    <x v="1"/>
    <x v="2"/>
    <x v="2"/>
    <x v="1"/>
    <x v="7"/>
    <x v="2"/>
    <x v="2"/>
    <x v="64"/>
  </r>
  <r>
    <x v="154"/>
    <x v="30"/>
    <x v="6"/>
    <x v="18"/>
    <x v="1"/>
    <x v="17"/>
    <x v="1"/>
    <x v="2"/>
    <x v="2"/>
    <x v="1"/>
    <x v="9"/>
    <x v="2"/>
    <x v="2"/>
    <x v="64"/>
  </r>
  <r>
    <x v="154"/>
    <x v="30"/>
    <x v="6"/>
    <x v="18"/>
    <x v="1"/>
    <x v="17"/>
    <x v="1"/>
    <x v="2"/>
    <x v="2"/>
    <x v="1"/>
    <x v="5"/>
    <x v="2"/>
    <x v="2"/>
    <x v="64"/>
  </r>
  <r>
    <x v="155"/>
    <x v="4"/>
    <x v="6"/>
    <x v="18"/>
    <x v="2"/>
    <x v="15"/>
    <x v="0"/>
    <x v="2"/>
    <x v="2"/>
    <x v="1"/>
    <x v="12"/>
    <x v="2"/>
    <x v="2"/>
    <x v="64"/>
  </r>
  <r>
    <x v="189"/>
    <x v="6"/>
    <x v="6"/>
    <x v="30"/>
    <x v="54"/>
    <x v="5"/>
    <x v="1"/>
    <x v="2"/>
    <x v="2"/>
    <x v="1"/>
    <x v="5"/>
    <x v="2"/>
    <x v="2"/>
    <x v="64"/>
  </r>
  <r>
    <x v="0"/>
    <x v="76"/>
    <x v="6"/>
    <x v="14"/>
    <x v="98"/>
    <x v="15"/>
    <x v="1"/>
    <x v="3"/>
    <x v="3"/>
    <x v="1"/>
    <x v="0"/>
    <x v="1"/>
    <x v="5"/>
    <x v="31"/>
  </r>
  <r>
    <x v="0"/>
    <x v="76"/>
    <x v="6"/>
    <x v="14"/>
    <x v="98"/>
    <x v="20"/>
    <x v="1"/>
    <x v="3"/>
    <x v="3"/>
    <x v="0"/>
    <x v="0"/>
    <x v="1"/>
    <x v="5"/>
    <x v="31"/>
  </r>
  <r>
    <x v="38"/>
    <x v="8"/>
    <x v="6"/>
    <x v="44"/>
    <x v="56"/>
    <x v="10"/>
    <x v="1"/>
    <x v="3"/>
    <x v="3"/>
    <x v="1"/>
    <x v="9"/>
    <x v="1"/>
    <x v="2"/>
    <x v="45"/>
  </r>
  <r>
    <x v="134"/>
    <x v="0"/>
    <x v="6"/>
    <x v="63"/>
    <x v="71"/>
    <x v="17"/>
    <x v="1"/>
    <x v="3"/>
    <x v="3"/>
    <x v="1"/>
    <x v="8"/>
    <x v="1"/>
    <x v="2"/>
    <x v="64"/>
  </r>
  <r>
    <x v="134"/>
    <x v="0"/>
    <x v="6"/>
    <x v="63"/>
    <x v="71"/>
    <x v="9"/>
    <x v="1"/>
    <x v="3"/>
    <x v="3"/>
    <x v="1"/>
    <x v="7"/>
    <x v="1"/>
    <x v="2"/>
    <x v="64"/>
  </r>
  <r>
    <x v="134"/>
    <x v="0"/>
    <x v="6"/>
    <x v="63"/>
    <x v="71"/>
    <x v="9"/>
    <x v="1"/>
    <x v="3"/>
    <x v="3"/>
    <x v="1"/>
    <x v="9"/>
    <x v="1"/>
    <x v="2"/>
    <x v="64"/>
  </r>
  <r>
    <x v="134"/>
    <x v="0"/>
    <x v="6"/>
    <x v="63"/>
    <x v="71"/>
    <x v="9"/>
    <x v="1"/>
    <x v="3"/>
    <x v="3"/>
    <x v="1"/>
    <x v="8"/>
    <x v="1"/>
    <x v="2"/>
    <x v="64"/>
  </r>
  <r>
    <x v="134"/>
    <x v="0"/>
    <x v="6"/>
    <x v="63"/>
    <x v="71"/>
    <x v="20"/>
    <x v="1"/>
    <x v="3"/>
    <x v="3"/>
    <x v="0"/>
    <x v="0"/>
    <x v="1"/>
    <x v="2"/>
    <x v="64"/>
  </r>
  <r>
    <x v="135"/>
    <x v="1"/>
    <x v="6"/>
    <x v="63"/>
    <x v="72"/>
    <x v="1"/>
    <x v="0"/>
    <x v="3"/>
    <x v="3"/>
    <x v="1"/>
    <x v="11"/>
    <x v="1"/>
    <x v="2"/>
    <x v="64"/>
  </r>
  <r>
    <x v="165"/>
    <x v="63"/>
    <x v="6"/>
    <x v="7"/>
    <x v="0"/>
    <x v="15"/>
    <x v="0"/>
    <x v="3"/>
    <x v="3"/>
    <x v="1"/>
    <x v="9"/>
    <x v="2"/>
    <x v="2"/>
    <x v="64"/>
  </r>
  <r>
    <x v="169"/>
    <x v="64"/>
    <x v="6"/>
    <x v="7"/>
    <x v="3"/>
    <x v="15"/>
    <x v="0"/>
    <x v="3"/>
    <x v="3"/>
    <x v="1"/>
    <x v="9"/>
    <x v="2"/>
    <x v="2"/>
    <x v="64"/>
  </r>
  <r>
    <x v="173"/>
    <x v="65"/>
    <x v="6"/>
    <x v="23"/>
    <x v="43"/>
    <x v="17"/>
    <x v="1"/>
    <x v="3"/>
    <x v="3"/>
    <x v="1"/>
    <x v="9"/>
    <x v="2"/>
    <x v="2"/>
    <x v="64"/>
  </r>
  <r>
    <x v="173"/>
    <x v="65"/>
    <x v="6"/>
    <x v="23"/>
    <x v="43"/>
    <x v="17"/>
    <x v="1"/>
    <x v="3"/>
    <x v="3"/>
    <x v="1"/>
    <x v="0"/>
    <x v="2"/>
    <x v="2"/>
    <x v="64"/>
  </r>
  <r>
    <x v="173"/>
    <x v="65"/>
    <x v="6"/>
    <x v="23"/>
    <x v="43"/>
    <x v="17"/>
    <x v="1"/>
    <x v="3"/>
    <x v="3"/>
    <x v="1"/>
    <x v="0"/>
    <x v="2"/>
    <x v="2"/>
    <x v="64"/>
  </r>
  <r>
    <x v="177"/>
    <x v="66"/>
    <x v="6"/>
    <x v="23"/>
    <x v="44"/>
    <x v="17"/>
    <x v="1"/>
    <x v="3"/>
    <x v="3"/>
    <x v="1"/>
    <x v="9"/>
    <x v="2"/>
    <x v="2"/>
    <x v="64"/>
  </r>
  <r>
    <x v="177"/>
    <x v="66"/>
    <x v="6"/>
    <x v="23"/>
    <x v="44"/>
    <x v="17"/>
    <x v="1"/>
    <x v="3"/>
    <x v="3"/>
    <x v="1"/>
    <x v="0"/>
    <x v="2"/>
    <x v="2"/>
    <x v="64"/>
  </r>
  <r>
    <x v="177"/>
    <x v="66"/>
    <x v="6"/>
    <x v="23"/>
    <x v="44"/>
    <x v="17"/>
    <x v="1"/>
    <x v="3"/>
    <x v="3"/>
    <x v="1"/>
    <x v="0"/>
    <x v="2"/>
    <x v="2"/>
    <x v="64"/>
  </r>
  <r>
    <x v="181"/>
    <x v="31"/>
    <x v="6"/>
    <x v="18"/>
    <x v="4"/>
    <x v="17"/>
    <x v="1"/>
    <x v="3"/>
    <x v="3"/>
    <x v="1"/>
    <x v="9"/>
    <x v="2"/>
    <x v="2"/>
    <x v="64"/>
  </r>
  <r>
    <x v="181"/>
    <x v="31"/>
    <x v="6"/>
    <x v="18"/>
    <x v="4"/>
    <x v="17"/>
    <x v="1"/>
    <x v="3"/>
    <x v="3"/>
    <x v="1"/>
    <x v="5"/>
    <x v="2"/>
    <x v="2"/>
    <x v="64"/>
  </r>
  <r>
    <x v="185"/>
    <x v="5"/>
    <x v="6"/>
    <x v="18"/>
    <x v="5"/>
    <x v="15"/>
    <x v="0"/>
    <x v="3"/>
    <x v="3"/>
    <x v="1"/>
    <x v="12"/>
    <x v="2"/>
    <x v="2"/>
    <x v="64"/>
  </r>
  <r>
    <x v="190"/>
    <x v="6"/>
    <x v="6"/>
    <x v="30"/>
    <x v="54"/>
    <x v="5"/>
    <x v="1"/>
    <x v="3"/>
    <x v="3"/>
    <x v="1"/>
    <x v="5"/>
    <x v="2"/>
    <x v="2"/>
    <x v="64"/>
  </r>
  <r>
    <x v="193"/>
    <x v="18"/>
    <x v="6"/>
    <x v="16"/>
    <x v="83"/>
    <x v="6"/>
    <x v="1"/>
    <x v="3"/>
    <x v="3"/>
    <x v="1"/>
    <x v="14"/>
    <x v="1"/>
    <x v="2"/>
    <x v="44"/>
  </r>
  <r>
    <x v="195"/>
    <x v="72"/>
    <x v="6"/>
    <x v="5"/>
    <x v="14"/>
    <x v="14"/>
    <x v="3"/>
    <x v="3"/>
    <x v="3"/>
    <x v="1"/>
    <x v="12"/>
    <x v="2"/>
    <x v="2"/>
    <x v="64"/>
  </r>
  <r>
    <x v="195"/>
    <x v="72"/>
    <x v="6"/>
    <x v="5"/>
    <x v="14"/>
    <x v="14"/>
    <x v="3"/>
    <x v="3"/>
    <x v="3"/>
    <x v="0"/>
    <x v="0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1"/>
    <x v="7"/>
    <x v="2"/>
    <x v="2"/>
    <x v="64"/>
  </r>
  <r>
    <x v="197"/>
    <x v="73"/>
    <x v="6"/>
    <x v="13"/>
    <x v="53"/>
    <x v="14"/>
    <x v="3"/>
    <x v="3"/>
    <x v="3"/>
    <x v="1"/>
    <x v="5"/>
    <x v="2"/>
    <x v="2"/>
    <x v="64"/>
  </r>
  <r>
    <x v="197"/>
    <x v="73"/>
    <x v="6"/>
    <x v="13"/>
    <x v="53"/>
    <x v="14"/>
    <x v="3"/>
    <x v="3"/>
    <x v="3"/>
    <x v="0"/>
    <x v="0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199"/>
    <x v="79"/>
    <x v="6"/>
    <x v="33"/>
    <x v="77"/>
    <x v="0"/>
    <x v="1"/>
    <x v="3"/>
    <x v="3"/>
    <x v="1"/>
    <x v="1"/>
    <x v="2"/>
    <x v="2"/>
    <x v="64"/>
  </r>
  <r>
    <x v="201"/>
    <x v="71"/>
    <x v="6"/>
    <x v="36"/>
    <x v="12"/>
    <x v="17"/>
    <x v="2"/>
    <x v="3"/>
    <x v="3"/>
    <x v="1"/>
    <x v="1"/>
    <x v="2"/>
    <x v="2"/>
    <x v="64"/>
  </r>
  <r>
    <x v="201"/>
    <x v="71"/>
    <x v="6"/>
    <x v="36"/>
    <x v="12"/>
    <x v="17"/>
    <x v="2"/>
    <x v="3"/>
    <x v="3"/>
    <x v="1"/>
    <x v="1"/>
    <x v="2"/>
    <x v="2"/>
    <x v="64"/>
  </r>
  <r>
    <x v="201"/>
    <x v="71"/>
    <x v="6"/>
    <x v="36"/>
    <x v="12"/>
    <x v="17"/>
    <x v="2"/>
    <x v="3"/>
    <x v="3"/>
    <x v="1"/>
    <x v="1"/>
    <x v="2"/>
    <x v="2"/>
    <x v="64"/>
  </r>
  <r>
    <x v="203"/>
    <x v="90"/>
    <x v="6"/>
    <x v="3"/>
    <x v="11"/>
    <x v="12"/>
    <x v="1"/>
    <x v="3"/>
    <x v="3"/>
    <x v="1"/>
    <x v="7"/>
    <x v="2"/>
    <x v="2"/>
    <x v="64"/>
  </r>
  <r>
    <x v="205"/>
    <x v="92"/>
    <x v="6"/>
    <x v="33"/>
    <x v="34"/>
    <x v="8"/>
    <x v="1"/>
    <x v="3"/>
    <x v="3"/>
    <x v="1"/>
    <x v="7"/>
    <x v="2"/>
    <x v="2"/>
    <x v="64"/>
  </r>
  <r>
    <x v="207"/>
    <x v="94"/>
    <x v="6"/>
    <x v="22"/>
    <x v="13"/>
    <x v="5"/>
    <x v="1"/>
    <x v="3"/>
    <x v="3"/>
    <x v="1"/>
    <x v="7"/>
    <x v="2"/>
    <x v="2"/>
    <x v="64"/>
  </r>
  <r>
    <x v="209"/>
    <x v="93"/>
    <x v="6"/>
    <x v="48"/>
    <x v="10"/>
    <x v="7"/>
    <x v="1"/>
    <x v="3"/>
    <x v="3"/>
    <x v="1"/>
    <x v="7"/>
    <x v="2"/>
    <x v="2"/>
    <x v="64"/>
  </r>
  <r>
    <x v="211"/>
    <x v="30"/>
    <x v="6"/>
    <x v="18"/>
    <x v="1"/>
    <x v="17"/>
    <x v="1"/>
    <x v="3"/>
    <x v="3"/>
    <x v="1"/>
    <x v="9"/>
    <x v="2"/>
    <x v="2"/>
    <x v="64"/>
  </r>
  <r>
    <x v="211"/>
    <x v="30"/>
    <x v="6"/>
    <x v="18"/>
    <x v="1"/>
    <x v="17"/>
    <x v="1"/>
    <x v="3"/>
    <x v="3"/>
    <x v="1"/>
    <x v="5"/>
    <x v="2"/>
    <x v="2"/>
    <x v="64"/>
  </r>
  <r>
    <x v="215"/>
    <x v="4"/>
    <x v="6"/>
    <x v="18"/>
    <x v="2"/>
    <x v="15"/>
    <x v="0"/>
    <x v="3"/>
    <x v="3"/>
    <x v="1"/>
    <x v="12"/>
    <x v="2"/>
    <x v="2"/>
    <x v="64"/>
  </r>
  <r>
    <x v="13"/>
    <x v="21"/>
    <x v="6"/>
    <x v="31"/>
    <x v="116"/>
    <x v="21"/>
    <x v="3"/>
    <x v="4"/>
    <x v="4"/>
    <x v="1"/>
    <x v="7"/>
    <x v="1"/>
    <x v="2"/>
    <x v="64"/>
  </r>
  <r>
    <x v="13"/>
    <x v="21"/>
    <x v="6"/>
    <x v="31"/>
    <x v="116"/>
    <x v="14"/>
    <x v="3"/>
    <x v="4"/>
    <x v="4"/>
    <x v="0"/>
    <x v="0"/>
    <x v="1"/>
    <x v="2"/>
    <x v="64"/>
  </r>
  <r>
    <x v="43"/>
    <x v="97"/>
    <x v="4"/>
    <x v="34"/>
    <x v="42"/>
    <x v="17"/>
    <x v="1"/>
    <x v="4"/>
    <x v="4"/>
    <x v="0"/>
    <x v="0"/>
    <x v="0"/>
    <x v="6"/>
    <x v="13"/>
  </r>
  <r>
    <x v="54"/>
    <x v="54"/>
    <x v="6"/>
    <x v="62"/>
    <x v="115"/>
    <x v="22"/>
    <x v="3"/>
    <x v="4"/>
    <x v="4"/>
    <x v="1"/>
    <x v="11"/>
    <x v="1"/>
    <x v="2"/>
    <x v="63"/>
  </r>
  <r>
    <x v="57"/>
    <x v="14"/>
    <x v="6"/>
    <x v="33"/>
    <x v="25"/>
    <x v="17"/>
    <x v="1"/>
    <x v="4"/>
    <x v="4"/>
    <x v="1"/>
    <x v="5"/>
    <x v="1"/>
    <x v="2"/>
    <x v="64"/>
  </r>
  <r>
    <x v="113"/>
    <x v="87"/>
    <x v="4"/>
    <x v="48"/>
    <x v="17"/>
    <x v="18"/>
    <x v="1"/>
    <x v="4"/>
    <x v="4"/>
    <x v="2"/>
    <x v="12"/>
    <x v="1"/>
    <x v="2"/>
    <x v="64"/>
  </r>
  <r>
    <x v="113"/>
    <x v="87"/>
    <x v="4"/>
    <x v="48"/>
    <x v="17"/>
    <x v="18"/>
    <x v="1"/>
    <x v="4"/>
    <x v="4"/>
    <x v="2"/>
    <x v="12"/>
    <x v="1"/>
    <x v="2"/>
    <x v="64"/>
  </r>
  <r>
    <x v="113"/>
    <x v="87"/>
    <x v="4"/>
    <x v="48"/>
    <x v="17"/>
    <x v="18"/>
    <x v="1"/>
    <x v="4"/>
    <x v="4"/>
    <x v="2"/>
    <x v="9"/>
    <x v="1"/>
    <x v="2"/>
    <x v="64"/>
  </r>
  <r>
    <x v="113"/>
    <x v="87"/>
    <x v="4"/>
    <x v="48"/>
    <x v="17"/>
    <x v="18"/>
    <x v="1"/>
    <x v="4"/>
    <x v="4"/>
    <x v="2"/>
    <x v="9"/>
    <x v="1"/>
    <x v="2"/>
    <x v="64"/>
  </r>
  <r>
    <x v="113"/>
    <x v="87"/>
    <x v="4"/>
    <x v="48"/>
    <x v="17"/>
    <x v="18"/>
    <x v="1"/>
    <x v="4"/>
    <x v="4"/>
    <x v="2"/>
    <x v="9"/>
    <x v="1"/>
    <x v="2"/>
    <x v="64"/>
  </r>
  <r>
    <x v="113"/>
    <x v="87"/>
    <x v="4"/>
    <x v="48"/>
    <x v="17"/>
    <x v="18"/>
    <x v="1"/>
    <x v="4"/>
    <x v="4"/>
    <x v="2"/>
    <x v="9"/>
    <x v="1"/>
    <x v="2"/>
    <x v="64"/>
  </r>
  <r>
    <x v="116"/>
    <x v="57"/>
    <x v="4"/>
    <x v="1"/>
    <x v="101"/>
    <x v="15"/>
    <x v="0"/>
    <x v="4"/>
    <x v="4"/>
    <x v="1"/>
    <x v="7"/>
    <x v="1"/>
    <x v="3"/>
    <x v="0"/>
  </r>
  <r>
    <x v="116"/>
    <x v="57"/>
    <x v="4"/>
    <x v="1"/>
    <x v="101"/>
    <x v="20"/>
    <x v="0"/>
    <x v="4"/>
    <x v="4"/>
    <x v="0"/>
    <x v="0"/>
    <x v="1"/>
    <x v="3"/>
    <x v="0"/>
  </r>
  <r>
    <x v="117"/>
    <x v="58"/>
    <x v="4"/>
    <x v="1"/>
    <x v="102"/>
    <x v="15"/>
    <x v="0"/>
    <x v="4"/>
    <x v="4"/>
    <x v="1"/>
    <x v="7"/>
    <x v="1"/>
    <x v="3"/>
    <x v="1"/>
  </r>
  <r>
    <x v="117"/>
    <x v="58"/>
    <x v="4"/>
    <x v="1"/>
    <x v="102"/>
    <x v="20"/>
    <x v="0"/>
    <x v="4"/>
    <x v="4"/>
    <x v="0"/>
    <x v="0"/>
    <x v="1"/>
    <x v="3"/>
    <x v="1"/>
  </r>
  <r>
    <x v="118"/>
    <x v="59"/>
    <x v="4"/>
    <x v="1"/>
    <x v="103"/>
    <x v="15"/>
    <x v="0"/>
    <x v="4"/>
    <x v="4"/>
    <x v="1"/>
    <x v="7"/>
    <x v="1"/>
    <x v="3"/>
    <x v="2"/>
  </r>
  <r>
    <x v="118"/>
    <x v="59"/>
    <x v="4"/>
    <x v="1"/>
    <x v="103"/>
    <x v="20"/>
    <x v="0"/>
    <x v="4"/>
    <x v="4"/>
    <x v="0"/>
    <x v="0"/>
    <x v="1"/>
    <x v="3"/>
    <x v="2"/>
  </r>
  <r>
    <x v="119"/>
    <x v="60"/>
    <x v="4"/>
    <x v="1"/>
    <x v="104"/>
    <x v="15"/>
    <x v="0"/>
    <x v="4"/>
    <x v="4"/>
    <x v="1"/>
    <x v="7"/>
    <x v="1"/>
    <x v="3"/>
    <x v="3"/>
  </r>
  <r>
    <x v="119"/>
    <x v="60"/>
    <x v="4"/>
    <x v="1"/>
    <x v="104"/>
    <x v="20"/>
    <x v="0"/>
    <x v="4"/>
    <x v="4"/>
    <x v="0"/>
    <x v="0"/>
    <x v="1"/>
    <x v="3"/>
    <x v="3"/>
  </r>
  <r>
    <x v="120"/>
    <x v="82"/>
    <x v="4"/>
    <x v="28"/>
    <x v="60"/>
    <x v="15"/>
    <x v="0"/>
    <x v="4"/>
    <x v="4"/>
    <x v="0"/>
    <x v="0"/>
    <x v="2"/>
    <x v="2"/>
    <x v="64"/>
  </r>
  <r>
    <x v="120"/>
    <x v="82"/>
    <x v="4"/>
    <x v="28"/>
    <x v="60"/>
    <x v="15"/>
    <x v="0"/>
    <x v="4"/>
    <x v="4"/>
    <x v="1"/>
    <x v="5"/>
    <x v="2"/>
    <x v="2"/>
    <x v="64"/>
  </r>
  <r>
    <x v="120"/>
    <x v="82"/>
    <x v="4"/>
    <x v="28"/>
    <x v="60"/>
    <x v="15"/>
    <x v="0"/>
    <x v="4"/>
    <x v="4"/>
    <x v="1"/>
    <x v="5"/>
    <x v="2"/>
    <x v="2"/>
    <x v="64"/>
  </r>
  <r>
    <x v="120"/>
    <x v="82"/>
    <x v="4"/>
    <x v="28"/>
    <x v="60"/>
    <x v="15"/>
    <x v="0"/>
    <x v="4"/>
    <x v="4"/>
    <x v="1"/>
    <x v="5"/>
    <x v="2"/>
    <x v="2"/>
    <x v="64"/>
  </r>
  <r>
    <x v="120"/>
    <x v="82"/>
    <x v="4"/>
    <x v="28"/>
    <x v="60"/>
    <x v="15"/>
    <x v="0"/>
    <x v="4"/>
    <x v="4"/>
    <x v="1"/>
    <x v="5"/>
    <x v="2"/>
    <x v="2"/>
    <x v="64"/>
  </r>
  <r>
    <x v="120"/>
    <x v="82"/>
    <x v="4"/>
    <x v="28"/>
    <x v="60"/>
    <x v="19"/>
    <x v="0"/>
    <x v="4"/>
    <x v="4"/>
    <x v="0"/>
    <x v="0"/>
    <x v="2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1"/>
    <x v="5"/>
    <x v="1"/>
    <x v="2"/>
    <x v="64"/>
  </r>
  <r>
    <x v="121"/>
    <x v="85"/>
    <x v="4"/>
    <x v="49"/>
    <x v="113"/>
    <x v="15"/>
    <x v="0"/>
    <x v="4"/>
    <x v="4"/>
    <x v="0"/>
    <x v="0"/>
    <x v="1"/>
    <x v="2"/>
    <x v="64"/>
  </r>
  <r>
    <x v="121"/>
    <x v="85"/>
    <x v="4"/>
    <x v="49"/>
    <x v="113"/>
    <x v="15"/>
    <x v="0"/>
    <x v="4"/>
    <x v="4"/>
    <x v="0"/>
    <x v="0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1"/>
    <x v="5"/>
    <x v="1"/>
    <x v="2"/>
    <x v="64"/>
  </r>
  <r>
    <x v="122"/>
    <x v="84"/>
    <x v="4"/>
    <x v="50"/>
    <x v="114"/>
    <x v="15"/>
    <x v="0"/>
    <x v="4"/>
    <x v="4"/>
    <x v="0"/>
    <x v="0"/>
    <x v="1"/>
    <x v="2"/>
    <x v="64"/>
  </r>
  <r>
    <x v="122"/>
    <x v="84"/>
    <x v="4"/>
    <x v="50"/>
    <x v="114"/>
    <x v="15"/>
    <x v="0"/>
    <x v="4"/>
    <x v="4"/>
    <x v="0"/>
    <x v="0"/>
    <x v="1"/>
    <x v="2"/>
    <x v="64"/>
  </r>
  <r>
    <x v="129"/>
    <x v="97"/>
    <x v="4"/>
    <x v="57"/>
    <x v="18"/>
    <x v="18"/>
    <x v="1"/>
    <x v="4"/>
    <x v="4"/>
    <x v="0"/>
    <x v="0"/>
    <x v="0"/>
    <x v="6"/>
    <x v="64"/>
  </r>
  <r>
    <x v="129"/>
    <x v="97"/>
    <x v="4"/>
    <x v="57"/>
    <x v="18"/>
    <x v="18"/>
    <x v="1"/>
    <x v="4"/>
    <x v="4"/>
    <x v="2"/>
    <x v="15"/>
    <x v="0"/>
    <x v="6"/>
    <x v="64"/>
  </r>
  <r>
    <x v="130"/>
    <x v="97"/>
    <x v="4"/>
    <x v="49"/>
    <x v="92"/>
    <x v="18"/>
    <x v="1"/>
    <x v="4"/>
    <x v="4"/>
    <x v="2"/>
    <x v="17"/>
    <x v="0"/>
    <x v="6"/>
    <x v="50"/>
  </r>
  <r>
    <x v="131"/>
    <x v="97"/>
    <x v="4"/>
    <x v="34"/>
    <x v="117"/>
    <x v="18"/>
    <x v="1"/>
    <x v="4"/>
    <x v="4"/>
    <x v="2"/>
    <x v="9"/>
    <x v="0"/>
    <x v="6"/>
    <x v="64"/>
  </r>
  <r>
    <x v="131"/>
    <x v="97"/>
    <x v="4"/>
    <x v="34"/>
    <x v="117"/>
    <x v="20"/>
    <x v="1"/>
    <x v="4"/>
    <x v="4"/>
    <x v="0"/>
    <x v="0"/>
    <x v="0"/>
    <x v="6"/>
    <x v="64"/>
  </r>
  <r>
    <x v="153"/>
    <x v="35"/>
    <x v="4"/>
    <x v="60"/>
    <x v="69"/>
    <x v="15"/>
    <x v="2"/>
    <x v="4"/>
    <x v="4"/>
    <x v="1"/>
    <x v="3"/>
    <x v="1"/>
    <x v="2"/>
    <x v="40"/>
  </r>
  <r>
    <x v="153"/>
    <x v="35"/>
    <x v="4"/>
    <x v="60"/>
    <x v="69"/>
    <x v="17"/>
    <x v="2"/>
    <x v="4"/>
    <x v="4"/>
    <x v="1"/>
    <x v="3"/>
    <x v="1"/>
    <x v="2"/>
    <x v="40"/>
  </r>
  <r>
    <x v="153"/>
    <x v="35"/>
    <x v="4"/>
    <x v="60"/>
    <x v="69"/>
    <x v="17"/>
    <x v="2"/>
    <x v="4"/>
    <x v="4"/>
    <x v="1"/>
    <x v="12"/>
    <x v="1"/>
    <x v="2"/>
    <x v="40"/>
  </r>
  <r>
    <x v="153"/>
    <x v="35"/>
    <x v="4"/>
    <x v="60"/>
    <x v="69"/>
    <x v="17"/>
    <x v="2"/>
    <x v="4"/>
    <x v="4"/>
    <x v="1"/>
    <x v="3"/>
    <x v="1"/>
    <x v="2"/>
    <x v="40"/>
  </r>
  <r>
    <x v="166"/>
    <x v="63"/>
    <x v="6"/>
    <x v="7"/>
    <x v="0"/>
    <x v="15"/>
    <x v="0"/>
    <x v="4"/>
    <x v="4"/>
    <x v="1"/>
    <x v="9"/>
    <x v="2"/>
    <x v="2"/>
    <x v="64"/>
  </r>
  <r>
    <x v="170"/>
    <x v="64"/>
    <x v="6"/>
    <x v="7"/>
    <x v="3"/>
    <x v="15"/>
    <x v="0"/>
    <x v="4"/>
    <x v="4"/>
    <x v="1"/>
    <x v="9"/>
    <x v="2"/>
    <x v="2"/>
    <x v="64"/>
  </r>
  <r>
    <x v="174"/>
    <x v="65"/>
    <x v="6"/>
    <x v="23"/>
    <x v="43"/>
    <x v="17"/>
    <x v="1"/>
    <x v="4"/>
    <x v="4"/>
    <x v="1"/>
    <x v="9"/>
    <x v="2"/>
    <x v="2"/>
    <x v="64"/>
  </r>
  <r>
    <x v="174"/>
    <x v="65"/>
    <x v="6"/>
    <x v="23"/>
    <x v="43"/>
    <x v="17"/>
    <x v="1"/>
    <x v="4"/>
    <x v="4"/>
    <x v="1"/>
    <x v="0"/>
    <x v="2"/>
    <x v="2"/>
    <x v="64"/>
  </r>
  <r>
    <x v="174"/>
    <x v="65"/>
    <x v="6"/>
    <x v="23"/>
    <x v="43"/>
    <x v="17"/>
    <x v="1"/>
    <x v="4"/>
    <x v="4"/>
    <x v="1"/>
    <x v="0"/>
    <x v="2"/>
    <x v="2"/>
    <x v="64"/>
  </r>
  <r>
    <x v="178"/>
    <x v="66"/>
    <x v="6"/>
    <x v="23"/>
    <x v="44"/>
    <x v="17"/>
    <x v="1"/>
    <x v="4"/>
    <x v="4"/>
    <x v="1"/>
    <x v="9"/>
    <x v="2"/>
    <x v="2"/>
    <x v="64"/>
  </r>
  <r>
    <x v="178"/>
    <x v="66"/>
    <x v="6"/>
    <x v="23"/>
    <x v="44"/>
    <x v="17"/>
    <x v="1"/>
    <x v="4"/>
    <x v="4"/>
    <x v="1"/>
    <x v="0"/>
    <x v="2"/>
    <x v="2"/>
    <x v="64"/>
  </r>
  <r>
    <x v="178"/>
    <x v="66"/>
    <x v="6"/>
    <x v="23"/>
    <x v="44"/>
    <x v="17"/>
    <x v="1"/>
    <x v="4"/>
    <x v="4"/>
    <x v="1"/>
    <x v="0"/>
    <x v="2"/>
    <x v="2"/>
    <x v="64"/>
  </r>
  <r>
    <x v="182"/>
    <x v="31"/>
    <x v="6"/>
    <x v="18"/>
    <x v="4"/>
    <x v="17"/>
    <x v="1"/>
    <x v="4"/>
    <x v="4"/>
    <x v="1"/>
    <x v="9"/>
    <x v="2"/>
    <x v="2"/>
    <x v="64"/>
  </r>
  <r>
    <x v="182"/>
    <x v="31"/>
    <x v="6"/>
    <x v="18"/>
    <x v="4"/>
    <x v="17"/>
    <x v="1"/>
    <x v="4"/>
    <x v="4"/>
    <x v="1"/>
    <x v="5"/>
    <x v="2"/>
    <x v="2"/>
    <x v="64"/>
  </r>
  <r>
    <x v="186"/>
    <x v="5"/>
    <x v="6"/>
    <x v="18"/>
    <x v="5"/>
    <x v="15"/>
    <x v="0"/>
    <x v="4"/>
    <x v="4"/>
    <x v="1"/>
    <x v="12"/>
    <x v="2"/>
    <x v="2"/>
    <x v="64"/>
  </r>
  <r>
    <x v="191"/>
    <x v="6"/>
    <x v="6"/>
    <x v="30"/>
    <x v="54"/>
    <x v="5"/>
    <x v="1"/>
    <x v="4"/>
    <x v="4"/>
    <x v="1"/>
    <x v="5"/>
    <x v="2"/>
    <x v="2"/>
    <x v="64"/>
  </r>
  <r>
    <x v="192"/>
    <x v="91"/>
    <x v="6"/>
    <x v="20"/>
    <x v="33"/>
    <x v="9"/>
    <x v="1"/>
    <x v="4"/>
    <x v="4"/>
    <x v="1"/>
    <x v="9"/>
    <x v="2"/>
    <x v="2"/>
    <x v="64"/>
  </r>
  <r>
    <x v="194"/>
    <x v="18"/>
    <x v="6"/>
    <x v="16"/>
    <x v="83"/>
    <x v="6"/>
    <x v="1"/>
    <x v="4"/>
    <x v="4"/>
    <x v="1"/>
    <x v="14"/>
    <x v="1"/>
    <x v="2"/>
    <x v="44"/>
  </r>
  <r>
    <x v="196"/>
    <x v="72"/>
    <x v="6"/>
    <x v="5"/>
    <x v="14"/>
    <x v="14"/>
    <x v="3"/>
    <x v="4"/>
    <x v="4"/>
    <x v="1"/>
    <x v="12"/>
    <x v="2"/>
    <x v="2"/>
    <x v="64"/>
  </r>
  <r>
    <x v="196"/>
    <x v="72"/>
    <x v="6"/>
    <x v="5"/>
    <x v="14"/>
    <x v="14"/>
    <x v="3"/>
    <x v="4"/>
    <x v="4"/>
    <x v="0"/>
    <x v="0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1"/>
    <x v="7"/>
    <x v="2"/>
    <x v="2"/>
    <x v="64"/>
  </r>
  <r>
    <x v="198"/>
    <x v="73"/>
    <x v="6"/>
    <x v="13"/>
    <x v="53"/>
    <x v="14"/>
    <x v="3"/>
    <x v="4"/>
    <x v="4"/>
    <x v="1"/>
    <x v="5"/>
    <x v="2"/>
    <x v="2"/>
    <x v="64"/>
  </r>
  <r>
    <x v="198"/>
    <x v="73"/>
    <x v="6"/>
    <x v="13"/>
    <x v="53"/>
    <x v="14"/>
    <x v="3"/>
    <x v="4"/>
    <x v="4"/>
    <x v="0"/>
    <x v="0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0"/>
    <x v="79"/>
    <x v="6"/>
    <x v="33"/>
    <x v="77"/>
    <x v="0"/>
    <x v="1"/>
    <x v="4"/>
    <x v="4"/>
    <x v="1"/>
    <x v="1"/>
    <x v="2"/>
    <x v="2"/>
    <x v="64"/>
  </r>
  <r>
    <x v="202"/>
    <x v="71"/>
    <x v="6"/>
    <x v="36"/>
    <x v="12"/>
    <x v="17"/>
    <x v="2"/>
    <x v="4"/>
    <x v="4"/>
    <x v="1"/>
    <x v="1"/>
    <x v="2"/>
    <x v="2"/>
    <x v="64"/>
  </r>
  <r>
    <x v="202"/>
    <x v="71"/>
    <x v="6"/>
    <x v="36"/>
    <x v="12"/>
    <x v="17"/>
    <x v="2"/>
    <x v="4"/>
    <x v="4"/>
    <x v="1"/>
    <x v="1"/>
    <x v="2"/>
    <x v="2"/>
    <x v="64"/>
  </r>
  <r>
    <x v="202"/>
    <x v="71"/>
    <x v="6"/>
    <x v="36"/>
    <x v="12"/>
    <x v="17"/>
    <x v="2"/>
    <x v="4"/>
    <x v="4"/>
    <x v="1"/>
    <x v="1"/>
    <x v="2"/>
    <x v="2"/>
    <x v="64"/>
  </r>
  <r>
    <x v="204"/>
    <x v="90"/>
    <x v="6"/>
    <x v="3"/>
    <x v="11"/>
    <x v="12"/>
    <x v="1"/>
    <x v="4"/>
    <x v="4"/>
    <x v="1"/>
    <x v="7"/>
    <x v="2"/>
    <x v="2"/>
    <x v="64"/>
  </r>
  <r>
    <x v="206"/>
    <x v="92"/>
    <x v="6"/>
    <x v="33"/>
    <x v="34"/>
    <x v="8"/>
    <x v="1"/>
    <x v="4"/>
    <x v="4"/>
    <x v="1"/>
    <x v="7"/>
    <x v="2"/>
    <x v="2"/>
    <x v="64"/>
  </r>
  <r>
    <x v="208"/>
    <x v="94"/>
    <x v="6"/>
    <x v="22"/>
    <x v="13"/>
    <x v="5"/>
    <x v="1"/>
    <x v="4"/>
    <x v="4"/>
    <x v="1"/>
    <x v="7"/>
    <x v="2"/>
    <x v="2"/>
    <x v="64"/>
  </r>
  <r>
    <x v="210"/>
    <x v="93"/>
    <x v="6"/>
    <x v="48"/>
    <x v="10"/>
    <x v="7"/>
    <x v="1"/>
    <x v="4"/>
    <x v="4"/>
    <x v="1"/>
    <x v="7"/>
    <x v="2"/>
    <x v="2"/>
    <x v="64"/>
  </r>
  <r>
    <x v="212"/>
    <x v="30"/>
    <x v="6"/>
    <x v="18"/>
    <x v="1"/>
    <x v="17"/>
    <x v="1"/>
    <x v="4"/>
    <x v="4"/>
    <x v="1"/>
    <x v="9"/>
    <x v="2"/>
    <x v="2"/>
    <x v="64"/>
  </r>
  <r>
    <x v="212"/>
    <x v="30"/>
    <x v="6"/>
    <x v="18"/>
    <x v="1"/>
    <x v="17"/>
    <x v="1"/>
    <x v="4"/>
    <x v="4"/>
    <x v="1"/>
    <x v="5"/>
    <x v="2"/>
    <x v="2"/>
    <x v="64"/>
  </r>
  <r>
    <x v="216"/>
    <x v="4"/>
    <x v="6"/>
    <x v="18"/>
    <x v="2"/>
    <x v="15"/>
    <x v="0"/>
    <x v="4"/>
    <x v="4"/>
    <x v="1"/>
    <x v="12"/>
    <x v="2"/>
    <x v="2"/>
    <x v="64"/>
  </r>
  <r>
    <x v="45"/>
    <x v="32"/>
    <x v="6"/>
    <x v="38"/>
    <x v="95"/>
    <x v="15"/>
    <x v="0"/>
    <x v="5"/>
    <x v="5"/>
    <x v="1"/>
    <x v="7"/>
    <x v="1"/>
    <x v="5"/>
    <x v="41"/>
  </r>
  <r>
    <x v="45"/>
    <x v="32"/>
    <x v="6"/>
    <x v="38"/>
    <x v="95"/>
    <x v="15"/>
    <x v="0"/>
    <x v="5"/>
    <x v="5"/>
    <x v="0"/>
    <x v="0"/>
    <x v="1"/>
    <x v="5"/>
    <x v="41"/>
  </r>
  <r>
    <x v="59"/>
    <x v="19"/>
    <x v="6"/>
    <x v="51"/>
    <x v="30"/>
    <x v="17"/>
    <x v="1"/>
    <x v="5"/>
    <x v="5"/>
    <x v="0"/>
    <x v="0"/>
    <x v="1"/>
    <x v="5"/>
    <x v="22"/>
  </r>
  <r>
    <x v="59"/>
    <x v="19"/>
    <x v="6"/>
    <x v="51"/>
    <x v="30"/>
    <x v="17"/>
    <x v="1"/>
    <x v="5"/>
    <x v="5"/>
    <x v="1"/>
    <x v="7"/>
    <x v="1"/>
    <x v="5"/>
    <x v="22"/>
  </r>
  <r>
    <x v="59"/>
    <x v="19"/>
    <x v="6"/>
    <x v="51"/>
    <x v="30"/>
    <x v="20"/>
    <x v="1"/>
    <x v="5"/>
    <x v="5"/>
    <x v="0"/>
    <x v="0"/>
    <x v="1"/>
    <x v="5"/>
    <x v="22"/>
  </r>
  <r>
    <x v="69"/>
    <x v="33"/>
    <x v="6"/>
    <x v="51"/>
    <x v="28"/>
    <x v="17"/>
    <x v="1"/>
    <x v="5"/>
    <x v="5"/>
    <x v="1"/>
    <x v="1"/>
    <x v="1"/>
    <x v="2"/>
    <x v="8"/>
  </r>
  <r>
    <x v="69"/>
    <x v="33"/>
    <x v="6"/>
    <x v="51"/>
    <x v="28"/>
    <x v="17"/>
    <x v="1"/>
    <x v="5"/>
    <x v="5"/>
    <x v="1"/>
    <x v="5"/>
    <x v="1"/>
    <x v="2"/>
    <x v="8"/>
  </r>
  <r>
    <x v="69"/>
    <x v="33"/>
    <x v="6"/>
    <x v="51"/>
    <x v="28"/>
    <x v="17"/>
    <x v="1"/>
    <x v="5"/>
    <x v="5"/>
    <x v="1"/>
    <x v="3"/>
    <x v="1"/>
    <x v="2"/>
    <x v="8"/>
  </r>
  <r>
    <x v="69"/>
    <x v="33"/>
    <x v="6"/>
    <x v="51"/>
    <x v="28"/>
    <x v="17"/>
    <x v="1"/>
    <x v="5"/>
    <x v="5"/>
    <x v="1"/>
    <x v="5"/>
    <x v="1"/>
    <x v="2"/>
    <x v="8"/>
  </r>
  <r>
    <x v="69"/>
    <x v="33"/>
    <x v="6"/>
    <x v="51"/>
    <x v="28"/>
    <x v="17"/>
    <x v="1"/>
    <x v="5"/>
    <x v="5"/>
    <x v="1"/>
    <x v="5"/>
    <x v="1"/>
    <x v="2"/>
    <x v="8"/>
  </r>
  <r>
    <x v="69"/>
    <x v="33"/>
    <x v="6"/>
    <x v="51"/>
    <x v="28"/>
    <x v="17"/>
    <x v="1"/>
    <x v="5"/>
    <x v="5"/>
    <x v="1"/>
    <x v="2"/>
    <x v="1"/>
    <x v="2"/>
    <x v="8"/>
  </r>
  <r>
    <x v="69"/>
    <x v="33"/>
    <x v="6"/>
    <x v="51"/>
    <x v="28"/>
    <x v="17"/>
    <x v="1"/>
    <x v="5"/>
    <x v="5"/>
    <x v="1"/>
    <x v="2"/>
    <x v="1"/>
    <x v="2"/>
    <x v="8"/>
  </r>
  <r>
    <x v="69"/>
    <x v="33"/>
    <x v="6"/>
    <x v="51"/>
    <x v="28"/>
    <x v="17"/>
    <x v="1"/>
    <x v="5"/>
    <x v="5"/>
    <x v="1"/>
    <x v="2"/>
    <x v="1"/>
    <x v="2"/>
    <x v="8"/>
  </r>
  <r>
    <x v="69"/>
    <x v="33"/>
    <x v="6"/>
    <x v="51"/>
    <x v="28"/>
    <x v="17"/>
    <x v="1"/>
    <x v="5"/>
    <x v="5"/>
    <x v="1"/>
    <x v="2"/>
    <x v="1"/>
    <x v="2"/>
    <x v="8"/>
  </r>
  <r>
    <x v="69"/>
    <x v="33"/>
    <x v="6"/>
    <x v="51"/>
    <x v="28"/>
    <x v="17"/>
    <x v="1"/>
    <x v="5"/>
    <x v="5"/>
    <x v="1"/>
    <x v="2"/>
    <x v="1"/>
    <x v="2"/>
    <x v="8"/>
  </r>
  <r>
    <x v="69"/>
    <x v="33"/>
    <x v="6"/>
    <x v="51"/>
    <x v="28"/>
    <x v="17"/>
    <x v="1"/>
    <x v="5"/>
    <x v="5"/>
    <x v="1"/>
    <x v="5"/>
    <x v="1"/>
    <x v="2"/>
    <x v="8"/>
  </r>
  <r>
    <x v="69"/>
    <x v="33"/>
    <x v="6"/>
    <x v="51"/>
    <x v="28"/>
    <x v="17"/>
    <x v="1"/>
    <x v="5"/>
    <x v="5"/>
    <x v="0"/>
    <x v="0"/>
    <x v="1"/>
    <x v="2"/>
    <x v="8"/>
  </r>
  <r>
    <x v="112"/>
    <x v="20"/>
    <x v="6"/>
    <x v="12"/>
    <x v="35"/>
    <x v="17"/>
    <x v="1"/>
    <x v="5"/>
    <x v="5"/>
    <x v="2"/>
    <x v="12"/>
    <x v="1"/>
    <x v="4"/>
    <x v="21"/>
  </r>
  <r>
    <x v="112"/>
    <x v="20"/>
    <x v="6"/>
    <x v="12"/>
    <x v="35"/>
    <x v="20"/>
    <x v="1"/>
    <x v="5"/>
    <x v="5"/>
    <x v="0"/>
    <x v="0"/>
    <x v="1"/>
    <x v="4"/>
    <x v="21"/>
  </r>
  <r>
    <x v="163"/>
    <x v="0"/>
    <x v="6"/>
    <x v="63"/>
    <x v="71"/>
    <x v="17"/>
    <x v="1"/>
    <x v="5"/>
    <x v="5"/>
    <x v="1"/>
    <x v="8"/>
    <x v="1"/>
    <x v="2"/>
    <x v="64"/>
  </r>
  <r>
    <x v="163"/>
    <x v="0"/>
    <x v="6"/>
    <x v="63"/>
    <x v="71"/>
    <x v="9"/>
    <x v="1"/>
    <x v="5"/>
    <x v="5"/>
    <x v="1"/>
    <x v="7"/>
    <x v="1"/>
    <x v="2"/>
    <x v="64"/>
  </r>
  <r>
    <x v="163"/>
    <x v="0"/>
    <x v="6"/>
    <x v="63"/>
    <x v="71"/>
    <x v="9"/>
    <x v="1"/>
    <x v="5"/>
    <x v="5"/>
    <x v="1"/>
    <x v="9"/>
    <x v="1"/>
    <x v="2"/>
    <x v="64"/>
  </r>
  <r>
    <x v="163"/>
    <x v="0"/>
    <x v="6"/>
    <x v="63"/>
    <x v="71"/>
    <x v="9"/>
    <x v="1"/>
    <x v="5"/>
    <x v="5"/>
    <x v="1"/>
    <x v="8"/>
    <x v="1"/>
    <x v="2"/>
    <x v="64"/>
  </r>
  <r>
    <x v="163"/>
    <x v="0"/>
    <x v="6"/>
    <x v="63"/>
    <x v="71"/>
    <x v="20"/>
    <x v="1"/>
    <x v="5"/>
    <x v="5"/>
    <x v="0"/>
    <x v="0"/>
    <x v="1"/>
    <x v="2"/>
    <x v="64"/>
  </r>
  <r>
    <x v="164"/>
    <x v="1"/>
    <x v="6"/>
    <x v="63"/>
    <x v="72"/>
    <x v="1"/>
    <x v="0"/>
    <x v="5"/>
    <x v="5"/>
    <x v="1"/>
    <x v="11"/>
    <x v="1"/>
    <x v="2"/>
    <x v="64"/>
  </r>
  <r>
    <x v="167"/>
    <x v="63"/>
    <x v="6"/>
    <x v="7"/>
    <x v="0"/>
    <x v="15"/>
    <x v="0"/>
    <x v="5"/>
    <x v="5"/>
    <x v="1"/>
    <x v="9"/>
    <x v="2"/>
    <x v="2"/>
    <x v="64"/>
  </r>
  <r>
    <x v="171"/>
    <x v="64"/>
    <x v="6"/>
    <x v="7"/>
    <x v="3"/>
    <x v="15"/>
    <x v="0"/>
    <x v="5"/>
    <x v="5"/>
    <x v="1"/>
    <x v="9"/>
    <x v="2"/>
    <x v="2"/>
    <x v="64"/>
  </r>
  <r>
    <x v="175"/>
    <x v="65"/>
    <x v="6"/>
    <x v="23"/>
    <x v="43"/>
    <x v="17"/>
    <x v="1"/>
    <x v="5"/>
    <x v="5"/>
    <x v="1"/>
    <x v="9"/>
    <x v="2"/>
    <x v="2"/>
    <x v="64"/>
  </r>
  <r>
    <x v="175"/>
    <x v="65"/>
    <x v="6"/>
    <x v="23"/>
    <x v="43"/>
    <x v="17"/>
    <x v="1"/>
    <x v="5"/>
    <x v="5"/>
    <x v="1"/>
    <x v="0"/>
    <x v="2"/>
    <x v="2"/>
    <x v="64"/>
  </r>
  <r>
    <x v="175"/>
    <x v="65"/>
    <x v="6"/>
    <x v="23"/>
    <x v="43"/>
    <x v="17"/>
    <x v="1"/>
    <x v="5"/>
    <x v="5"/>
    <x v="1"/>
    <x v="0"/>
    <x v="2"/>
    <x v="2"/>
    <x v="64"/>
  </r>
  <r>
    <x v="179"/>
    <x v="66"/>
    <x v="6"/>
    <x v="23"/>
    <x v="44"/>
    <x v="17"/>
    <x v="1"/>
    <x v="5"/>
    <x v="5"/>
    <x v="1"/>
    <x v="9"/>
    <x v="2"/>
    <x v="2"/>
    <x v="64"/>
  </r>
  <r>
    <x v="179"/>
    <x v="66"/>
    <x v="6"/>
    <x v="23"/>
    <x v="44"/>
    <x v="17"/>
    <x v="1"/>
    <x v="5"/>
    <x v="5"/>
    <x v="1"/>
    <x v="0"/>
    <x v="2"/>
    <x v="2"/>
    <x v="64"/>
  </r>
  <r>
    <x v="179"/>
    <x v="66"/>
    <x v="6"/>
    <x v="23"/>
    <x v="44"/>
    <x v="17"/>
    <x v="1"/>
    <x v="5"/>
    <x v="5"/>
    <x v="1"/>
    <x v="0"/>
    <x v="2"/>
    <x v="2"/>
    <x v="64"/>
  </r>
  <r>
    <x v="183"/>
    <x v="31"/>
    <x v="6"/>
    <x v="18"/>
    <x v="4"/>
    <x v="17"/>
    <x v="1"/>
    <x v="5"/>
    <x v="5"/>
    <x v="1"/>
    <x v="9"/>
    <x v="2"/>
    <x v="2"/>
    <x v="64"/>
  </r>
  <r>
    <x v="183"/>
    <x v="31"/>
    <x v="6"/>
    <x v="18"/>
    <x v="4"/>
    <x v="17"/>
    <x v="1"/>
    <x v="5"/>
    <x v="5"/>
    <x v="1"/>
    <x v="5"/>
    <x v="2"/>
    <x v="2"/>
    <x v="64"/>
  </r>
  <r>
    <x v="187"/>
    <x v="5"/>
    <x v="6"/>
    <x v="18"/>
    <x v="5"/>
    <x v="15"/>
    <x v="0"/>
    <x v="5"/>
    <x v="5"/>
    <x v="1"/>
    <x v="12"/>
    <x v="2"/>
    <x v="2"/>
    <x v="64"/>
  </r>
  <r>
    <x v="213"/>
    <x v="30"/>
    <x v="6"/>
    <x v="18"/>
    <x v="1"/>
    <x v="17"/>
    <x v="1"/>
    <x v="5"/>
    <x v="5"/>
    <x v="1"/>
    <x v="9"/>
    <x v="2"/>
    <x v="2"/>
    <x v="64"/>
  </r>
  <r>
    <x v="213"/>
    <x v="30"/>
    <x v="6"/>
    <x v="18"/>
    <x v="1"/>
    <x v="17"/>
    <x v="1"/>
    <x v="5"/>
    <x v="5"/>
    <x v="1"/>
    <x v="5"/>
    <x v="2"/>
    <x v="2"/>
    <x v="64"/>
  </r>
  <r>
    <x v="217"/>
    <x v="4"/>
    <x v="6"/>
    <x v="18"/>
    <x v="2"/>
    <x v="15"/>
    <x v="0"/>
    <x v="5"/>
    <x v="5"/>
    <x v="1"/>
    <x v="12"/>
    <x v="2"/>
    <x v="2"/>
    <x v="64"/>
  </r>
  <r>
    <x v="168"/>
    <x v="63"/>
    <x v="6"/>
    <x v="7"/>
    <x v="0"/>
    <x v="15"/>
    <x v="0"/>
    <x v="6"/>
    <x v="6"/>
    <x v="1"/>
    <x v="9"/>
    <x v="2"/>
    <x v="2"/>
    <x v="64"/>
  </r>
  <r>
    <x v="172"/>
    <x v="64"/>
    <x v="6"/>
    <x v="7"/>
    <x v="3"/>
    <x v="15"/>
    <x v="0"/>
    <x v="6"/>
    <x v="6"/>
    <x v="1"/>
    <x v="9"/>
    <x v="2"/>
    <x v="2"/>
    <x v="64"/>
  </r>
  <r>
    <x v="176"/>
    <x v="65"/>
    <x v="6"/>
    <x v="23"/>
    <x v="43"/>
    <x v="17"/>
    <x v="1"/>
    <x v="6"/>
    <x v="6"/>
    <x v="1"/>
    <x v="9"/>
    <x v="2"/>
    <x v="2"/>
    <x v="64"/>
  </r>
  <r>
    <x v="176"/>
    <x v="65"/>
    <x v="6"/>
    <x v="23"/>
    <x v="43"/>
    <x v="17"/>
    <x v="1"/>
    <x v="6"/>
    <x v="6"/>
    <x v="1"/>
    <x v="0"/>
    <x v="2"/>
    <x v="2"/>
    <x v="64"/>
  </r>
  <r>
    <x v="176"/>
    <x v="65"/>
    <x v="6"/>
    <x v="23"/>
    <x v="43"/>
    <x v="17"/>
    <x v="1"/>
    <x v="6"/>
    <x v="6"/>
    <x v="1"/>
    <x v="0"/>
    <x v="2"/>
    <x v="2"/>
    <x v="64"/>
  </r>
  <r>
    <x v="180"/>
    <x v="66"/>
    <x v="6"/>
    <x v="23"/>
    <x v="44"/>
    <x v="17"/>
    <x v="1"/>
    <x v="6"/>
    <x v="6"/>
    <x v="1"/>
    <x v="9"/>
    <x v="2"/>
    <x v="2"/>
    <x v="64"/>
  </r>
  <r>
    <x v="180"/>
    <x v="66"/>
    <x v="6"/>
    <x v="23"/>
    <x v="44"/>
    <x v="17"/>
    <x v="1"/>
    <x v="6"/>
    <x v="6"/>
    <x v="1"/>
    <x v="0"/>
    <x v="2"/>
    <x v="2"/>
    <x v="64"/>
  </r>
  <r>
    <x v="180"/>
    <x v="66"/>
    <x v="6"/>
    <x v="23"/>
    <x v="44"/>
    <x v="17"/>
    <x v="1"/>
    <x v="6"/>
    <x v="6"/>
    <x v="1"/>
    <x v="0"/>
    <x v="2"/>
    <x v="2"/>
    <x v="64"/>
  </r>
  <r>
    <x v="184"/>
    <x v="31"/>
    <x v="6"/>
    <x v="18"/>
    <x v="4"/>
    <x v="17"/>
    <x v="1"/>
    <x v="6"/>
    <x v="6"/>
    <x v="1"/>
    <x v="9"/>
    <x v="2"/>
    <x v="2"/>
    <x v="64"/>
  </r>
  <r>
    <x v="184"/>
    <x v="31"/>
    <x v="6"/>
    <x v="18"/>
    <x v="4"/>
    <x v="17"/>
    <x v="1"/>
    <x v="6"/>
    <x v="6"/>
    <x v="1"/>
    <x v="5"/>
    <x v="2"/>
    <x v="2"/>
    <x v="64"/>
  </r>
  <r>
    <x v="188"/>
    <x v="5"/>
    <x v="6"/>
    <x v="18"/>
    <x v="5"/>
    <x v="15"/>
    <x v="0"/>
    <x v="6"/>
    <x v="6"/>
    <x v="1"/>
    <x v="12"/>
    <x v="2"/>
    <x v="2"/>
    <x v="64"/>
  </r>
  <r>
    <x v="214"/>
    <x v="30"/>
    <x v="6"/>
    <x v="18"/>
    <x v="1"/>
    <x v="17"/>
    <x v="1"/>
    <x v="6"/>
    <x v="6"/>
    <x v="1"/>
    <x v="9"/>
    <x v="2"/>
    <x v="2"/>
    <x v="64"/>
  </r>
  <r>
    <x v="214"/>
    <x v="30"/>
    <x v="6"/>
    <x v="18"/>
    <x v="1"/>
    <x v="17"/>
    <x v="1"/>
    <x v="6"/>
    <x v="6"/>
    <x v="1"/>
    <x v="5"/>
    <x v="2"/>
    <x v="2"/>
    <x v="64"/>
  </r>
  <r>
    <x v="218"/>
    <x v="4"/>
    <x v="6"/>
    <x v="18"/>
    <x v="2"/>
    <x v="15"/>
    <x v="0"/>
    <x v="6"/>
    <x v="6"/>
    <x v="1"/>
    <x v="12"/>
    <x v="2"/>
    <x v="2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3"/>
    <x v="0"/>
    <x v="1"/>
    <x v="2"/>
    <x v="0"/>
    <x v="0"/>
    <x v="0"/>
    <x v="1"/>
    <x v="6"/>
    <x v="0"/>
    <x v="2"/>
  </r>
  <r>
    <x v="12"/>
    <x v="19"/>
    <x v="0"/>
    <x v="1"/>
    <x v="2"/>
    <x v="3"/>
    <x v="1"/>
    <x v="1"/>
    <x v="1"/>
    <x v="6"/>
    <x v="0"/>
    <x v="4"/>
  </r>
  <r>
    <x v="12"/>
    <x v="28"/>
    <x v="0"/>
    <x v="1"/>
    <x v="2"/>
    <x v="3"/>
    <x v="2"/>
    <x v="2"/>
    <x v="1"/>
    <x v="6"/>
    <x v="0"/>
    <x v="1"/>
  </r>
  <r>
    <x v="12"/>
    <x v="59"/>
    <x v="0"/>
    <x v="1"/>
    <x v="2"/>
    <x v="3"/>
    <x v="3"/>
    <x v="3"/>
    <x v="1"/>
    <x v="6"/>
    <x v="0"/>
    <x v="3"/>
  </r>
  <r>
    <x v="12"/>
    <x v="60"/>
    <x v="0"/>
    <x v="1"/>
    <x v="2"/>
    <x v="3"/>
    <x v="4"/>
    <x v="4"/>
    <x v="1"/>
    <x v="6"/>
    <x v="0"/>
    <x v="2"/>
  </r>
  <r>
    <x v="12"/>
    <x v="61"/>
    <x v="0"/>
    <x v="1"/>
    <x v="2"/>
    <x v="3"/>
    <x v="5"/>
    <x v="5"/>
    <x v="1"/>
    <x v="6"/>
    <x v="0"/>
    <x v="4"/>
  </r>
  <r>
    <x v="12"/>
    <x v="62"/>
    <x v="0"/>
    <x v="1"/>
    <x v="2"/>
    <x v="3"/>
    <x v="6"/>
    <x v="6"/>
    <x v="1"/>
    <x v="6"/>
    <x v="0"/>
    <x v="1"/>
  </r>
  <r>
    <x v="1"/>
    <x v="9"/>
    <x v="0"/>
    <x v="1"/>
    <x v="5"/>
    <x v="3"/>
    <x v="0"/>
    <x v="0"/>
    <x v="1"/>
    <x v="6"/>
    <x v="0"/>
    <x v="1"/>
  </r>
  <r>
    <x v="12"/>
    <x v="16"/>
    <x v="0"/>
    <x v="1"/>
    <x v="5"/>
    <x v="3"/>
    <x v="1"/>
    <x v="1"/>
    <x v="1"/>
    <x v="6"/>
    <x v="0"/>
    <x v="3"/>
  </r>
  <r>
    <x v="12"/>
    <x v="25"/>
    <x v="0"/>
    <x v="1"/>
    <x v="5"/>
    <x v="3"/>
    <x v="2"/>
    <x v="2"/>
    <x v="1"/>
    <x v="6"/>
    <x v="0"/>
    <x v="2"/>
  </r>
  <r>
    <x v="12"/>
    <x v="49"/>
    <x v="0"/>
    <x v="1"/>
    <x v="5"/>
    <x v="3"/>
    <x v="3"/>
    <x v="3"/>
    <x v="1"/>
    <x v="6"/>
    <x v="0"/>
    <x v="4"/>
  </r>
  <r>
    <x v="12"/>
    <x v="50"/>
    <x v="0"/>
    <x v="1"/>
    <x v="5"/>
    <x v="3"/>
    <x v="4"/>
    <x v="4"/>
    <x v="1"/>
    <x v="6"/>
    <x v="0"/>
    <x v="1"/>
  </r>
  <r>
    <x v="12"/>
    <x v="51"/>
    <x v="0"/>
    <x v="1"/>
    <x v="5"/>
    <x v="3"/>
    <x v="5"/>
    <x v="5"/>
    <x v="1"/>
    <x v="6"/>
    <x v="0"/>
    <x v="3"/>
  </r>
  <r>
    <x v="12"/>
    <x v="52"/>
    <x v="0"/>
    <x v="1"/>
    <x v="5"/>
    <x v="3"/>
    <x v="6"/>
    <x v="6"/>
    <x v="1"/>
    <x v="6"/>
    <x v="0"/>
    <x v="2"/>
  </r>
  <r>
    <x v="2"/>
    <x v="2"/>
    <x v="0"/>
    <x v="1"/>
    <x v="1"/>
    <x v="2"/>
    <x v="0"/>
    <x v="0"/>
    <x v="1"/>
    <x v="5"/>
    <x v="0"/>
    <x v="9"/>
  </r>
  <r>
    <x v="12"/>
    <x v="18"/>
    <x v="0"/>
    <x v="1"/>
    <x v="1"/>
    <x v="1"/>
    <x v="1"/>
    <x v="1"/>
    <x v="1"/>
    <x v="5"/>
    <x v="0"/>
    <x v="7"/>
  </r>
  <r>
    <x v="12"/>
    <x v="27"/>
    <x v="0"/>
    <x v="1"/>
    <x v="1"/>
    <x v="4"/>
    <x v="2"/>
    <x v="2"/>
    <x v="1"/>
    <x v="5"/>
    <x v="0"/>
    <x v="8"/>
  </r>
  <r>
    <x v="12"/>
    <x v="55"/>
    <x v="0"/>
    <x v="1"/>
    <x v="1"/>
    <x v="4"/>
    <x v="3"/>
    <x v="3"/>
    <x v="1"/>
    <x v="5"/>
    <x v="0"/>
    <x v="5"/>
  </r>
  <r>
    <x v="12"/>
    <x v="56"/>
    <x v="0"/>
    <x v="1"/>
    <x v="1"/>
    <x v="4"/>
    <x v="4"/>
    <x v="4"/>
    <x v="1"/>
    <x v="5"/>
    <x v="0"/>
    <x v="9"/>
  </r>
  <r>
    <x v="12"/>
    <x v="57"/>
    <x v="0"/>
    <x v="1"/>
    <x v="1"/>
    <x v="4"/>
    <x v="5"/>
    <x v="5"/>
    <x v="1"/>
    <x v="5"/>
    <x v="0"/>
    <x v="7"/>
  </r>
  <r>
    <x v="12"/>
    <x v="58"/>
    <x v="0"/>
    <x v="1"/>
    <x v="1"/>
    <x v="4"/>
    <x v="6"/>
    <x v="6"/>
    <x v="1"/>
    <x v="5"/>
    <x v="0"/>
    <x v="6"/>
  </r>
  <r>
    <x v="3"/>
    <x v="8"/>
    <x v="0"/>
    <x v="1"/>
    <x v="4"/>
    <x v="4"/>
    <x v="0"/>
    <x v="0"/>
    <x v="1"/>
    <x v="5"/>
    <x v="0"/>
    <x v="8"/>
  </r>
  <r>
    <x v="12"/>
    <x v="15"/>
    <x v="0"/>
    <x v="1"/>
    <x v="4"/>
    <x v="4"/>
    <x v="1"/>
    <x v="1"/>
    <x v="1"/>
    <x v="5"/>
    <x v="0"/>
    <x v="5"/>
  </r>
  <r>
    <x v="12"/>
    <x v="24"/>
    <x v="0"/>
    <x v="1"/>
    <x v="4"/>
    <x v="4"/>
    <x v="2"/>
    <x v="2"/>
    <x v="1"/>
    <x v="5"/>
    <x v="0"/>
    <x v="9"/>
  </r>
  <r>
    <x v="12"/>
    <x v="45"/>
    <x v="0"/>
    <x v="1"/>
    <x v="4"/>
    <x v="4"/>
    <x v="3"/>
    <x v="3"/>
    <x v="1"/>
    <x v="5"/>
    <x v="0"/>
    <x v="7"/>
  </r>
  <r>
    <x v="12"/>
    <x v="46"/>
    <x v="0"/>
    <x v="1"/>
    <x v="4"/>
    <x v="4"/>
    <x v="4"/>
    <x v="4"/>
    <x v="1"/>
    <x v="5"/>
    <x v="0"/>
    <x v="8"/>
  </r>
  <r>
    <x v="12"/>
    <x v="47"/>
    <x v="0"/>
    <x v="1"/>
    <x v="4"/>
    <x v="4"/>
    <x v="5"/>
    <x v="5"/>
    <x v="1"/>
    <x v="5"/>
    <x v="0"/>
    <x v="5"/>
  </r>
  <r>
    <x v="12"/>
    <x v="48"/>
    <x v="0"/>
    <x v="1"/>
    <x v="4"/>
    <x v="4"/>
    <x v="6"/>
    <x v="6"/>
    <x v="1"/>
    <x v="5"/>
    <x v="0"/>
    <x v="9"/>
  </r>
  <r>
    <x v="4"/>
    <x v="0"/>
    <x v="1"/>
    <x v="2"/>
    <x v="9"/>
    <x v="2"/>
    <x v="0"/>
    <x v="0"/>
    <x v="0"/>
    <x v="4"/>
    <x v="0"/>
    <x v="9"/>
  </r>
  <r>
    <x v="5"/>
    <x v="1"/>
    <x v="1"/>
    <x v="5"/>
    <x v="10"/>
    <x v="4"/>
    <x v="0"/>
    <x v="0"/>
    <x v="0"/>
    <x v="2"/>
    <x v="0"/>
    <x v="9"/>
  </r>
  <r>
    <x v="6"/>
    <x v="4"/>
    <x v="0"/>
    <x v="0"/>
    <x v="0"/>
    <x v="0"/>
    <x v="0"/>
    <x v="0"/>
    <x v="1"/>
    <x v="3"/>
    <x v="0"/>
    <x v="2"/>
  </r>
  <r>
    <x v="12"/>
    <x v="11"/>
    <x v="0"/>
    <x v="0"/>
    <x v="0"/>
    <x v="3"/>
    <x v="1"/>
    <x v="1"/>
    <x v="1"/>
    <x v="3"/>
    <x v="0"/>
    <x v="4"/>
  </r>
  <r>
    <x v="12"/>
    <x v="20"/>
    <x v="0"/>
    <x v="0"/>
    <x v="0"/>
    <x v="3"/>
    <x v="2"/>
    <x v="2"/>
    <x v="1"/>
    <x v="3"/>
    <x v="0"/>
    <x v="1"/>
  </r>
  <r>
    <x v="12"/>
    <x v="29"/>
    <x v="0"/>
    <x v="0"/>
    <x v="0"/>
    <x v="3"/>
    <x v="3"/>
    <x v="3"/>
    <x v="1"/>
    <x v="3"/>
    <x v="0"/>
    <x v="3"/>
  </r>
  <r>
    <x v="12"/>
    <x v="30"/>
    <x v="0"/>
    <x v="0"/>
    <x v="0"/>
    <x v="3"/>
    <x v="4"/>
    <x v="4"/>
    <x v="1"/>
    <x v="3"/>
    <x v="0"/>
    <x v="2"/>
  </r>
  <r>
    <x v="12"/>
    <x v="31"/>
    <x v="0"/>
    <x v="0"/>
    <x v="0"/>
    <x v="3"/>
    <x v="5"/>
    <x v="5"/>
    <x v="1"/>
    <x v="3"/>
    <x v="0"/>
    <x v="4"/>
  </r>
  <r>
    <x v="12"/>
    <x v="32"/>
    <x v="0"/>
    <x v="0"/>
    <x v="0"/>
    <x v="3"/>
    <x v="6"/>
    <x v="6"/>
    <x v="1"/>
    <x v="3"/>
    <x v="0"/>
    <x v="1"/>
  </r>
  <r>
    <x v="7"/>
    <x v="5"/>
    <x v="0"/>
    <x v="0"/>
    <x v="3"/>
    <x v="3"/>
    <x v="0"/>
    <x v="0"/>
    <x v="1"/>
    <x v="3"/>
    <x v="0"/>
    <x v="1"/>
  </r>
  <r>
    <x v="12"/>
    <x v="12"/>
    <x v="0"/>
    <x v="0"/>
    <x v="3"/>
    <x v="3"/>
    <x v="1"/>
    <x v="1"/>
    <x v="1"/>
    <x v="3"/>
    <x v="0"/>
    <x v="3"/>
  </r>
  <r>
    <x v="12"/>
    <x v="21"/>
    <x v="0"/>
    <x v="0"/>
    <x v="3"/>
    <x v="3"/>
    <x v="2"/>
    <x v="2"/>
    <x v="1"/>
    <x v="3"/>
    <x v="0"/>
    <x v="2"/>
  </r>
  <r>
    <x v="12"/>
    <x v="33"/>
    <x v="0"/>
    <x v="0"/>
    <x v="3"/>
    <x v="3"/>
    <x v="3"/>
    <x v="3"/>
    <x v="1"/>
    <x v="3"/>
    <x v="0"/>
    <x v="4"/>
  </r>
  <r>
    <x v="12"/>
    <x v="34"/>
    <x v="0"/>
    <x v="0"/>
    <x v="3"/>
    <x v="3"/>
    <x v="4"/>
    <x v="4"/>
    <x v="1"/>
    <x v="3"/>
    <x v="0"/>
    <x v="1"/>
  </r>
  <r>
    <x v="12"/>
    <x v="35"/>
    <x v="0"/>
    <x v="0"/>
    <x v="3"/>
    <x v="3"/>
    <x v="5"/>
    <x v="5"/>
    <x v="1"/>
    <x v="3"/>
    <x v="0"/>
    <x v="3"/>
  </r>
  <r>
    <x v="12"/>
    <x v="36"/>
    <x v="0"/>
    <x v="0"/>
    <x v="3"/>
    <x v="3"/>
    <x v="6"/>
    <x v="6"/>
    <x v="1"/>
    <x v="3"/>
    <x v="0"/>
    <x v="2"/>
  </r>
  <r>
    <x v="8"/>
    <x v="6"/>
    <x v="0"/>
    <x v="3"/>
    <x v="7"/>
    <x v="4"/>
    <x v="0"/>
    <x v="0"/>
    <x v="1"/>
    <x v="0"/>
    <x v="0"/>
    <x v="9"/>
  </r>
  <r>
    <x v="12"/>
    <x v="63"/>
    <x v="2"/>
    <x v="6"/>
    <x v="11"/>
    <x v="2"/>
    <x v="0"/>
    <x v="0"/>
    <x v="1"/>
    <x v="3"/>
    <x v="0"/>
    <x v="9"/>
  </r>
  <r>
    <x v="12"/>
    <x v="13"/>
    <x v="0"/>
    <x v="3"/>
    <x v="7"/>
    <x v="1"/>
    <x v="1"/>
    <x v="1"/>
    <x v="1"/>
    <x v="3"/>
    <x v="0"/>
    <x v="7"/>
  </r>
  <r>
    <x v="12"/>
    <x v="22"/>
    <x v="0"/>
    <x v="3"/>
    <x v="7"/>
    <x v="4"/>
    <x v="2"/>
    <x v="2"/>
    <x v="1"/>
    <x v="3"/>
    <x v="0"/>
    <x v="8"/>
  </r>
  <r>
    <x v="12"/>
    <x v="37"/>
    <x v="0"/>
    <x v="3"/>
    <x v="7"/>
    <x v="4"/>
    <x v="3"/>
    <x v="3"/>
    <x v="1"/>
    <x v="3"/>
    <x v="0"/>
    <x v="5"/>
  </r>
  <r>
    <x v="12"/>
    <x v="38"/>
    <x v="0"/>
    <x v="3"/>
    <x v="7"/>
    <x v="4"/>
    <x v="4"/>
    <x v="4"/>
    <x v="1"/>
    <x v="3"/>
    <x v="0"/>
    <x v="9"/>
  </r>
  <r>
    <x v="12"/>
    <x v="39"/>
    <x v="0"/>
    <x v="3"/>
    <x v="7"/>
    <x v="4"/>
    <x v="5"/>
    <x v="5"/>
    <x v="1"/>
    <x v="3"/>
    <x v="0"/>
    <x v="7"/>
  </r>
  <r>
    <x v="12"/>
    <x v="40"/>
    <x v="0"/>
    <x v="3"/>
    <x v="7"/>
    <x v="4"/>
    <x v="6"/>
    <x v="6"/>
    <x v="1"/>
    <x v="3"/>
    <x v="0"/>
    <x v="6"/>
  </r>
  <r>
    <x v="9"/>
    <x v="7"/>
    <x v="0"/>
    <x v="3"/>
    <x v="8"/>
    <x v="4"/>
    <x v="0"/>
    <x v="0"/>
    <x v="1"/>
    <x v="3"/>
    <x v="0"/>
    <x v="8"/>
  </r>
  <r>
    <x v="12"/>
    <x v="14"/>
    <x v="0"/>
    <x v="3"/>
    <x v="8"/>
    <x v="4"/>
    <x v="1"/>
    <x v="1"/>
    <x v="1"/>
    <x v="3"/>
    <x v="0"/>
    <x v="5"/>
  </r>
  <r>
    <x v="12"/>
    <x v="23"/>
    <x v="0"/>
    <x v="3"/>
    <x v="8"/>
    <x v="4"/>
    <x v="2"/>
    <x v="2"/>
    <x v="1"/>
    <x v="3"/>
    <x v="0"/>
    <x v="9"/>
  </r>
  <r>
    <x v="12"/>
    <x v="41"/>
    <x v="0"/>
    <x v="3"/>
    <x v="8"/>
    <x v="4"/>
    <x v="3"/>
    <x v="3"/>
    <x v="1"/>
    <x v="3"/>
    <x v="0"/>
    <x v="7"/>
  </r>
  <r>
    <x v="12"/>
    <x v="42"/>
    <x v="0"/>
    <x v="3"/>
    <x v="8"/>
    <x v="4"/>
    <x v="4"/>
    <x v="4"/>
    <x v="1"/>
    <x v="3"/>
    <x v="0"/>
    <x v="8"/>
  </r>
  <r>
    <x v="12"/>
    <x v="43"/>
    <x v="0"/>
    <x v="3"/>
    <x v="8"/>
    <x v="4"/>
    <x v="5"/>
    <x v="5"/>
    <x v="1"/>
    <x v="3"/>
    <x v="0"/>
    <x v="5"/>
  </r>
  <r>
    <x v="12"/>
    <x v="44"/>
    <x v="0"/>
    <x v="3"/>
    <x v="8"/>
    <x v="4"/>
    <x v="6"/>
    <x v="6"/>
    <x v="1"/>
    <x v="3"/>
    <x v="0"/>
    <x v="9"/>
  </r>
  <r>
    <x v="10"/>
    <x v="10"/>
    <x v="0"/>
    <x v="4"/>
    <x v="6"/>
    <x v="4"/>
    <x v="0"/>
    <x v="0"/>
    <x v="1"/>
    <x v="1"/>
    <x v="0"/>
    <x v="9"/>
  </r>
  <r>
    <x v="12"/>
    <x v="17"/>
    <x v="0"/>
    <x v="4"/>
    <x v="6"/>
    <x v="4"/>
    <x v="1"/>
    <x v="1"/>
    <x v="1"/>
    <x v="1"/>
    <x v="0"/>
    <x v="7"/>
  </r>
  <r>
    <x v="12"/>
    <x v="26"/>
    <x v="0"/>
    <x v="4"/>
    <x v="6"/>
    <x v="4"/>
    <x v="2"/>
    <x v="2"/>
    <x v="1"/>
    <x v="1"/>
    <x v="0"/>
    <x v="8"/>
  </r>
  <r>
    <x v="12"/>
    <x v="53"/>
    <x v="0"/>
    <x v="4"/>
    <x v="6"/>
    <x v="4"/>
    <x v="3"/>
    <x v="3"/>
    <x v="1"/>
    <x v="1"/>
    <x v="0"/>
    <x v="5"/>
  </r>
  <r>
    <x v="12"/>
    <x v="54"/>
    <x v="0"/>
    <x v="4"/>
    <x v="6"/>
    <x v="4"/>
    <x v="4"/>
    <x v="4"/>
    <x v="1"/>
    <x v="1"/>
    <x v="0"/>
    <x v="9"/>
  </r>
  <r>
    <x v="11"/>
    <x v="63"/>
    <x v="2"/>
    <x v="6"/>
    <x v="11"/>
    <x v="5"/>
    <x v="7"/>
    <x v="7"/>
    <x v="2"/>
    <x v="7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  <r>
    <x v="12"/>
    <x v="63"/>
    <x v="2"/>
    <x v="6"/>
    <x v="11"/>
    <x v="5"/>
    <x v="7"/>
    <x v="7"/>
    <x v="2"/>
    <x v="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8">
  <r>
    <x v="1"/>
    <x v="97"/>
    <x v="2"/>
    <x v="12"/>
    <x v="22"/>
    <x v="18"/>
    <x v="1"/>
    <x v="0"/>
    <x v="0"/>
    <x v="2"/>
    <x v="15"/>
    <x v="0"/>
    <x v="0"/>
    <x v="28"/>
    <x v="49"/>
    <x v="0"/>
  </r>
  <r>
    <x v="2"/>
    <x v="97"/>
    <x v="2"/>
    <x v="12"/>
    <x v="21"/>
    <x v="18"/>
    <x v="1"/>
    <x v="0"/>
    <x v="0"/>
    <x v="3"/>
    <x v="16"/>
    <x v="0"/>
    <x v="6"/>
    <x v="33"/>
    <x v="46"/>
    <x v="20"/>
  </r>
  <r>
    <x v="2"/>
    <x v="97"/>
    <x v="2"/>
    <x v="12"/>
    <x v="21"/>
    <x v="18"/>
    <x v="1"/>
    <x v="0"/>
    <x v="0"/>
    <x v="3"/>
    <x v="13"/>
    <x v="0"/>
    <x v="6"/>
    <x v="33"/>
    <x v="46"/>
    <x v="20"/>
  </r>
  <r>
    <x v="2"/>
    <x v="97"/>
    <x v="2"/>
    <x v="12"/>
    <x v="21"/>
    <x v="18"/>
    <x v="1"/>
    <x v="0"/>
    <x v="0"/>
    <x v="3"/>
    <x v="13"/>
    <x v="0"/>
    <x v="6"/>
    <x v="33"/>
    <x v="46"/>
    <x v="20"/>
  </r>
  <r>
    <x v="2"/>
    <x v="97"/>
    <x v="2"/>
    <x v="12"/>
    <x v="21"/>
    <x v="17"/>
    <x v="1"/>
    <x v="0"/>
    <x v="0"/>
    <x v="0"/>
    <x v="0"/>
    <x v="0"/>
    <x v="6"/>
    <x v="33"/>
    <x v="46"/>
    <x v="20"/>
  </r>
  <r>
    <x v="4"/>
    <x v="3"/>
    <x v="2"/>
    <x v="45"/>
    <x v="66"/>
    <x v="17"/>
    <x v="1"/>
    <x v="0"/>
    <x v="0"/>
    <x v="2"/>
    <x v="4"/>
    <x v="2"/>
    <x v="2"/>
    <x v="64"/>
    <x v="21"/>
    <x v="8"/>
  </r>
  <r>
    <x v="4"/>
    <x v="3"/>
    <x v="2"/>
    <x v="45"/>
    <x v="66"/>
    <x v="17"/>
    <x v="1"/>
    <x v="0"/>
    <x v="0"/>
    <x v="2"/>
    <x v="7"/>
    <x v="2"/>
    <x v="2"/>
    <x v="64"/>
    <x v="21"/>
    <x v="8"/>
  </r>
  <r>
    <x v="4"/>
    <x v="3"/>
    <x v="2"/>
    <x v="45"/>
    <x v="66"/>
    <x v="17"/>
    <x v="1"/>
    <x v="0"/>
    <x v="0"/>
    <x v="2"/>
    <x v="12"/>
    <x v="2"/>
    <x v="2"/>
    <x v="64"/>
    <x v="21"/>
    <x v="8"/>
  </r>
  <r>
    <x v="4"/>
    <x v="3"/>
    <x v="2"/>
    <x v="45"/>
    <x v="66"/>
    <x v="17"/>
    <x v="1"/>
    <x v="0"/>
    <x v="0"/>
    <x v="2"/>
    <x v="6"/>
    <x v="2"/>
    <x v="2"/>
    <x v="64"/>
    <x v="21"/>
    <x v="8"/>
  </r>
  <r>
    <x v="7"/>
    <x v="97"/>
    <x v="5"/>
    <x v="10"/>
    <x v="100"/>
    <x v="18"/>
    <x v="1"/>
    <x v="0"/>
    <x v="0"/>
    <x v="2"/>
    <x v="17"/>
    <x v="0"/>
    <x v="4"/>
    <x v="48"/>
    <x v="0"/>
    <x v="20"/>
  </r>
  <r>
    <x v="8"/>
    <x v="97"/>
    <x v="0"/>
    <x v="35"/>
    <x v="27"/>
    <x v="16"/>
    <x v="0"/>
    <x v="0"/>
    <x v="0"/>
    <x v="0"/>
    <x v="0"/>
    <x v="1"/>
    <x v="2"/>
    <x v="64"/>
    <x v="0"/>
    <x v="2"/>
  </r>
  <r>
    <x v="11"/>
    <x v="97"/>
    <x v="0"/>
    <x v="49"/>
    <x v="81"/>
    <x v="17"/>
    <x v="1"/>
    <x v="0"/>
    <x v="0"/>
    <x v="0"/>
    <x v="0"/>
    <x v="1"/>
    <x v="7"/>
    <x v="52"/>
    <x v="48"/>
    <x v="0"/>
  </r>
  <r>
    <x v="12"/>
    <x v="97"/>
    <x v="6"/>
    <x v="11"/>
    <x v="40"/>
    <x v="18"/>
    <x v="1"/>
    <x v="0"/>
    <x v="0"/>
    <x v="2"/>
    <x v="15"/>
    <x v="0"/>
    <x v="9"/>
    <x v="20"/>
    <x v="39"/>
    <x v="5"/>
  </r>
  <r>
    <x v="12"/>
    <x v="97"/>
    <x v="6"/>
    <x v="11"/>
    <x v="40"/>
    <x v="18"/>
    <x v="1"/>
    <x v="0"/>
    <x v="0"/>
    <x v="2"/>
    <x v="12"/>
    <x v="0"/>
    <x v="9"/>
    <x v="20"/>
    <x v="39"/>
    <x v="5"/>
  </r>
  <r>
    <x v="12"/>
    <x v="97"/>
    <x v="6"/>
    <x v="11"/>
    <x v="40"/>
    <x v="6"/>
    <x v="1"/>
    <x v="0"/>
    <x v="0"/>
    <x v="1"/>
    <x v="12"/>
    <x v="0"/>
    <x v="9"/>
    <x v="20"/>
    <x v="39"/>
    <x v="5"/>
  </r>
  <r>
    <x v="12"/>
    <x v="97"/>
    <x v="6"/>
    <x v="11"/>
    <x v="40"/>
    <x v="18"/>
    <x v="1"/>
    <x v="0"/>
    <x v="0"/>
    <x v="2"/>
    <x v="12"/>
    <x v="0"/>
    <x v="9"/>
    <x v="20"/>
    <x v="39"/>
    <x v="5"/>
  </r>
  <r>
    <x v="12"/>
    <x v="97"/>
    <x v="6"/>
    <x v="11"/>
    <x v="40"/>
    <x v="18"/>
    <x v="1"/>
    <x v="0"/>
    <x v="0"/>
    <x v="2"/>
    <x v="15"/>
    <x v="0"/>
    <x v="9"/>
    <x v="20"/>
    <x v="39"/>
    <x v="5"/>
  </r>
  <r>
    <x v="12"/>
    <x v="97"/>
    <x v="6"/>
    <x v="11"/>
    <x v="40"/>
    <x v="18"/>
    <x v="1"/>
    <x v="0"/>
    <x v="0"/>
    <x v="2"/>
    <x v="12"/>
    <x v="0"/>
    <x v="9"/>
    <x v="20"/>
    <x v="39"/>
    <x v="5"/>
  </r>
  <r>
    <x v="12"/>
    <x v="97"/>
    <x v="6"/>
    <x v="11"/>
    <x v="40"/>
    <x v="6"/>
    <x v="1"/>
    <x v="0"/>
    <x v="0"/>
    <x v="1"/>
    <x v="7"/>
    <x v="0"/>
    <x v="9"/>
    <x v="20"/>
    <x v="39"/>
    <x v="5"/>
  </r>
  <r>
    <x v="14"/>
    <x v="39"/>
    <x v="2"/>
    <x v="9"/>
    <x v="106"/>
    <x v="15"/>
    <x v="0"/>
    <x v="0"/>
    <x v="0"/>
    <x v="1"/>
    <x v="7"/>
    <x v="1"/>
    <x v="2"/>
    <x v="12"/>
    <x v="3"/>
    <x v="11"/>
  </r>
  <r>
    <x v="14"/>
    <x v="39"/>
    <x v="2"/>
    <x v="9"/>
    <x v="106"/>
    <x v="20"/>
    <x v="0"/>
    <x v="0"/>
    <x v="0"/>
    <x v="0"/>
    <x v="0"/>
    <x v="1"/>
    <x v="2"/>
    <x v="12"/>
    <x v="3"/>
    <x v="11"/>
  </r>
  <r>
    <x v="15"/>
    <x v="40"/>
    <x v="6"/>
    <x v="11"/>
    <x v="63"/>
    <x v="17"/>
    <x v="1"/>
    <x v="0"/>
    <x v="0"/>
    <x v="1"/>
    <x v="5"/>
    <x v="1"/>
    <x v="2"/>
    <x v="64"/>
    <x v="23"/>
    <x v="11"/>
  </r>
  <r>
    <x v="15"/>
    <x v="40"/>
    <x v="6"/>
    <x v="11"/>
    <x v="63"/>
    <x v="17"/>
    <x v="1"/>
    <x v="0"/>
    <x v="0"/>
    <x v="1"/>
    <x v="5"/>
    <x v="1"/>
    <x v="2"/>
    <x v="64"/>
    <x v="23"/>
    <x v="11"/>
  </r>
  <r>
    <x v="15"/>
    <x v="40"/>
    <x v="6"/>
    <x v="11"/>
    <x v="63"/>
    <x v="17"/>
    <x v="1"/>
    <x v="0"/>
    <x v="0"/>
    <x v="1"/>
    <x v="8"/>
    <x v="1"/>
    <x v="2"/>
    <x v="64"/>
    <x v="23"/>
    <x v="11"/>
  </r>
  <r>
    <x v="15"/>
    <x v="40"/>
    <x v="6"/>
    <x v="11"/>
    <x v="63"/>
    <x v="17"/>
    <x v="1"/>
    <x v="0"/>
    <x v="0"/>
    <x v="2"/>
    <x v="11"/>
    <x v="1"/>
    <x v="2"/>
    <x v="64"/>
    <x v="23"/>
    <x v="11"/>
  </r>
  <r>
    <x v="15"/>
    <x v="40"/>
    <x v="6"/>
    <x v="11"/>
    <x v="63"/>
    <x v="17"/>
    <x v="1"/>
    <x v="0"/>
    <x v="0"/>
    <x v="1"/>
    <x v="7"/>
    <x v="1"/>
    <x v="2"/>
    <x v="64"/>
    <x v="23"/>
    <x v="11"/>
  </r>
  <r>
    <x v="15"/>
    <x v="40"/>
    <x v="6"/>
    <x v="11"/>
    <x v="63"/>
    <x v="20"/>
    <x v="1"/>
    <x v="0"/>
    <x v="0"/>
    <x v="0"/>
    <x v="0"/>
    <x v="1"/>
    <x v="2"/>
    <x v="64"/>
    <x v="23"/>
    <x v="11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8"/>
    <x v="45"/>
    <x v="2"/>
    <x v="4"/>
    <x v="78"/>
    <x v="18"/>
    <x v="1"/>
    <x v="0"/>
    <x v="0"/>
    <x v="2"/>
    <x v="4"/>
    <x v="1"/>
    <x v="2"/>
    <x v="30"/>
    <x v="38"/>
    <x v="12"/>
  </r>
  <r>
    <x v="18"/>
    <x v="45"/>
    <x v="2"/>
    <x v="4"/>
    <x v="78"/>
    <x v="18"/>
    <x v="1"/>
    <x v="0"/>
    <x v="0"/>
    <x v="2"/>
    <x v="4"/>
    <x v="1"/>
    <x v="2"/>
    <x v="30"/>
    <x v="38"/>
    <x v="12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8"/>
    <x v="45"/>
    <x v="2"/>
    <x v="4"/>
    <x v="78"/>
    <x v="18"/>
    <x v="1"/>
    <x v="0"/>
    <x v="0"/>
    <x v="2"/>
    <x v="2"/>
    <x v="1"/>
    <x v="2"/>
    <x v="30"/>
    <x v="38"/>
    <x v="12"/>
  </r>
  <r>
    <x v="19"/>
    <x v="46"/>
    <x v="2"/>
    <x v="64"/>
    <x v="61"/>
    <x v="17"/>
    <x v="1"/>
    <x v="0"/>
    <x v="0"/>
    <x v="1"/>
    <x v="7"/>
    <x v="1"/>
    <x v="2"/>
    <x v="29"/>
    <x v="8"/>
    <x v="12"/>
  </r>
  <r>
    <x v="19"/>
    <x v="46"/>
    <x v="2"/>
    <x v="64"/>
    <x v="61"/>
    <x v="17"/>
    <x v="1"/>
    <x v="0"/>
    <x v="0"/>
    <x v="1"/>
    <x v="7"/>
    <x v="1"/>
    <x v="2"/>
    <x v="29"/>
    <x v="8"/>
    <x v="12"/>
  </r>
  <r>
    <x v="19"/>
    <x v="46"/>
    <x v="2"/>
    <x v="64"/>
    <x v="61"/>
    <x v="20"/>
    <x v="1"/>
    <x v="0"/>
    <x v="0"/>
    <x v="0"/>
    <x v="0"/>
    <x v="1"/>
    <x v="2"/>
    <x v="29"/>
    <x v="8"/>
    <x v="12"/>
  </r>
  <r>
    <x v="20"/>
    <x v="47"/>
    <x v="2"/>
    <x v="19"/>
    <x v="59"/>
    <x v="17"/>
    <x v="1"/>
    <x v="0"/>
    <x v="0"/>
    <x v="1"/>
    <x v="3"/>
    <x v="1"/>
    <x v="3"/>
    <x v="64"/>
    <x v="20"/>
    <x v="12"/>
  </r>
  <r>
    <x v="20"/>
    <x v="47"/>
    <x v="2"/>
    <x v="19"/>
    <x v="59"/>
    <x v="17"/>
    <x v="1"/>
    <x v="0"/>
    <x v="0"/>
    <x v="1"/>
    <x v="1"/>
    <x v="1"/>
    <x v="3"/>
    <x v="64"/>
    <x v="20"/>
    <x v="12"/>
  </r>
  <r>
    <x v="20"/>
    <x v="47"/>
    <x v="2"/>
    <x v="19"/>
    <x v="59"/>
    <x v="17"/>
    <x v="1"/>
    <x v="0"/>
    <x v="0"/>
    <x v="1"/>
    <x v="1"/>
    <x v="1"/>
    <x v="3"/>
    <x v="64"/>
    <x v="20"/>
    <x v="12"/>
  </r>
  <r>
    <x v="20"/>
    <x v="47"/>
    <x v="2"/>
    <x v="19"/>
    <x v="59"/>
    <x v="17"/>
    <x v="1"/>
    <x v="0"/>
    <x v="0"/>
    <x v="1"/>
    <x v="3"/>
    <x v="1"/>
    <x v="3"/>
    <x v="64"/>
    <x v="20"/>
    <x v="12"/>
  </r>
  <r>
    <x v="20"/>
    <x v="47"/>
    <x v="2"/>
    <x v="19"/>
    <x v="59"/>
    <x v="17"/>
    <x v="1"/>
    <x v="0"/>
    <x v="0"/>
    <x v="1"/>
    <x v="1"/>
    <x v="1"/>
    <x v="3"/>
    <x v="64"/>
    <x v="20"/>
    <x v="12"/>
  </r>
  <r>
    <x v="20"/>
    <x v="47"/>
    <x v="2"/>
    <x v="19"/>
    <x v="59"/>
    <x v="17"/>
    <x v="1"/>
    <x v="0"/>
    <x v="0"/>
    <x v="1"/>
    <x v="1"/>
    <x v="1"/>
    <x v="3"/>
    <x v="64"/>
    <x v="20"/>
    <x v="12"/>
  </r>
  <r>
    <x v="20"/>
    <x v="47"/>
    <x v="2"/>
    <x v="19"/>
    <x v="59"/>
    <x v="17"/>
    <x v="1"/>
    <x v="0"/>
    <x v="0"/>
    <x v="1"/>
    <x v="7"/>
    <x v="1"/>
    <x v="3"/>
    <x v="64"/>
    <x v="20"/>
    <x v="12"/>
  </r>
  <r>
    <x v="20"/>
    <x v="47"/>
    <x v="2"/>
    <x v="19"/>
    <x v="59"/>
    <x v="17"/>
    <x v="1"/>
    <x v="0"/>
    <x v="0"/>
    <x v="2"/>
    <x v="9"/>
    <x v="1"/>
    <x v="3"/>
    <x v="64"/>
    <x v="20"/>
    <x v="12"/>
  </r>
  <r>
    <x v="20"/>
    <x v="47"/>
    <x v="2"/>
    <x v="19"/>
    <x v="59"/>
    <x v="17"/>
    <x v="1"/>
    <x v="0"/>
    <x v="0"/>
    <x v="2"/>
    <x v="4"/>
    <x v="1"/>
    <x v="3"/>
    <x v="64"/>
    <x v="20"/>
    <x v="12"/>
  </r>
  <r>
    <x v="20"/>
    <x v="47"/>
    <x v="2"/>
    <x v="19"/>
    <x v="59"/>
    <x v="17"/>
    <x v="1"/>
    <x v="0"/>
    <x v="0"/>
    <x v="2"/>
    <x v="6"/>
    <x v="1"/>
    <x v="3"/>
    <x v="64"/>
    <x v="20"/>
    <x v="12"/>
  </r>
  <r>
    <x v="20"/>
    <x v="47"/>
    <x v="2"/>
    <x v="19"/>
    <x v="59"/>
    <x v="17"/>
    <x v="1"/>
    <x v="0"/>
    <x v="0"/>
    <x v="0"/>
    <x v="0"/>
    <x v="1"/>
    <x v="3"/>
    <x v="64"/>
    <x v="20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1"/>
    <x v="48"/>
    <x v="2"/>
    <x v="4"/>
    <x v="78"/>
    <x v="18"/>
    <x v="1"/>
    <x v="0"/>
    <x v="0"/>
    <x v="2"/>
    <x v="4"/>
    <x v="1"/>
    <x v="2"/>
    <x v="17"/>
    <x v="38"/>
    <x v="12"/>
  </r>
  <r>
    <x v="21"/>
    <x v="48"/>
    <x v="2"/>
    <x v="4"/>
    <x v="78"/>
    <x v="18"/>
    <x v="1"/>
    <x v="0"/>
    <x v="0"/>
    <x v="2"/>
    <x v="4"/>
    <x v="1"/>
    <x v="2"/>
    <x v="17"/>
    <x v="38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1"/>
    <x v="48"/>
    <x v="2"/>
    <x v="4"/>
    <x v="78"/>
    <x v="18"/>
    <x v="1"/>
    <x v="0"/>
    <x v="0"/>
    <x v="2"/>
    <x v="2"/>
    <x v="1"/>
    <x v="2"/>
    <x v="17"/>
    <x v="38"/>
    <x v="12"/>
  </r>
  <r>
    <x v="22"/>
    <x v="49"/>
    <x v="2"/>
    <x v="65"/>
    <x v="51"/>
    <x v="15"/>
    <x v="0"/>
    <x v="0"/>
    <x v="0"/>
    <x v="1"/>
    <x v="7"/>
    <x v="1"/>
    <x v="1"/>
    <x v="64"/>
    <x v="3"/>
    <x v="12"/>
  </r>
  <r>
    <x v="22"/>
    <x v="49"/>
    <x v="2"/>
    <x v="65"/>
    <x v="51"/>
    <x v="15"/>
    <x v="0"/>
    <x v="0"/>
    <x v="0"/>
    <x v="0"/>
    <x v="0"/>
    <x v="1"/>
    <x v="1"/>
    <x v="64"/>
    <x v="3"/>
    <x v="12"/>
  </r>
  <r>
    <x v="23"/>
    <x v="50"/>
    <x v="2"/>
    <x v="66"/>
    <x v="50"/>
    <x v="15"/>
    <x v="0"/>
    <x v="0"/>
    <x v="0"/>
    <x v="1"/>
    <x v="9"/>
    <x v="1"/>
    <x v="1"/>
    <x v="64"/>
    <x v="8"/>
    <x v="12"/>
  </r>
  <r>
    <x v="23"/>
    <x v="50"/>
    <x v="2"/>
    <x v="66"/>
    <x v="50"/>
    <x v="15"/>
    <x v="0"/>
    <x v="0"/>
    <x v="0"/>
    <x v="0"/>
    <x v="0"/>
    <x v="1"/>
    <x v="1"/>
    <x v="64"/>
    <x v="8"/>
    <x v="12"/>
  </r>
  <r>
    <x v="24"/>
    <x v="51"/>
    <x v="2"/>
    <x v="2"/>
    <x v="49"/>
    <x v="15"/>
    <x v="1"/>
    <x v="0"/>
    <x v="0"/>
    <x v="1"/>
    <x v="9"/>
    <x v="1"/>
    <x v="1"/>
    <x v="64"/>
    <x v="8"/>
    <x v="12"/>
  </r>
  <r>
    <x v="24"/>
    <x v="51"/>
    <x v="2"/>
    <x v="2"/>
    <x v="49"/>
    <x v="15"/>
    <x v="1"/>
    <x v="0"/>
    <x v="0"/>
    <x v="0"/>
    <x v="0"/>
    <x v="1"/>
    <x v="1"/>
    <x v="64"/>
    <x v="8"/>
    <x v="12"/>
  </r>
  <r>
    <x v="25"/>
    <x v="52"/>
    <x v="2"/>
    <x v="14"/>
    <x v="9"/>
    <x v="20"/>
    <x v="1"/>
    <x v="0"/>
    <x v="0"/>
    <x v="1"/>
    <x v="11"/>
    <x v="1"/>
    <x v="3"/>
    <x v="11"/>
    <x v="31"/>
    <x v="12"/>
  </r>
  <r>
    <x v="25"/>
    <x v="52"/>
    <x v="2"/>
    <x v="14"/>
    <x v="9"/>
    <x v="20"/>
    <x v="1"/>
    <x v="0"/>
    <x v="0"/>
    <x v="0"/>
    <x v="0"/>
    <x v="1"/>
    <x v="3"/>
    <x v="11"/>
    <x v="31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6"/>
    <x v="53"/>
    <x v="2"/>
    <x v="21"/>
    <x v="46"/>
    <x v="11"/>
    <x v="1"/>
    <x v="0"/>
    <x v="0"/>
    <x v="1"/>
    <x v="3"/>
    <x v="1"/>
    <x v="3"/>
    <x v="64"/>
    <x v="10"/>
    <x v="12"/>
  </r>
  <r>
    <x v="27"/>
    <x v="61"/>
    <x v="2"/>
    <x v="53"/>
    <x v="89"/>
    <x v="17"/>
    <x v="1"/>
    <x v="0"/>
    <x v="0"/>
    <x v="1"/>
    <x v="5"/>
    <x v="1"/>
    <x v="3"/>
    <x v="58"/>
    <x v="2"/>
    <x v="12"/>
  </r>
  <r>
    <x v="27"/>
    <x v="61"/>
    <x v="2"/>
    <x v="53"/>
    <x v="89"/>
    <x v="20"/>
    <x v="1"/>
    <x v="0"/>
    <x v="0"/>
    <x v="0"/>
    <x v="0"/>
    <x v="1"/>
    <x v="3"/>
    <x v="58"/>
    <x v="2"/>
    <x v="12"/>
  </r>
  <r>
    <x v="28"/>
    <x v="67"/>
    <x v="2"/>
    <x v="25"/>
    <x v="38"/>
    <x v="17"/>
    <x v="2"/>
    <x v="0"/>
    <x v="0"/>
    <x v="1"/>
    <x v="5"/>
    <x v="1"/>
    <x v="2"/>
    <x v="64"/>
    <x v="16"/>
    <x v="12"/>
  </r>
  <r>
    <x v="28"/>
    <x v="67"/>
    <x v="2"/>
    <x v="25"/>
    <x v="38"/>
    <x v="17"/>
    <x v="2"/>
    <x v="0"/>
    <x v="0"/>
    <x v="1"/>
    <x v="7"/>
    <x v="1"/>
    <x v="2"/>
    <x v="64"/>
    <x v="16"/>
    <x v="12"/>
  </r>
  <r>
    <x v="28"/>
    <x v="67"/>
    <x v="2"/>
    <x v="25"/>
    <x v="38"/>
    <x v="17"/>
    <x v="2"/>
    <x v="0"/>
    <x v="0"/>
    <x v="1"/>
    <x v="7"/>
    <x v="1"/>
    <x v="2"/>
    <x v="64"/>
    <x v="16"/>
    <x v="12"/>
  </r>
  <r>
    <x v="28"/>
    <x v="67"/>
    <x v="2"/>
    <x v="25"/>
    <x v="38"/>
    <x v="17"/>
    <x v="2"/>
    <x v="0"/>
    <x v="0"/>
    <x v="1"/>
    <x v="5"/>
    <x v="1"/>
    <x v="2"/>
    <x v="64"/>
    <x v="16"/>
    <x v="12"/>
  </r>
  <r>
    <x v="28"/>
    <x v="67"/>
    <x v="2"/>
    <x v="25"/>
    <x v="38"/>
    <x v="17"/>
    <x v="2"/>
    <x v="0"/>
    <x v="0"/>
    <x v="1"/>
    <x v="7"/>
    <x v="1"/>
    <x v="2"/>
    <x v="64"/>
    <x v="16"/>
    <x v="12"/>
  </r>
  <r>
    <x v="28"/>
    <x v="67"/>
    <x v="2"/>
    <x v="25"/>
    <x v="38"/>
    <x v="20"/>
    <x v="2"/>
    <x v="0"/>
    <x v="0"/>
    <x v="0"/>
    <x v="0"/>
    <x v="1"/>
    <x v="2"/>
    <x v="64"/>
    <x v="16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15"/>
    <x v="1"/>
    <x v="0"/>
    <x v="0"/>
    <x v="1"/>
    <x v="3"/>
    <x v="1"/>
    <x v="1"/>
    <x v="64"/>
    <x v="10"/>
    <x v="12"/>
  </r>
  <r>
    <x v="29"/>
    <x v="68"/>
    <x v="2"/>
    <x v="12"/>
    <x v="47"/>
    <x v="20"/>
    <x v="1"/>
    <x v="0"/>
    <x v="0"/>
    <x v="0"/>
    <x v="0"/>
    <x v="1"/>
    <x v="1"/>
    <x v="64"/>
    <x v="10"/>
    <x v="12"/>
  </r>
  <r>
    <x v="30"/>
    <x v="69"/>
    <x v="2"/>
    <x v="39"/>
    <x v="99"/>
    <x v="20"/>
    <x v="0"/>
    <x v="0"/>
    <x v="0"/>
    <x v="2"/>
    <x v="7"/>
    <x v="1"/>
    <x v="2"/>
    <x v="9"/>
    <x v="3"/>
    <x v="12"/>
  </r>
  <r>
    <x v="30"/>
    <x v="69"/>
    <x v="2"/>
    <x v="39"/>
    <x v="99"/>
    <x v="20"/>
    <x v="0"/>
    <x v="0"/>
    <x v="0"/>
    <x v="0"/>
    <x v="0"/>
    <x v="1"/>
    <x v="2"/>
    <x v="9"/>
    <x v="3"/>
    <x v="12"/>
  </r>
  <r>
    <x v="31"/>
    <x v="77"/>
    <x v="2"/>
    <x v="22"/>
    <x v="59"/>
    <x v="17"/>
    <x v="1"/>
    <x v="0"/>
    <x v="0"/>
    <x v="1"/>
    <x v="5"/>
    <x v="2"/>
    <x v="2"/>
    <x v="64"/>
    <x v="24"/>
    <x v="12"/>
  </r>
  <r>
    <x v="31"/>
    <x v="77"/>
    <x v="2"/>
    <x v="22"/>
    <x v="59"/>
    <x v="17"/>
    <x v="1"/>
    <x v="0"/>
    <x v="0"/>
    <x v="1"/>
    <x v="9"/>
    <x v="2"/>
    <x v="2"/>
    <x v="64"/>
    <x v="24"/>
    <x v="12"/>
  </r>
  <r>
    <x v="31"/>
    <x v="77"/>
    <x v="2"/>
    <x v="22"/>
    <x v="59"/>
    <x v="17"/>
    <x v="1"/>
    <x v="0"/>
    <x v="0"/>
    <x v="1"/>
    <x v="2"/>
    <x v="2"/>
    <x v="2"/>
    <x v="64"/>
    <x v="24"/>
    <x v="12"/>
  </r>
  <r>
    <x v="31"/>
    <x v="77"/>
    <x v="2"/>
    <x v="22"/>
    <x v="59"/>
    <x v="17"/>
    <x v="1"/>
    <x v="0"/>
    <x v="0"/>
    <x v="1"/>
    <x v="2"/>
    <x v="2"/>
    <x v="2"/>
    <x v="64"/>
    <x v="24"/>
    <x v="12"/>
  </r>
  <r>
    <x v="31"/>
    <x v="77"/>
    <x v="2"/>
    <x v="22"/>
    <x v="59"/>
    <x v="17"/>
    <x v="1"/>
    <x v="0"/>
    <x v="0"/>
    <x v="1"/>
    <x v="5"/>
    <x v="2"/>
    <x v="2"/>
    <x v="64"/>
    <x v="24"/>
    <x v="12"/>
  </r>
  <r>
    <x v="31"/>
    <x v="77"/>
    <x v="2"/>
    <x v="22"/>
    <x v="59"/>
    <x v="17"/>
    <x v="1"/>
    <x v="0"/>
    <x v="0"/>
    <x v="1"/>
    <x v="7"/>
    <x v="2"/>
    <x v="2"/>
    <x v="64"/>
    <x v="24"/>
    <x v="12"/>
  </r>
  <r>
    <x v="31"/>
    <x v="77"/>
    <x v="2"/>
    <x v="22"/>
    <x v="59"/>
    <x v="17"/>
    <x v="1"/>
    <x v="0"/>
    <x v="0"/>
    <x v="1"/>
    <x v="10"/>
    <x v="2"/>
    <x v="2"/>
    <x v="64"/>
    <x v="24"/>
    <x v="12"/>
  </r>
  <r>
    <x v="31"/>
    <x v="77"/>
    <x v="2"/>
    <x v="22"/>
    <x v="59"/>
    <x v="20"/>
    <x v="1"/>
    <x v="0"/>
    <x v="0"/>
    <x v="0"/>
    <x v="0"/>
    <x v="2"/>
    <x v="2"/>
    <x v="64"/>
    <x v="24"/>
    <x v="12"/>
  </r>
  <r>
    <x v="32"/>
    <x v="80"/>
    <x v="2"/>
    <x v="37"/>
    <x v="39"/>
    <x v="17"/>
    <x v="1"/>
    <x v="0"/>
    <x v="0"/>
    <x v="1"/>
    <x v="2"/>
    <x v="2"/>
    <x v="2"/>
    <x v="46"/>
    <x v="7"/>
    <x v="12"/>
  </r>
  <r>
    <x v="32"/>
    <x v="80"/>
    <x v="2"/>
    <x v="37"/>
    <x v="39"/>
    <x v="17"/>
    <x v="1"/>
    <x v="0"/>
    <x v="0"/>
    <x v="1"/>
    <x v="7"/>
    <x v="2"/>
    <x v="2"/>
    <x v="46"/>
    <x v="7"/>
    <x v="12"/>
  </r>
  <r>
    <x v="32"/>
    <x v="80"/>
    <x v="2"/>
    <x v="37"/>
    <x v="39"/>
    <x v="17"/>
    <x v="1"/>
    <x v="0"/>
    <x v="0"/>
    <x v="1"/>
    <x v="2"/>
    <x v="2"/>
    <x v="2"/>
    <x v="46"/>
    <x v="7"/>
    <x v="12"/>
  </r>
  <r>
    <x v="32"/>
    <x v="80"/>
    <x v="2"/>
    <x v="37"/>
    <x v="39"/>
    <x v="20"/>
    <x v="1"/>
    <x v="0"/>
    <x v="0"/>
    <x v="0"/>
    <x v="0"/>
    <x v="2"/>
    <x v="2"/>
    <x v="46"/>
    <x v="7"/>
    <x v="12"/>
  </r>
  <r>
    <x v="33"/>
    <x v="62"/>
    <x v="2"/>
    <x v="61"/>
    <x v="121"/>
    <x v="18"/>
    <x v="1"/>
    <x v="0"/>
    <x v="0"/>
    <x v="1"/>
    <x v="7"/>
    <x v="1"/>
    <x v="1"/>
    <x v="36"/>
    <x v="0"/>
    <x v="12"/>
  </r>
  <r>
    <x v="33"/>
    <x v="62"/>
    <x v="2"/>
    <x v="61"/>
    <x v="121"/>
    <x v="18"/>
    <x v="1"/>
    <x v="0"/>
    <x v="0"/>
    <x v="1"/>
    <x v="1"/>
    <x v="1"/>
    <x v="1"/>
    <x v="36"/>
    <x v="0"/>
    <x v="12"/>
  </r>
  <r>
    <x v="33"/>
    <x v="62"/>
    <x v="2"/>
    <x v="61"/>
    <x v="121"/>
    <x v="18"/>
    <x v="1"/>
    <x v="0"/>
    <x v="0"/>
    <x v="1"/>
    <x v="2"/>
    <x v="1"/>
    <x v="1"/>
    <x v="36"/>
    <x v="0"/>
    <x v="12"/>
  </r>
  <r>
    <x v="33"/>
    <x v="62"/>
    <x v="2"/>
    <x v="61"/>
    <x v="121"/>
    <x v="18"/>
    <x v="1"/>
    <x v="0"/>
    <x v="0"/>
    <x v="1"/>
    <x v="1"/>
    <x v="1"/>
    <x v="1"/>
    <x v="36"/>
    <x v="0"/>
    <x v="12"/>
  </r>
  <r>
    <x v="33"/>
    <x v="62"/>
    <x v="2"/>
    <x v="61"/>
    <x v="121"/>
    <x v="18"/>
    <x v="1"/>
    <x v="0"/>
    <x v="0"/>
    <x v="1"/>
    <x v="7"/>
    <x v="1"/>
    <x v="1"/>
    <x v="36"/>
    <x v="0"/>
    <x v="12"/>
  </r>
  <r>
    <x v="33"/>
    <x v="62"/>
    <x v="2"/>
    <x v="61"/>
    <x v="121"/>
    <x v="18"/>
    <x v="1"/>
    <x v="0"/>
    <x v="0"/>
    <x v="1"/>
    <x v="0"/>
    <x v="1"/>
    <x v="1"/>
    <x v="36"/>
    <x v="0"/>
    <x v="12"/>
  </r>
  <r>
    <x v="33"/>
    <x v="62"/>
    <x v="2"/>
    <x v="61"/>
    <x v="121"/>
    <x v="18"/>
    <x v="1"/>
    <x v="0"/>
    <x v="0"/>
    <x v="1"/>
    <x v="7"/>
    <x v="1"/>
    <x v="1"/>
    <x v="36"/>
    <x v="0"/>
    <x v="12"/>
  </r>
  <r>
    <x v="34"/>
    <x v="86"/>
    <x v="2"/>
    <x v="6"/>
    <x v="48"/>
    <x v="20"/>
    <x v="1"/>
    <x v="0"/>
    <x v="0"/>
    <x v="1"/>
    <x v="9"/>
    <x v="1"/>
    <x v="1"/>
    <x v="53"/>
    <x v="8"/>
    <x v="12"/>
  </r>
  <r>
    <x v="35"/>
    <x v="88"/>
    <x v="2"/>
    <x v="15"/>
    <x v="120"/>
    <x v="14"/>
    <x v="3"/>
    <x v="0"/>
    <x v="0"/>
    <x v="1"/>
    <x v="1"/>
    <x v="1"/>
    <x v="3"/>
    <x v="54"/>
    <x v="4"/>
    <x v="12"/>
  </r>
  <r>
    <x v="35"/>
    <x v="88"/>
    <x v="2"/>
    <x v="15"/>
    <x v="120"/>
    <x v="14"/>
    <x v="3"/>
    <x v="0"/>
    <x v="0"/>
    <x v="1"/>
    <x v="4"/>
    <x v="1"/>
    <x v="3"/>
    <x v="54"/>
    <x v="4"/>
    <x v="12"/>
  </r>
  <r>
    <x v="35"/>
    <x v="88"/>
    <x v="2"/>
    <x v="15"/>
    <x v="120"/>
    <x v="14"/>
    <x v="3"/>
    <x v="0"/>
    <x v="0"/>
    <x v="1"/>
    <x v="4"/>
    <x v="1"/>
    <x v="3"/>
    <x v="54"/>
    <x v="4"/>
    <x v="12"/>
  </r>
  <r>
    <x v="35"/>
    <x v="88"/>
    <x v="2"/>
    <x v="15"/>
    <x v="120"/>
    <x v="14"/>
    <x v="3"/>
    <x v="0"/>
    <x v="0"/>
    <x v="1"/>
    <x v="1"/>
    <x v="1"/>
    <x v="3"/>
    <x v="54"/>
    <x v="4"/>
    <x v="12"/>
  </r>
  <r>
    <x v="36"/>
    <x v="89"/>
    <x v="2"/>
    <x v="15"/>
    <x v="119"/>
    <x v="14"/>
    <x v="3"/>
    <x v="0"/>
    <x v="0"/>
    <x v="1"/>
    <x v="1"/>
    <x v="1"/>
    <x v="3"/>
    <x v="55"/>
    <x v="4"/>
    <x v="12"/>
  </r>
  <r>
    <x v="36"/>
    <x v="89"/>
    <x v="2"/>
    <x v="15"/>
    <x v="119"/>
    <x v="14"/>
    <x v="3"/>
    <x v="0"/>
    <x v="0"/>
    <x v="1"/>
    <x v="4"/>
    <x v="1"/>
    <x v="3"/>
    <x v="55"/>
    <x v="4"/>
    <x v="12"/>
  </r>
  <r>
    <x v="36"/>
    <x v="89"/>
    <x v="2"/>
    <x v="15"/>
    <x v="119"/>
    <x v="14"/>
    <x v="3"/>
    <x v="0"/>
    <x v="0"/>
    <x v="1"/>
    <x v="4"/>
    <x v="1"/>
    <x v="3"/>
    <x v="55"/>
    <x v="4"/>
    <x v="12"/>
  </r>
  <r>
    <x v="36"/>
    <x v="89"/>
    <x v="2"/>
    <x v="15"/>
    <x v="119"/>
    <x v="14"/>
    <x v="3"/>
    <x v="0"/>
    <x v="0"/>
    <x v="1"/>
    <x v="1"/>
    <x v="1"/>
    <x v="3"/>
    <x v="55"/>
    <x v="4"/>
    <x v="12"/>
  </r>
  <r>
    <x v="37"/>
    <x v="96"/>
    <x v="2"/>
    <x v="63"/>
    <x v="111"/>
    <x v="9"/>
    <x v="1"/>
    <x v="0"/>
    <x v="0"/>
    <x v="1"/>
    <x v="7"/>
    <x v="1"/>
    <x v="2"/>
    <x v="64"/>
    <x v="44"/>
    <x v="12"/>
  </r>
  <r>
    <x v="37"/>
    <x v="96"/>
    <x v="2"/>
    <x v="63"/>
    <x v="111"/>
    <x v="9"/>
    <x v="1"/>
    <x v="0"/>
    <x v="0"/>
    <x v="1"/>
    <x v="9"/>
    <x v="1"/>
    <x v="2"/>
    <x v="64"/>
    <x v="44"/>
    <x v="12"/>
  </r>
  <r>
    <x v="39"/>
    <x v="41"/>
    <x v="6"/>
    <x v="19"/>
    <x v="37"/>
    <x v="17"/>
    <x v="1"/>
    <x v="0"/>
    <x v="0"/>
    <x v="1"/>
    <x v="7"/>
    <x v="2"/>
    <x v="2"/>
    <x v="64"/>
    <x v="16"/>
    <x v="12"/>
  </r>
  <r>
    <x v="39"/>
    <x v="41"/>
    <x v="6"/>
    <x v="19"/>
    <x v="37"/>
    <x v="17"/>
    <x v="1"/>
    <x v="0"/>
    <x v="0"/>
    <x v="1"/>
    <x v="5"/>
    <x v="2"/>
    <x v="2"/>
    <x v="64"/>
    <x v="16"/>
    <x v="12"/>
  </r>
  <r>
    <x v="39"/>
    <x v="41"/>
    <x v="6"/>
    <x v="19"/>
    <x v="37"/>
    <x v="17"/>
    <x v="1"/>
    <x v="0"/>
    <x v="0"/>
    <x v="1"/>
    <x v="5"/>
    <x v="2"/>
    <x v="2"/>
    <x v="64"/>
    <x v="16"/>
    <x v="12"/>
  </r>
  <r>
    <x v="39"/>
    <x v="41"/>
    <x v="6"/>
    <x v="19"/>
    <x v="37"/>
    <x v="17"/>
    <x v="1"/>
    <x v="0"/>
    <x v="0"/>
    <x v="1"/>
    <x v="7"/>
    <x v="2"/>
    <x v="2"/>
    <x v="64"/>
    <x v="16"/>
    <x v="12"/>
  </r>
  <r>
    <x v="39"/>
    <x v="41"/>
    <x v="6"/>
    <x v="19"/>
    <x v="37"/>
    <x v="17"/>
    <x v="1"/>
    <x v="0"/>
    <x v="0"/>
    <x v="1"/>
    <x v="7"/>
    <x v="2"/>
    <x v="2"/>
    <x v="64"/>
    <x v="16"/>
    <x v="12"/>
  </r>
  <r>
    <x v="39"/>
    <x v="41"/>
    <x v="6"/>
    <x v="19"/>
    <x v="37"/>
    <x v="17"/>
    <x v="1"/>
    <x v="0"/>
    <x v="0"/>
    <x v="0"/>
    <x v="0"/>
    <x v="2"/>
    <x v="2"/>
    <x v="64"/>
    <x v="16"/>
    <x v="12"/>
  </r>
  <r>
    <x v="40"/>
    <x v="70"/>
    <x v="6"/>
    <x v="11"/>
    <x v="15"/>
    <x v="17"/>
    <x v="2"/>
    <x v="0"/>
    <x v="0"/>
    <x v="1"/>
    <x v="5"/>
    <x v="2"/>
    <x v="2"/>
    <x v="64"/>
    <x v="9"/>
    <x v="12"/>
  </r>
  <r>
    <x v="40"/>
    <x v="70"/>
    <x v="6"/>
    <x v="11"/>
    <x v="15"/>
    <x v="17"/>
    <x v="2"/>
    <x v="0"/>
    <x v="0"/>
    <x v="1"/>
    <x v="5"/>
    <x v="2"/>
    <x v="2"/>
    <x v="64"/>
    <x v="9"/>
    <x v="12"/>
  </r>
  <r>
    <x v="40"/>
    <x v="70"/>
    <x v="6"/>
    <x v="11"/>
    <x v="15"/>
    <x v="17"/>
    <x v="2"/>
    <x v="0"/>
    <x v="0"/>
    <x v="1"/>
    <x v="5"/>
    <x v="2"/>
    <x v="2"/>
    <x v="64"/>
    <x v="9"/>
    <x v="12"/>
  </r>
  <r>
    <x v="40"/>
    <x v="70"/>
    <x v="6"/>
    <x v="11"/>
    <x v="15"/>
    <x v="17"/>
    <x v="2"/>
    <x v="0"/>
    <x v="0"/>
    <x v="1"/>
    <x v="5"/>
    <x v="2"/>
    <x v="2"/>
    <x v="64"/>
    <x v="9"/>
    <x v="12"/>
  </r>
  <r>
    <x v="40"/>
    <x v="70"/>
    <x v="6"/>
    <x v="11"/>
    <x v="15"/>
    <x v="20"/>
    <x v="2"/>
    <x v="0"/>
    <x v="0"/>
    <x v="0"/>
    <x v="0"/>
    <x v="2"/>
    <x v="2"/>
    <x v="64"/>
    <x v="9"/>
    <x v="12"/>
  </r>
  <r>
    <x v="41"/>
    <x v="42"/>
    <x v="6"/>
    <x v="9"/>
    <x v="41"/>
    <x v="17"/>
    <x v="2"/>
    <x v="0"/>
    <x v="0"/>
    <x v="2"/>
    <x v="0"/>
    <x v="2"/>
    <x v="3"/>
    <x v="64"/>
    <x v="0"/>
    <x v="12"/>
  </r>
  <r>
    <x v="41"/>
    <x v="42"/>
    <x v="6"/>
    <x v="9"/>
    <x v="41"/>
    <x v="17"/>
    <x v="2"/>
    <x v="0"/>
    <x v="0"/>
    <x v="0"/>
    <x v="0"/>
    <x v="2"/>
    <x v="3"/>
    <x v="64"/>
    <x v="0"/>
    <x v="12"/>
  </r>
  <r>
    <x v="42"/>
    <x v="24"/>
    <x v="2"/>
    <x v="14"/>
    <x v="109"/>
    <x v="15"/>
    <x v="0"/>
    <x v="0"/>
    <x v="0"/>
    <x v="1"/>
    <x v="5"/>
    <x v="1"/>
    <x v="3"/>
    <x v="18"/>
    <x v="16"/>
    <x v="12"/>
  </r>
  <r>
    <x v="42"/>
    <x v="24"/>
    <x v="2"/>
    <x v="14"/>
    <x v="109"/>
    <x v="15"/>
    <x v="0"/>
    <x v="0"/>
    <x v="0"/>
    <x v="1"/>
    <x v="7"/>
    <x v="1"/>
    <x v="3"/>
    <x v="18"/>
    <x v="16"/>
    <x v="12"/>
  </r>
  <r>
    <x v="42"/>
    <x v="24"/>
    <x v="2"/>
    <x v="14"/>
    <x v="109"/>
    <x v="15"/>
    <x v="0"/>
    <x v="0"/>
    <x v="0"/>
    <x v="1"/>
    <x v="7"/>
    <x v="1"/>
    <x v="3"/>
    <x v="18"/>
    <x v="16"/>
    <x v="12"/>
  </r>
  <r>
    <x v="42"/>
    <x v="24"/>
    <x v="2"/>
    <x v="14"/>
    <x v="109"/>
    <x v="15"/>
    <x v="0"/>
    <x v="0"/>
    <x v="0"/>
    <x v="1"/>
    <x v="7"/>
    <x v="1"/>
    <x v="3"/>
    <x v="18"/>
    <x v="16"/>
    <x v="12"/>
  </r>
  <r>
    <x v="42"/>
    <x v="24"/>
    <x v="2"/>
    <x v="14"/>
    <x v="109"/>
    <x v="15"/>
    <x v="0"/>
    <x v="0"/>
    <x v="0"/>
    <x v="1"/>
    <x v="5"/>
    <x v="1"/>
    <x v="3"/>
    <x v="18"/>
    <x v="16"/>
    <x v="12"/>
  </r>
  <r>
    <x v="42"/>
    <x v="24"/>
    <x v="2"/>
    <x v="14"/>
    <x v="109"/>
    <x v="20"/>
    <x v="0"/>
    <x v="0"/>
    <x v="0"/>
    <x v="1"/>
    <x v="0"/>
    <x v="1"/>
    <x v="3"/>
    <x v="18"/>
    <x v="16"/>
    <x v="12"/>
  </r>
  <r>
    <x v="42"/>
    <x v="24"/>
    <x v="2"/>
    <x v="14"/>
    <x v="109"/>
    <x v="15"/>
    <x v="0"/>
    <x v="0"/>
    <x v="0"/>
    <x v="0"/>
    <x v="0"/>
    <x v="1"/>
    <x v="3"/>
    <x v="18"/>
    <x v="16"/>
    <x v="12"/>
  </r>
  <r>
    <x v="44"/>
    <x v="91"/>
    <x v="6"/>
    <x v="20"/>
    <x v="33"/>
    <x v="9"/>
    <x v="1"/>
    <x v="0"/>
    <x v="0"/>
    <x v="1"/>
    <x v="9"/>
    <x v="2"/>
    <x v="2"/>
    <x v="64"/>
    <x v="8"/>
    <x v="13"/>
  </r>
  <r>
    <x v="46"/>
    <x v="36"/>
    <x v="6"/>
    <x v="9"/>
    <x v="96"/>
    <x v="15"/>
    <x v="0"/>
    <x v="0"/>
    <x v="0"/>
    <x v="1"/>
    <x v="9"/>
    <x v="1"/>
    <x v="5"/>
    <x v="61"/>
    <x v="8"/>
    <x v="13"/>
  </r>
  <r>
    <x v="46"/>
    <x v="36"/>
    <x v="6"/>
    <x v="9"/>
    <x v="96"/>
    <x v="20"/>
    <x v="0"/>
    <x v="0"/>
    <x v="0"/>
    <x v="0"/>
    <x v="0"/>
    <x v="1"/>
    <x v="5"/>
    <x v="61"/>
    <x v="8"/>
    <x v="13"/>
  </r>
  <r>
    <x v="47"/>
    <x v="2"/>
    <x v="2"/>
    <x v="64"/>
    <x v="55"/>
    <x v="17"/>
    <x v="1"/>
    <x v="0"/>
    <x v="0"/>
    <x v="1"/>
    <x v="5"/>
    <x v="1"/>
    <x v="2"/>
    <x v="64"/>
    <x v="9"/>
    <x v="13"/>
  </r>
  <r>
    <x v="47"/>
    <x v="2"/>
    <x v="2"/>
    <x v="64"/>
    <x v="55"/>
    <x v="17"/>
    <x v="1"/>
    <x v="0"/>
    <x v="0"/>
    <x v="1"/>
    <x v="5"/>
    <x v="1"/>
    <x v="2"/>
    <x v="64"/>
    <x v="9"/>
    <x v="13"/>
  </r>
  <r>
    <x v="47"/>
    <x v="2"/>
    <x v="2"/>
    <x v="64"/>
    <x v="55"/>
    <x v="17"/>
    <x v="1"/>
    <x v="0"/>
    <x v="0"/>
    <x v="1"/>
    <x v="5"/>
    <x v="1"/>
    <x v="2"/>
    <x v="64"/>
    <x v="9"/>
    <x v="13"/>
  </r>
  <r>
    <x v="47"/>
    <x v="2"/>
    <x v="2"/>
    <x v="64"/>
    <x v="55"/>
    <x v="17"/>
    <x v="1"/>
    <x v="0"/>
    <x v="0"/>
    <x v="1"/>
    <x v="5"/>
    <x v="1"/>
    <x v="2"/>
    <x v="64"/>
    <x v="9"/>
    <x v="13"/>
  </r>
  <r>
    <x v="49"/>
    <x v="22"/>
    <x v="6"/>
    <x v="59"/>
    <x v="64"/>
    <x v="17"/>
    <x v="1"/>
    <x v="0"/>
    <x v="0"/>
    <x v="1"/>
    <x v="12"/>
    <x v="1"/>
    <x v="3"/>
    <x v="64"/>
    <x v="15"/>
    <x v="13"/>
  </r>
  <r>
    <x v="49"/>
    <x v="22"/>
    <x v="6"/>
    <x v="59"/>
    <x v="64"/>
    <x v="20"/>
    <x v="1"/>
    <x v="0"/>
    <x v="0"/>
    <x v="0"/>
    <x v="0"/>
    <x v="1"/>
    <x v="3"/>
    <x v="64"/>
    <x v="15"/>
    <x v="13"/>
  </r>
  <r>
    <x v="51"/>
    <x v="30"/>
    <x v="6"/>
    <x v="18"/>
    <x v="1"/>
    <x v="11"/>
    <x v="1"/>
    <x v="0"/>
    <x v="0"/>
    <x v="1"/>
    <x v="9"/>
    <x v="2"/>
    <x v="2"/>
    <x v="64"/>
    <x v="11"/>
    <x v="13"/>
  </r>
  <r>
    <x v="51"/>
    <x v="30"/>
    <x v="6"/>
    <x v="18"/>
    <x v="1"/>
    <x v="11"/>
    <x v="1"/>
    <x v="0"/>
    <x v="0"/>
    <x v="1"/>
    <x v="5"/>
    <x v="2"/>
    <x v="2"/>
    <x v="64"/>
    <x v="11"/>
    <x v="13"/>
  </r>
  <r>
    <x v="52"/>
    <x v="4"/>
    <x v="6"/>
    <x v="18"/>
    <x v="2"/>
    <x v="2"/>
    <x v="0"/>
    <x v="0"/>
    <x v="0"/>
    <x v="1"/>
    <x v="12"/>
    <x v="2"/>
    <x v="2"/>
    <x v="64"/>
    <x v="15"/>
    <x v="13"/>
  </r>
  <r>
    <x v="53"/>
    <x v="28"/>
    <x v="2"/>
    <x v="18"/>
    <x v="80"/>
    <x v="17"/>
    <x v="2"/>
    <x v="0"/>
    <x v="0"/>
    <x v="1"/>
    <x v="0"/>
    <x v="1"/>
    <x v="2"/>
    <x v="64"/>
    <x v="0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17"/>
    <x v="1"/>
    <x v="0"/>
    <x v="0"/>
    <x v="1"/>
    <x v="5"/>
    <x v="1"/>
    <x v="2"/>
    <x v="64"/>
    <x v="14"/>
    <x v="13"/>
  </r>
  <r>
    <x v="55"/>
    <x v="25"/>
    <x v="6"/>
    <x v="52"/>
    <x v="68"/>
    <x v="20"/>
    <x v="1"/>
    <x v="0"/>
    <x v="0"/>
    <x v="0"/>
    <x v="0"/>
    <x v="1"/>
    <x v="2"/>
    <x v="64"/>
    <x v="14"/>
    <x v="13"/>
  </r>
  <r>
    <x v="56"/>
    <x v="74"/>
    <x v="6"/>
    <x v="32"/>
    <x v="26"/>
    <x v="8"/>
    <x v="1"/>
    <x v="0"/>
    <x v="0"/>
    <x v="1"/>
    <x v="5"/>
    <x v="1"/>
    <x v="2"/>
    <x v="34"/>
    <x v="42"/>
    <x v="13"/>
  </r>
  <r>
    <x v="61"/>
    <x v="55"/>
    <x v="6"/>
    <x v="61"/>
    <x v="74"/>
    <x v="17"/>
    <x v="1"/>
    <x v="0"/>
    <x v="0"/>
    <x v="1"/>
    <x v="7"/>
    <x v="1"/>
    <x v="2"/>
    <x v="49"/>
    <x v="30"/>
    <x v="13"/>
  </r>
  <r>
    <x v="62"/>
    <x v="56"/>
    <x v="6"/>
    <x v="61"/>
    <x v="75"/>
    <x v="15"/>
    <x v="0"/>
    <x v="0"/>
    <x v="0"/>
    <x v="1"/>
    <x v="7"/>
    <x v="1"/>
    <x v="2"/>
    <x v="49"/>
    <x v="3"/>
    <x v="13"/>
  </r>
  <r>
    <x v="66"/>
    <x v="23"/>
    <x v="6"/>
    <x v="43"/>
    <x v="58"/>
    <x v="15"/>
    <x v="2"/>
    <x v="0"/>
    <x v="0"/>
    <x v="1"/>
    <x v="2"/>
    <x v="1"/>
    <x v="2"/>
    <x v="64"/>
    <x v="2"/>
    <x v="13"/>
  </r>
  <r>
    <x v="66"/>
    <x v="23"/>
    <x v="6"/>
    <x v="43"/>
    <x v="58"/>
    <x v="15"/>
    <x v="2"/>
    <x v="0"/>
    <x v="0"/>
    <x v="1"/>
    <x v="3"/>
    <x v="1"/>
    <x v="2"/>
    <x v="64"/>
    <x v="2"/>
    <x v="13"/>
  </r>
  <r>
    <x v="67"/>
    <x v="95"/>
    <x v="6"/>
    <x v="38"/>
    <x v="16"/>
    <x v="17"/>
    <x v="1"/>
    <x v="0"/>
    <x v="0"/>
    <x v="1"/>
    <x v="5"/>
    <x v="2"/>
    <x v="2"/>
    <x v="51"/>
    <x v="2"/>
    <x v="13"/>
  </r>
  <r>
    <x v="72"/>
    <x v="43"/>
    <x v="6"/>
    <x v="2"/>
    <x v="76"/>
    <x v="17"/>
    <x v="1"/>
    <x v="0"/>
    <x v="0"/>
    <x v="1"/>
    <x v="7"/>
    <x v="2"/>
    <x v="2"/>
    <x v="56"/>
    <x v="3"/>
    <x v="13"/>
  </r>
  <r>
    <x v="72"/>
    <x v="43"/>
    <x v="6"/>
    <x v="2"/>
    <x v="76"/>
    <x v="20"/>
    <x v="1"/>
    <x v="0"/>
    <x v="0"/>
    <x v="0"/>
    <x v="0"/>
    <x v="2"/>
    <x v="2"/>
    <x v="56"/>
    <x v="3"/>
    <x v="13"/>
  </r>
  <r>
    <x v="73"/>
    <x v="37"/>
    <x v="6"/>
    <x v="9"/>
    <x v="97"/>
    <x v="15"/>
    <x v="0"/>
    <x v="0"/>
    <x v="0"/>
    <x v="1"/>
    <x v="9"/>
    <x v="1"/>
    <x v="5"/>
    <x v="62"/>
    <x v="8"/>
    <x v="13"/>
  </r>
  <r>
    <x v="73"/>
    <x v="37"/>
    <x v="6"/>
    <x v="9"/>
    <x v="97"/>
    <x v="20"/>
    <x v="0"/>
    <x v="0"/>
    <x v="0"/>
    <x v="0"/>
    <x v="0"/>
    <x v="1"/>
    <x v="5"/>
    <x v="62"/>
    <x v="8"/>
    <x v="13"/>
  </r>
  <r>
    <x v="74"/>
    <x v="34"/>
    <x v="6"/>
    <x v="68"/>
    <x v="70"/>
    <x v="17"/>
    <x v="1"/>
    <x v="0"/>
    <x v="0"/>
    <x v="1"/>
    <x v="2"/>
    <x v="1"/>
    <x v="2"/>
    <x v="64"/>
    <x v="8"/>
    <x v="13"/>
  </r>
  <r>
    <x v="74"/>
    <x v="34"/>
    <x v="6"/>
    <x v="68"/>
    <x v="70"/>
    <x v="17"/>
    <x v="1"/>
    <x v="0"/>
    <x v="0"/>
    <x v="1"/>
    <x v="2"/>
    <x v="1"/>
    <x v="2"/>
    <x v="64"/>
    <x v="8"/>
    <x v="13"/>
  </r>
  <r>
    <x v="74"/>
    <x v="34"/>
    <x v="6"/>
    <x v="68"/>
    <x v="70"/>
    <x v="17"/>
    <x v="1"/>
    <x v="0"/>
    <x v="0"/>
    <x v="1"/>
    <x v="7"/>
    <x v="1"/>
    <x v="2"/>
    <x v="64"/>
    <x v="8"/>
    <x v="13"/>
  </r>
  <r>
    <x v="74"/>
    <x v="34"/>
    <x v="6"/>
    <x v="68"/>
    <x v="70"/>
    <x v="17"/>
    <x v="1"/>
    <x v="0"/>
    <x v="0"/>
    <x v="1"/>
    <x v="2"/>
    <x v="1"/>
    <x v="2"/>
    <x v="64"/>
    <x v="8"/>
    <x v="13"/>
  </r>
  <r>
    <x v="74"/>
    <x v="34"/>
    <x v="6"/>
    <x v="68"/>
    <x v="70"/>
    <x v="17"/>
    <x v="1"/>
    <x v="0"/>
    <x v="0"/>
    <x v="1"/>
    <x v="2"/>
    <x v="1"/>
    <x v="2"/>
    <x v="64"/>
    <x v="8"/>
    <x v="13"/>
  </r>
  <r>
    <x v="74"/>
    <x v="34"/>
    <x v="6"/>
    <x v="68"/>
    <x v="70"/>
    <x v="17"/>
    <x v="1"/>
    <x v="0"/>
    <x v="0"/>
    <x v="1"/>
    <x v="2"/>
    <x v="1"/>
    <x v="2"/>
    <x v="64"/>
    <x v="8"/>
    <x v="13"/>
  </r>
  <r>
    <x v="75"/>
    <x v="83"/>
    <x v="6"/>
    <x v="26"/>
    <x v="29"/>
    <x v="15"/>
    <x v="2"/>
    <x v="0"/>
    <x v="0"/>
    <x v="1"/>
    <x v="5"/>
    <x v="1"/>
    <x v="2"/>
    <x v="14"/>
    <x v="2"/>
    <x v="13"/>
  </r>
  <r>
    <x v="75"/>
    <x v="83"/>
    <x v="6"/>
    <x v="26"/>
    <x v="29"/>
    <x v="15"/>
    <x v="2"/>
    <x v="0"/>
    <x v="0"/>
    <x v="0"/>
    <x v="0"/>
    <x v="1"/>
    <x v="2"/>
    <x v="14"/>
    <x v="2"/>
    <x v="13"/>
  </r>
  <r>
    <x v="76"/>
    <x v="63"/>
    <x v="6"/>
    <x v="7"/>
    <x v="0"/>
    <x v="2"/>
    <x v="0"/>
    <x v="0"/>
    <x v="0"/>
    <x v="1"/>
    <x v="9"/>
    <x v="2"/>
    <x v="2"/>
    <x v="64"/>
    <x v="8"/>
    <x v="13"/>
  </r>
  <r>
    <x v="77"/>
    <x v="64"/>
    <x v="6"/>
    <x v="7"/>
    <x v="3"/>
    <x v="15"/>
    <x v="0"/>
    <x v="0"/>
    <x v="0"/>
    <x v="1"/>
    <x v="9"/>
    <x v="2"/>
    <x v="2"/>
    <x v="64"/>
    <x v="8"/>
    <x v="13"/>
  </r>
  <r>
    <x v="78"/>
    <x v="65"/>
    <x v="6"/>
    <x v="23"/>
    <x v="43"/>
    <x v="11"/>
    <x v="1"/>
    <x v="0"/>
    <x v="0"/>
    <x v="1"/>
    <x v="9"/>
    <x v="2"/>
    <x v="2"/>
    <x v="64"/>
    <x v="8"/>
    <x v="13"/>
  </r>
  <r>
    <x v="78"/>
    <x v="65"/>
    <x v="6"/>
    <x v="23"/>
    <x v="43"/>
    <x v="17"/>
    <x v="1"/>
    <x v="0"/>
    <x v="0"/>
    <x v="1"/>
    <x v="0"/>
    <x v="2"/>
    <x v="2"/>
    <x v="64"/>
    <x v="8"/>
    <x v="13"/>
  </r>
  <r>
    <x v="78"/>
    <x v="65"/>
    <x v="6"/>
    <x v="23"/>
    <x v="43"/>
    <x v="17"/>
    <x v="1"/>
    <x v="0"/>
    <x v="0"/>
    <x v="1"/>
    <x v="0"/>
    <x v="2"/>
    <x v="2"/>
    <x v="64"/>
    <x v="8"/>
    <x v="13"/>
  </r>
  <r>
    <x v="79"/>
    <x v="66"/>
    <x v="6"/>
    <x v="23"/>
    <x v="44"/>
    <x v="17"/>
    <x v="1"/>
    <x v="0"/>
    <x v="0"/>
    <x v="1"/>
    <x v="9"/>
    <x v="2"/>
    <x v="2"/>
    <x v="64"/>
    <x v="8"/>
    <x v="13"/>
  </r>
  <r>
    <x v="79"/>
    <x v="66"/>
    <x v="6"/>
    <x v="23"/>
    <x v="44"/>
    <x v="17"/>
    <x v="1"/>
    <x v="0"/>
    <x v="0"/>
    <x v="1"/>
    <x v="0"/>
    <x v="2"/>
    <x v="2"/>
    <x v="64"/>
    <x v="8"/>
    <x v="13"/>
  </r>
  <r>
    <x v="79"/>
    <x v="66"/>
    <x v="6"/>
    <x v="23"/>
    <x v="44"/>
    <x v="17"/>
    <x v="1"/>
    <x v="0"/>
    <x v="0"/>
    <x v="1"/>
    <x v="0"/>
    <x v="2"/>
    <x v="2"/>
    <x v="64"/>
    <x v="8"/>
    <x v="13"/>
  </r>
  <r>
    <x v="80"/>
    <x v="31"/>
    <x v="6"/>
    <x v="18"/>
    <x v="4"/>
    <x v="17"/>
    <x v="1"/>
    <x v="0"/>
    <x v="0"/>
    <x v="1"/>
    <x v="9"/>
    <x v="2"/>
    <x v="2"/>
    <x v="64"/>
    <x v="11"/>
    <x v="13"/>
  </r>
  <r>
    <x v="80"/>
    <x v="31"/>
    <x v="6"/>
    <x v="18"/>
    <x v="4"/>
    <x v="17"/>
    <x v="1"/>
    <x v="0"/>
    <x v="0"/>
    <x v="1"/>
    <x v="5"/>
    <x v="2"/>
    <x v="2"/>
    <x v="64"/>
    <x v="11"/>
    <x v="13"/>
  </r>
  <r>
    <x v="81"/>
    <x v="5"/>
    <x v="6"/>
    <x v="18"/>
    <x v="5"/>
    <x v="15"/>
    <x v="0"/>
    <x v="0"/>
    <x v="0"/>
    <x v="1"/>
    <x v="12"/>
    <x v="2"/>
    <x v="2"/>
    <x v="64"/>
    <x v="15"/>
    <x v="13"/>
  </r>
  <r>
    <x v="83"/>
    <x v="72"/>
    <x v="6"/>
    <x v="5"/>
    <x v="14"/>
    <x v="14"/>
    <x v="3"/>
    <x v="0"/>
    <x v="0"/>
    <x v="1"/>
    <x v="12"/>
    <x v="2"/>
    <x v="2"/>
    <x v="64"/>
    <x v="15"/>
    <x v="13"/>
  </r>
  <r>
    <x v="83"/>
    <x v="72"/>
    <x v="6"/>
    <x v="5"/>
    <x v="14"/>
    <x v="14"/>
    <x v="3"/>
    <x v="0"/>
    <x v="0"/>
    <x v="0"/>
    <x v="0"/>
    <x v="2"/>
    <x v="2"/>
    <x v="64"/>
    <x v="15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1"/>
    <x v="7"/>
    <x v="2"/>
    <x v="2"/>
    <x v="64"/>
    <x v="17"/>
    <x v="13"/>
  </r>
  <r>
    <x v="84"/>
    <x v="73"/>
    <x v="6"/>
    <x v="13"/>
    <x v="53"/>
    <x v="14"/>
    <x v="3"/>
    <x v="0"/>
    <x v="0"/>
    <x v="1"/>
    <x v="5"/>
    <x v="2"/>
    <x v="2"/>
    <x v="64"/>
    <x v="17"/>
    <x v="13"/>
  </r>
  <r>
    <x v="84"/>
    <x v="73"/>
    <x v="6"/>
    <x v="13"/>
    <x v="53"/>
    <x v="14"/>
    <x v="3"/>
    <x v="0"/>
    <x v="0"/>
    <x v="0"/>
    <x v="0"/>
    <x v="2"/>
    <x v="2"/>
    <x v="64"/>
    <x v="17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5"/>
    <x v="79"/>
    <x v="6"/>
    <x v="33"/>
    <x v="77"/>
    <x v="0"/>
    <x v="1"/>
    <x v="0"/>
    <x v="0"/>
    <x v="1"/>
    <x v="1"/>
    <x v="2"/>
    <x v="2"/>
    <x v="64"/>
    <x v="5"/>
    <x v="13"/>
  </r>
  <r>
    <x v="86"/>
    <x v="71"/>
    <x v="6"/>
    <x v="36"/>
    <x v="12"/>
    <x v="17"/>
    <x v="2"/>
    <x v="0"/>
    <x v="0"/>
    <x v="1"/>
    <x v="1"/>
    <x v="2"/>
    <x v="2"/>
    <x v="64"/>
    <x v="1"/>
    <x v="13"/>
  </r>
  <r>
    <x v="86"/>
    <x v="71"/>
    <x v="6"/>
    <x v="36"/>
    <x v="12"/>
    <x v="17"/>
    <x v="2"/>
    <x v="0"/>
    <x v="0"/>
    <x v="1"/>
    <x v="1"/>
    <x v="2"/>
    <x v="2"/>
    <x v="64"/>
    <x v="1"/>
    <x v="13"/>
  </r>
  <r>
    <x v="86"/>
    <x v="71"/>
    <x v="6"/>
    <x v="36"/>
    <x v="12"/>
    <x v="17"/>
    <x v="2"/>
    <x v="0"/>
    <x v="0"/>
    <x v="1"/>
    <x v="1"/>
    <x v="2"/>
    <x v="2"/>
    <x v="64"/>
    <x v="1"/>
    <x v="13"/>
  </r>
  <r>
    <x v="87"/>
    <x v="90"/>
    <x v="6"/>
    <x v="3"/>
    <x v="11"/>
    <x v="12"/>
    <x v="1"/>
    <x v="0"/>
    <x v="0"/>
    <x v="1"/>
    <x v="7"/>
    <x v="2"/>
    <x v="2"/>
    <x v="64"/>
    <x v="3"/>
    <x v="13"/>
  </r>
  <r>
    <x v="88"/>
    <x v="92"/>
    <x v="6"/>
    <x v="33"/>
    <x v="34"/>
    <x v="8"/>
    <x v="1"/>
    <x v="0"/>
    <x v="0"/>
    <x v="1"/>
    <x v="7"/>
    <x v="2"/>
    <x v="2"/>
    <x v="64"/>
    <x v="3"/>
    <x v="13"/>
  </r>
  <r>
    <x v="89"/>
    <x v="94"/>
    <x v="6"/>
    <x v="22"/>
    <x v="13"/>
    <x v="5"/>
    <x v="1"/>
    <x v="0"/>
    <x v="0"/>
    <x v="1"/>
    <x v="7"/>
    <x v="2"/>
    <x v="2"/>
    <x v="64"/>
    <x v="3"/>
    <x v="13"/>
  </r>
  <r>
    <x v="90"/>
    <x v="93"/>
    <x v="6"/>
    <x v="48"/>
    <x v="10"/>
    <x v="7"/>
    <x v="1"/>
    <x v="0"/>
    <x v="0"/>
    <x v="1"/>
    <x v="7"/>
    <x v="2"/>
    <x v="2"/>
    <x v="64"/>
    <x v="3"/>
    <x v="13"/>
  </r>
  <r>
    <x v="91"/>
    <x v="97"/>
    <x v="2"/>
    <x v="64"/>
    <x v="122"/>
    <x v="18"/>
    <x v="1"/>
    <x v="0"/>
    <x v="0"/>
    <x v="2"/>
    <x v="9"/>
    <x v="0"/>
    <x v="6"/>
    <x v="24"/>
    <x v="0"/>
    <x v="1"/>
  </r>
  <r>
    <x v="91"/>
    <x v="97"/>
    <x v="2"/>
    <x v="64"/>
    <x v="122"/>
    <x v="18"/>
    <x v="1"/>
    <x v="0"/>
    <x v="0"/>
    <x v="2"/>
    <x v="12"/>
    <x v="0"/>
    <x v="6"/>
    <x v="24"/>
    <x v="0"/>
    <x v="1"/>
  </r>
  <r>
    <x v="92"/>
    <x v="97"/>
    <x v="2"/>
    <x v="9"/>
    <x v="52"/>
    <x v="15"/>
    <x v="0"/>
    <x v="0"/>
    <x v="0"/>
    <x v="1"/>
    <x v="7"/>
    <x v="0"/>
    <x v="7"/>
    <x v="12"/>
    <x v="3"/>
    <x v="19"/>
  </r>
  <r>
    <x v="93"/>
    <x v="75"/>
    <x v="6"/>
    <x v="61"/>
    <x v="7"/>
    <x v="17"/>
    <x v="2"/>
    <x v="0"/>
    <x v="0"/>
    <x v="1"/>
    <x v="0"/>
    <x v="2"/>
    <x v="3"/>
    <x v="7"/>
    <x v="0"/>
    <x v="14"/>
  </r>
  <r>
    <x v="93"/>
    <x v="75"/>
    <x v="6"/>
    <x v="61"/>
    <x v="7"/>
    <x v="17"/>
    <x v="2"/>
    <x v="0"/>
    <x v="0"/>
    <x v="0"/>
    <x v="0"/>
    <x v="2"/>
    <x v="3"/>
    <x v="7"/>
    <x v="0"/>
    <x v="14"/>
  </r>
  <r>
    <x v="94"/>
    <x v="97"/>
    <x v="2"/>
    <x v="64"/>
    <x v="88"/>
    <x v="3"/>
    <x v="1"/>
    <x v="0"/>
    <x v="0"/>
    <x v="1"/>
    <x v="7"/>
    <x v="0"/>
    <x v="6"/>
    <x v="15"/>
    <x v="3"/>
    <x v="1"/>
  </r>
  <r>
    <x v="101"/>
    <x v="6"/>
    <x v="6"/>
    <x v="30"/>
    <x v="54"/>
    <x v="5"/>
    <x v="1"/>
    <x v="0"/>
    <x v="0"/>
    <x v="1"/>
    <x v="5"/>
    <x v="2"/>
    <x v="2"/>
    <x v="64"/>
    <x v="2"/>
    <x v="15"/>
  </r>
  <r>
    <x v="123"/>
    <x v="97"/>
    <x v="2"/>
    <x v="4"/>
    <x v="90"/>
    <x v="18"/>
    <x v="1"/>
    <x v="0"/>
    <x v="0"/>
    <x v="2"/>
    <x v="9"/>
    <x v="0"/>
    <x v="0"/>
    <x v="6"/>
    <x v="0"/>
    <x v="4"/>
  </r>
  <r>
    <x v="124"/>
    <x v="97"/>
    <x v="2"/>
    <x v="24"/>
    <x v="21"/>
    <x v="18"/>
    <x v="1"/>
    <x v="0"/>
    <x v="0"/>
    <x v="0"/>
    <x v="0"/>
    <x v="0"/>
    <x v="6"/>
    <x v="60"/>
    <x v="45"/>
    <x v="17"/>
  </r>
  <r>
    <x v="124"/>
    <x v="97"/>
    <x v="2"/>
    <x v="24"/>
    <x v="21"/>
    <x v="18"/>
    <x v="1"/>
    <x v="0"/>
    <x v="0"/>
    <x v="2"/>
    <x v="17"/>
    <x v="0"/>
    <x v="6"/>
    <x v="60"/>
    <x v="45"/>
    <x v="17"/>
  </r>
  <r>
    <x v="125"/>
    <x v="97"/>
    <x v="6"/>
    <x v="48"/>
    <x v="31"/>
    <x v="17"/>
    <x v="1"/>
    <x v="0"/>
    <x v="0"/>
    <x v="0"/>
    <x v="0"/>
    <x v="0"/>
    <x v="6"/>
    <x v="64"/>
    <x v="0"/>
    <x v="1"/>
  </r>
  <r>
    <x v="126"/>
    <x v="97"/>
    <x v="6"/>
    <x v="9"/>
    <x v="19"/>
    <x v="15"/>
    <x v="0"/>
    <x v="0"/>
    <x v="0"/>
    <x v="1"/>
    <x v="5"/>
    <x v="0"/>
    <x v="6"/>
    <x v="39"/>
    <x v="2"/>
    <x v="3"/>
  </r>
  <r>
    <x v="127"/>
    <x v="97"/>
    <x v="6"/>
    <x v="0"/>
    <x v="93"/>
    <x v="13"/>
    <x v="3"/>
    <x v="0"/>
    <x v="4"/>
    <x v="0"/>
    <x v="0"/>
    <x v="0"/>
    <x v="9"/>
    <x v="64"/>
    <x v="35"/>
    <x v="21"/>
  </r>
  <r>
    <x v="128"/>
    <x v="97"/>
    <x v="2"/>
    <x v="29"/>
    <x v="20"/>
    <x v="18"/>
    <x v="1"/>
    <x v="0"/>
    <x v="0"/>
    <x v="2"/>
    <x v="13"/>
    <x v="0"/>
    <x v="6"/>
    <x v="10"/>
    <x v="0"/>
    <x v="1"/>
  </r>
  <r>
    <x v="132"/>
    <x v="97"/>
    <x v="6"/>
    <x v="65"/>
    <x v="45"/>
    <x v="2"/>
    <x v="0"/>
    <x v="0"/>
    <x v="0"/>
    <x v="1"/>
    <x v="9"/>
    <x v="0"/>
    <x v="6"/>
    <x v="59"/>
    <x v="32"/>
    <x v="18"/>
  </r>
  <r>
    <x v="6"/>
    <x v="97"/>
    <x v="1"/>
    <x v="47"/>
    <x v="24"/>
    <x v="12"/>
    <x v="1"/>
    <x v="1"/>
    <x v="1"/>
    <x v="1"/>
    <x v="7"/>
    <x v="1"/>
    <x v="5"/>
    <x v="23"/>
    <x v="3"/>
    <x v="5"/>
  </r>
  <r>
    <x v="9"/>
    <x v="7"/>
    <x v="6"/>
    <x v="46"/>
    <x v="57"/>
    <x v="18"/>
    <x v="1"/>
    <x v="1"/>
    <x v="1"/>
    <x v="2"/>
    <x v="17"/>
    <x v="1"/>
    <x v="2"/>
    <x v="19"/>
    <x v="47"/>
    <x v="9"/>
  </r>
  <r>
    <x v="50"/>
    <x v="81"/>
    <x v="6"/>
    <x v="41"/>
    <x v="107"/>
    <x v="14"/>
    <x v="3"/>
    <x v="1"/>
    <x v="1"/>
    <x v="0"/>
    <x v="0"/>
    <x v="1"/>
    <x v="3"/>
    <x v="64"/>
    <x v="37"/>
    <x v="13"/>
  </r>
  <r>
    <x v="63"/>
    <x v="0"/>
    <x v="6"/>
    <x v="63"/>
    <x v="71"/>
    <x v="9"/>
    <x v="1"/>
    <x v="1"/>
    <x v="1"/>
    <x v="1"/>
    <x v="8"/>
    <x v="1"/>
    <x v="2"/>
    <x v="64"/>
    <x v="41"/>
    <x v="13"/>
  </r>
  <r>
    <x v="63"/>
    <x v="0"/>
    <x v="6"/>
    <x v="63"/>
    <x v="71"/>
    <x v="9"/>
    <x v="1"/>
    <x v="1"/>
    <x v="1"/>
    <x v="1"/>
    <x v="7"/>
    <x v="1"/>
    <x v="2"/>
    <x v="64"/>
    <x v="41"/>
    <x v="13"/>
  </r>
  <r>
    <x v="63"/>
    <x v="0"/>
    <x v="6"/>
    <x v="63"/>
    <x v="71"/>
    <x v="9"/>
    <x v="1"/>
    <x v="1"/>
    <x v="1"/>
    <x v="1"/>
    <x v="9"/>
    <x v="1"/>
    <x v="2"/>
    <x v="64"/>
    <x v="41"/>
    <x v="13"/>
  </r>
  <r>
    <x v="63"/>
    <x v="0"/>
    <x v="6"/>
    <x v="63"/>
    <x v="71"/>
    <x v="9"/>
    <x v="1"/>
    <x v="1"/>
    <x v="1"/>
    <x v="1"/>
    <x v="8"/>
    <x v="1"/>
    <x v="2"/>
    <x v="64"/>
    <x v="41"/>
    <x v="13"/>
  </r>
  <r>
    <x v="63"/>
    <x v="0"/>
    <x v="6"/>
    <x v="63"/>
    <x v="71"/>
    <x v="20"/>
    <x v="1"/>
    <x v="1"/>
    <x v="1"/>
    <x v="0"/>
    <x v="0"/>
    <x v="1"/>
    <x v="2"/>
    <x v="64"/>
    <x v="41"/>
    <x v="13"/>
  </r>
  <r>
    <x v="64"/>
    <x v="1"/>
    <x v="6"/>
    <x v="63"/>
    <x v="72"/>
    <x v="1"/>
    <x v="0"/>
    <x v="1"/>
    <x v="1"/>
    <x v="1"/>
    <x v="11"/>
    <x v="1"/>
    <x v="2"/>
    <x v="64"/>
    <x v="12"/>
    <x v="13"/>
  </r>
  <r>
    <x v="68"/>
    <x v="26"/>
    <x v="6"/>
    <x v="3"/>
    <x v="73"/>
    <x v="15"/>
    <x v="1"/>
    <x v="1"/>
    <x v="1"/>
    <x v="1"/>
    <x v="11"/>
    <x v="1"/>
    <x v="2"/>
    <x v="64"/>
    <x v="12"/>
    <x v="13"/>
  </r>
  <r>
    <x v="68"/>
    <x v="26"/>
    <x v="6"/>
    <x v="3"/>
    <x v="73"/>
    <x v="20"/>
    <x v="1"/>
    <x v="1"/>
    <x v="1"/>
    <x v="0"/>
    <x v="0"/>
    <x v="1"/>
    <x v="2"/>
    <x v="64"/>
    <x v="12"/>
    <x v="13"/>
  </r>
  <r>
    <x v="82"/>
    <x v="27"/>
    <x v="6"/>
    <x v="27"/>
    <x v="108"/>
    <x v="17"/>
    <x v="1"/>
    <x v="1"/>
    <x v="1"/>
    <x v="1"/>
    <x v="9"/>
    <x v="1"/>
    <x v="2"/>
    <x v="32"/>
    <x v="8"/>
    <x v="13"/>
  </r>
  <r>
    <x v="82"/>
    <x v="27"/>
    <x v="6"/>
    <x v="27"/>
    <x v="108"/>
    <x v="17"/>
    <x v="1"/>
    <x v="1"/>
    <x v="1"/>
    <x v="0"/>
    <x v="0"/>
    <x v="1"/>
    <x v="2"/>
    <x v="32"/>
    <x v="8"/>
    <x v="13"/>
  </r>
  <r>
    <x v="95"/>
    <x v="63"/>
    <x v="6"/>
    <x v="7"/>
    <x v="0"/>
    <x v="15"/>
    <x v="0"/>
    <x v="1"/>
    <x v="1"/>
    <x v="1"/>
    <x v="9"/>
    <x v="2"/>
    <x v="2"/>
    <x v="64"/>
    <x v="8"/>
    <x v="15"/>
  </r>
  <r>
    <x v="96"/>
    <x v="64"/>
    <x v="6"/>
    <x v="7"/>
    <x v="3"/>
    <x v="15"/>
    <x v="0"/>
    <x v="1"/>
    <x v="1"/>
    <x v="1"/>
    <x v="9"/>
    <x v="2"/>
    <x v="2"/>
    <x v="64"/>
    <x v="8"/>
    <x v="15"/>
  </r>
  <r>
    <x v="97"/>
    <x v="65"/>
    <x v="6"/>
    <x v="23"/>
    <x v="43"/>
    <x v="7"/>
    <x v="1"/>
    <x v="1"/>
    <x v="1"/>
    <x v="1"/>
    <x v="9"/>
    <x v="2"/>
    <x v="2"/>
    <x v="64"/>
    <x v="8"/>
    <x v="15"/>
  </r>
  <r>
    <x v="97"/>
    <x v="65"/>
    <x v="6"/>
    <x v="23"/>
    <x v="43"/>
    <x v="7"/>
    <x v="1"/>
    <x v="1"/>
    <x v="1"/>
    <x v="1"/>
    <x v="0"/>
    <x v="2"/>
    <x v="2"/>
    <x v="64"/>
    <x v="8"/>
    <x v="15"/>
  </r>
  <r>
    <x v="97"/>
    <x v="65"/>
    <x v="6"/>
    <x v="23"/>
    <x v="43"/>
    <x v="7"/>
    <x v="1"/>
    <x v="1"/>
    <x v="1"/>
    <x v="1"/>
    <x v="0"/>
    <x v="2"/>
    <x v="2"/>
    <x v="64"/>
    <x v="8"/>
    <x v="15"/>
  </r>
  <r>
    <x v="98"/>
    <x v="66"/>
    <x v="6"/>
    <x v="23"/>
    <x v="44"/>
    <x v="17"/>
    <x v="1"/>
    <x v="1"/>
    <x v="1"/>
    <x v="1"/>
    <x v="9"/>
    <x v="2"/>
    <x v="2"/>
    <x v="64"/>
    <x v="8"/>
    <x v="15"/>
  </r>
  <r>
    <x v="98"/>
    <x v="66"/>
    <x v="6"/>
    <x v="23"/>
    <x v="44"/>
    <x v="17"/>
    <x v="1"/>
    <x v="1"/>
    <x v="1"/>
    <x v="1"/>
    <x v="0"/>
    <x v="2"/>
    <x v="2"/>
    <x v="64"/>
    <x v="8"/>
    <x v="15"/>
  </r>
  <r>
    <x v="98"/>
    <x v="66"/>
    <x v="6"/>
    <x v="23"/>
    <x v="44"/>
    <x v="17"/>
    <x v="1"/>
    <x v="1"/>
    <x v="1"/>
    <x v="1"/>
    <x v="0"/>
    <x v="2"/>
    <x v="2"/>
    <x v="64"/>
    <x v="8"/>
    <x v="15"/>
  </r>
  <r>
    <x v="99"/>
    <x v="31"/>
    <x v="6"/>
    <x v="18"/>
    <x v="4"/>
    <x v="17"/>
    <x v="1"/>
    <x v="1"/>
    <x v="1"/>
    <x v="1"/>
    <x v="9"/>
    <x v="2"/>
    <x v="2"/>
    <x v="64"/>
    <x v="11"/>
    <x v="15"/>
  </r>
  <r>
    <x v="99"/>
    <x v="31"/>
    <x v="6"/>
    <x v="18"/>
    <x v="4"/>
    <x v="17"/>
    <x v="1"/>
    <x v="1"/>
    <x v="1"/>
    <x v="1"/>
    <x v="5"/>
    <x v="2"/>
    <x v="2"/>
    <x v="64"/>
    <x v="11"/>
    <x v="15"/>
  </r>
  <r>
    <x v="100"/>
    <x v="5"/>
    <x v="6"/>
    <x v="18"/>
    <x v="5"/>
    <x v="15"/>
    <x v="0"/>
    <x v="1"/>
    <x v="1"/>
    <x v="1"/>
    <x v="12"/>
    <x v="2"/>
    <x v="2"/>
    <x v="64"/>
    <x v="15"/>
    <x v="15"/>
  </r>
  <r>
    <x v="102"/>
    <x v="10"/>
    <x v="6"/>
    <x v="46"/>
    <x v="62"/>
    <x v="18"/>
    <x v="1"/>
    <x v="1"/>
    <x v="1"/>
    <x v="2"/>
    <x v="15"/>
    <x v="1"/>
    <x v="2"/>
    <x v="19"/>
    <x v="0"/>
    <x v="15"/>
  </r>
  <r>
    <x v="102"/>
    <x v="10"/>
    <x v="6"/>
    <x v="46"/>
    <x v="62"/>
    <x v="17"/>
    <x v="1"/>
    <x v="1"/>
    <x v="1"/>
    <x v="0"/>
    <x v="0"/>
    <x v="1"/>
    <x v="2"/>
    <x v="19"/>
    <x v="0"/>
    <x v="15"/>
  </r>
  <r>
    <x v="103"/>
    <x v="18"/>
    <x v="6"/>
    <x v="16"/>
    <x v="83"/>
    <x v="6"/>
    <x v="1"/>
    <x v="1"/>
    <x v="1"/>
    <x v="1"/>
    <x v="14"/>
    <x v="1"/>
    <x v="2"/>
    <x v="44"/>
    <x v="25"/>
    <x v="15"/>
  </r>
  <r>
    <x v="104"/>
    <x v="72"/>
    <x v="6"/>
    <x v="5"/>
    <x v="14"/>
    <x v="14"/>
    <x v="3"/>
    <x v="1"/>
    <x v="1"/>
    <x v="1"/>
    <x v="12"/>
    <x v="2"/>
    <x v="2"/>
    <x v="64"/>
    <x v="15"/>
    <x v="15"/>
  </r>
  <r>
    <x v="104"/>
    <x v="72"/>
    <x v="6"/>
    <x v="5"/>
    <x v="14"/>
    <x v="14"/>
    <x v="3"/>
    <x v="1"/>
    <x v="1"/>
    <x v="0"/>
    <x v="0"/>
    <x v="2"/>
    <x v="2"/>
    <x v="64"/>
    <x v="15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1"/>
    <x v="7"/>
    <x v="2"/>
    <x v="2"/>
    <x v="64"/>
    <x v="17"/>
    <x v="15"/>
  </r>
  <r>
    <x v="105"/>
    <x v="73"/>
    <x v="6"/>
    <x v="13"/>
    <x v="53"/>
    <x v="14"/>
    <x v="3"/>
    <x v="1"/>
    <x v="1"/>
    <x v="1"/>
    <x v="5"/>
    <x v="2"/>
    <x v="2"/>
    <x v="64"/>
    <x v="17"/>
    <x v="15"/>
  </r>
  <r>
    <x v="105"/>
    <x v="73"/>
    <x v="6"/>
    <x v="13"/>
    <x v="53"/>
    <x v="14"/>
    <x v="3"/>
    <x v="1"/>
    <x v="1"/>
    <x v="0"/>
    <x v="0"/>
    <x v="2"/>
    <x v="2"/>
    <x v="64"/>
    <x v="17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6"/>
    <x v="79"/>
    <x v="6"/>
    <x v="33"/>
    <x v="77"/>
    <x v="0"/>
    <x v="1"/>
    <x v="1"/>
    <x v="1"/>
    <x v="1"/>
    <x v="1"/>
    <x v="2"/>
    <x v="2"/>
    <x v="64"/>
    <x v="5"/>
    <x v="15"/>
  </r>
  <r>
    <x v="107"/>
    <x v="71"/>
    <x v="6"/>
    <x v="36"/>
    <x v="12"/>
    <x v="17"/>
    <x v="2"/>
    <x v="1"/>
    <x v="1"/>
    <x v="1"/>
    <x v="1"/>
    <x v="2"/>
    <x v="2"/>
    <x v="64"/>
    <x v="1"/>
    <x v="15"/>
  </r>
  <r>
    <x v="107"/>
    <x v="71"/>
    <x v="6"/>
    <x v="36"/>
    <x v="12"/>
    <x v="17"/>
    <x v="2"/>
    <x v="1"/>
    <x v="1"/>
    <x v="1"/>
    <x v="1"/>
    <x v="2"/>
    <x v="2"/>
    <x v="64"/>
    <x v="1"/>
    <x v="15"/>
  </r>
  <r>
    <x v="107"/>
    <x v="71"/>
    <x v="6"/>
    <x v="36"/>
    <x v="12"/>
    <x v="17"/>
    <x v="2"/>
    <x v="1"/>
    <x v="1"/>
    <x v="1"/>
    <x v="1"/>
    <x v="2"/>
    <x v="2"/>
    <x v="64"/>
    <x v="1"/>
    <x v="15"/>
  </r>
  <r>
    <x v="108"/>
    <x v="90"/>
    <x v="6"/>
    <x v="3"/>
    <x v="11"/>
    <x v="12"/>
    <x v="1"/>
    <x v="1"/>
    <x v="1"/>
    <x v="1"/>
    <x v="7"/>
    <x v="2"/>
    <x v="2"/>
    <x v="64"/>
    <x v="3"/>
    <x v="15"/>
  </r>
  <r>
    <x v="109"/>
    <x v="92"/>
    <x v="6"/>
    <x v="33"/>
    <x v="34"/>
    <x v="8"/>
    <x v="1"/>
    <x v="1"/>
    <x v="1"/>
    <x v="1"/>
    <x v="7"/>
    <x v="2"/>
    <x v="2"/>
    <x v="64"/>
    <x v="3"/>
    <x v="15"/>
  </r>
  <r>
    <x v="110"/>
    <x v="94"/>
    <x v="6"/>
    <x v="22"/>
    <x v="13"/>
    <x v="5"/>
    <x v="1"/>
    <x v="1"/>
    <x v="1"/>
    <x v="1"/>
    <x v="7"/>
    <x v="2"/>
    <x v="2"/>
    <x v="64"/>
    <x v="3"/>
    <x v="15"/>
  </r>
  <r>
    <x v="111"/>
    <x v="93"/>
    <x v="6"/>
    <x v="48"/>
    <x v="10"/>
    <x v="7"/>
    <x v="1"/>
    <x v="1"/>
    <x v="1"/>
    <x v="1"/>
    <x v="7"/>
    <x v="2"/>
    <x v="2"/>
    <x v="64"/>
    <x v="3"/>
    <x v="15"/>
  </r>
  <r>
    <x v="114"/>
    <x v="30"/>
    <x v="6"/>
    <x v="18"/>
    <x v="1"/>
    <x v="7"/>
    <x v="1"/>
    <x v="1"/>
    <x v="1"/>
    <x v="1"/>
    <x v="9"/>
    <x v="2"/>
    <x v="2"/>
    <x v="64"/>
    <x v="11"/>
    <x v="15"/>
  </r>
  <r>
    <x v="114"/>
    <x v="30"/>
    <x v="6"/>
    <x v="18"/>
    <x v="1"/>
    <x v="7"/>
    <x v="1"/>
    <x v="1"/>
    <x v="1"/>
    <x v="1"/>
    <x v="5"/>
    <x v="2"/>
    <x v="2"/>
    <x v="64"/>
    <x v="11"/>
    <x v="15"/>
  </r>
  <r>
    <x v="115"/>
    <x v="4"/>
    <x v="6"/>
    <x v="18"/>
    <x v="2"/>
    <x v="15"/>
    <x v="0"/>
    <x v="1"/>
    <x v="1"/>
    <x v="1"/>
    <x v="12"/>
    <x v="2"/>
    <x v="2"/>
    <x v="64"/>
    <x v="15"/>
    <x v="15"/>
  </r>
  <r>
    <x v="133"/>
    <x v="97"/>
    <x v="6"/>
    <x v="67"/>
    <x v="32"/>
    <x v="18"/>
    <x v="0"/>
    <x v="1"/>
    <x v="1"/>
    <x v="2"/>
    <x v="18"/>
    <x v="0"/>
    <x v="8"/>
    <x v="64"/>
    <x v="0"/>
    <x v="19"/>
  </r>
  <r>
    <x v="142"/>
    <x v="6"/>
    <x v="6"/>
    <x v="30"/>
    <x v="54"/>
    <x v="5"/>
    <x v="1"/>
    <x v="1"/>
    <x v="1"/>
    <x v="1"/>
    <x v="5"/>
    <x v="2"/>
    <x v="2"/>
    <x v="64"/>
    <x v="2"/>
    <x v="16"/>
  </r>
  <r>
    <x v="156"/>
    <x v="97"/>
    <x v="6"/>
    <x v="14"/>
    <x v="87"/>
    <x v="4"/>
    <x v="1"/>
    <x v="1"/>
    <x v="1"/>
    <x v="1"/>
    <x v="7"/>
    <x v="0"/>
    <x v="6"/>
    <x v="57"/>
    <x v="3"/>
    <x v="20"/>
  </r>
  <r>
    <x v="157"/>
    <x v="97"/>
    <x v="6"/>
    <x v="17"/>
    <x v="8"/>
    <x v="4"/>
    <x v="1"/>
    <x v="1"/>
    <x v="1"/>
    <x v="1"/>
    <x v="7"/>
    <x v="0"/>
    <x v="6"/>
    <x v="35"/>
    <x v="3"/>
    <x v="20"/>
  </r>
  <r>
    <x v="158"/>
    <x v="97"/>
    <x v="6"/>
    <x v="40"/>
    <x v="23"/>
    <x v="18"/>
    <x v="1"/>
    <x v="1"/>
    <x v="1"/>
    <x v="2"/>
    <x v="9"/>
    <x v="0"/>
    <x v="6"/>
    <x v="38"/>
    <x v="33"/>
    <x v="5"/>
  </r>
  <r>
    <x v="159"/>
    <x v="97"/>
    <x v="6"/>
    <x v="11"/>
    <x v="36"/>
    <x v="4"/>
    <x v="1"/>
    <x v="1"/>
    <x v="1"/>
    <x v="1"/>
    <x v="0"/>
    <x v="0"/>
    <x v="6"/>
    <x v="20"/>
    <x v="0"/>
    <x v="5"/>
  </r>
  <r>
    <x v="160"/>
    <x v="97"/>
    <x v="6"/>
    <x v="58"/>
    <x v="82"/>
    <x v="0"/>
    <x v="0"/>
    <x v="1"/>
    <x v="1"/>
    <x v="0"/>
    <x v="0"/>
    <x v="0"/>
    <x v="6"/>
    <x v="47"/>
    <x v="0"/>
    <x v="18"/>
  </r>
  <r>
    <x v="161"/>
    <x v="97"/>
    <x v="6"/>
    <x v="8"/>
    <x v="91"/>
    <x v="0"/>
    <x v="0"/>
    <x v="1"/>
    <x v="1"/>
    <x v="0"/>
    <x v="0"/>
    <x v="0"/>
    <x v="6"/>
    <x v="42"/>
    <x v="0"/>
    <x v="18"/>
  </r>
  <r>
    <x v="162"/>
    <x v="97"/>
    <x v="6"/>
    <x v="54"/>
    <x v="118"/>
    <x v="0"/>
    <x v="0"/>
    <x v="1"/>
    <x v="1"/>
    <x v="0"/>
    <x v="0"/>
    <x v="0"/>
    <x v="6"/>
    <x v="64"/>
    <x v="0"/>
    <x v="18"/>
  </r>
  <r>
    <x v="3"/>
    <x v="44"/>
    <x v="6"/>
    <x v="23"/>
    <x v="6"/>
    <x v="19"/>
    <x v="2"/>
    <x v="2"/>
    <x v="2"/>
    <x v="1"/>
    <x v="0"/>
    <x v="2"/>
    <x v="3"/>
    <x v="64"/>
    <x v="0"/>
    <x v="7"/>
  </r>
  <r>
    <x v="3"/>
    <x v="44"/>
    <x v="6"/>
    <x v="23"/>
    <x v="6"/>
    <x v="19"/>
    <x v="2"/>
    <x v="2"/>
    <x v="2"/>
    <x v="1"/>
    <x v="0"/>
    <x v="2"/>
    <x v="3"/>
    <x v="64"/>
    <x v="0"/>
    <x v="7"/>
  </r>
  <r>
    <x v="3"/>
    <x v="44"/>
    <x v="6"/>
    <x v="23"/>
    <x v="6"/>
    <x v="19"/>
    <x v="2"/>
    <x v="2"/>
    <x v="2"/>
    <x v="1"/>
    <x v="0"/>
    <x v="2"/>
    <x v="3"/>
    <x v="64"/>
    <x v="0"/>
    <x v="7"/>
  </r>
  <r>
    <x v="3"/>
    <x v="44"/>
    <x v="6"/>
    <x v="23"/>
    <x v="6"/>
    <x v="19"/>
    <x v="2"/>
    <x v="2"/>
    <x v="2"/>
    <x v="1"/>
    <x v="0"/>
    <x v="2"/>
    <x v="3"/>
    <x v="64"/>
    <x v="0"/>
    <x v="7"/>
  </r>
  <r>
    <x v="3"/>
    <x v="44"/>
    <x v="6"/>
    <x v="23"/>
    <x v="6"/>
    <x v="19"/>
    <x v="2"/>
    <x v="2"/>
    <x v="2"/>
    <x v="1"/>
    <x v="0"/>
    <x v="2"/>
    <x v="3"/>
    <x v="64"/>
    <x v="0"/>
    <x v="7"/>
  </r>
  <r>
    <x v="3"/>
    <x v="44"/>
    <x v="6"/>
    <x v="23"/>
    <x v="6"/>
    <x v="19"/>
    <x v="2"/>
    <x v="2"/>
    <x v="2"/>
    <x v="0"/>
    <x v="0"/>
    <x v="2"/>
    <x v="3"/>
    <x v="64"/>
    <x v="0"/>
    <x v="7"/>
  </r>
  <r>
    <x v="5"/>
    <x v="9"/>
    <x v="3"/>
    <x v="2"/>
    <x v="105"/>
    <x v="17"/>
    <x v="1"/>
    <x v="2"/>
    <x v="2"/>
    <x v="2"/>
    <x v="17"/>
    <x v="1"/>
    <x v="3"/>
    <x v="4"/>
    <x v="26"/>
    <x v="8"/>
  </r>
  <r>
    <x v="5"/>
    <x v="9"/>
    <x v="3"/>
    <x v="2"/>
    <x v="105"/>
    <x v="20"/>
    <x v="1"/>
    <x v="2"/>
    <x v="2"/>
    <x v="0"/>
    <x v="0"/>
    <x v="1"/>
    <x v="3"/>
    <x v="4"/>
    <x v="26"/>
    <x v="8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17"/>
    <x v="1"/>
    <x v="2"/>
    <x v="2"/>
    <x v="1"/>
    <x v="5"/>
    <x v="1"/>
    <x v="3"/>
    <x v="16"/>
    <x v="13"/>
    <x v="9"/>
  </r>
  <r>
    <x v="10"/>
    <x v="12"/>
    <x v="3"/>
    <x v="69"/>
    <x v="67"/>
    <x v="20"/>
    <x v="1"/>
    <x v="2"/>
    <x v="2"/>
    <x v="0"/>
    <x v="0"/>
    <x v="1"/>
    <x v="3"/>
    <x v="16"/>
    <x v="13"/>
    <x v="9"/>
  </r>
  <r>
    <x v="16"/>
    <x v="11"/>
    <x v="3"/>
    <x v="56"/>
    <x v="79"/>
    <x v="17"/>
    <x v="1"/>
    <x v="2"/>
    <x v="2"/>
    <x v="0"/>
    <x v="0"/>
    <x v="1"/>
    <x v="2"/>
    <x v="64"/>
    <x v="0"/>
    <x v="11"/>
  </r>
  <r>
    <x v="17"/>
    <x v="16"/>
    <x v="3"/>
    <x v="55"/>
    <x v="84"/>
    <x v="17"/>
    <x v="1"/>
    <x v="2"/>
    <x v="2"/>
    <x v="1"/>
    <x v="12"/>
    <x v="1"/>
    <x v="2"/>
    <x v="26"/>
    <x v="15"/>
    <x v="11"/>
  </r>
  <r>
    <x v="17"/>
    <x v="16"/>
    <x v="3"/>
    <x v="55"/>
    <x v="84"/>
    <x v="20"/>
    <x v="1"/>
    <x v="2"/>
    <x v="2"/>
    <x v="0"/>
    <x v="0"/>
    <x v="1"/>
    <x v="2"/>
    <x v="26"/>
    <x v="15"/>
    <x v="11"/>
  </r>
  <r>
    <x v="48"/>
    <x v="29"/>
    <x v="3"/>
    <x v="2"/>
    <x v="110"/>
    <x v="17"/>
    <x v="1"/>
    <x v="2"/>
    <x v="2"/>
    <x v="1"/>
    <x v="7"/>
    <x v="1"/>
    <x v="3"/>
    <x v="37"/>
    <x v="3"/>
    <x v="13"/>
  </r>
  <r>
    <x v="58"/>
    <x v="17"/>
    <x v="3"/>
    <x v="55"/>
    <x v="86"/>
    <x v="17"/>
    <x v="1"/>
    <x v="2"/>
    <x v="2"/>
    <x v="1"/>
    <x v="12"/>
    <x v="1"/>
    <x v="2"/>
    <x v="27"/>
    <x v="15"/>
    <x v="13"/>
  </r>
  <r>
    <x v="58"/>
    <x v="17"/>
    <x v="3"/>
    <x v="55"/>
    <x v="86"/>
    <x v="20"/>
    <x v="1"/>
    <x v="2"/>
    <x v="2"/>
    <x v="0"/>
    <x v="0"/>
    <x v="1"/>
    <x v="2"/>
    <x v="27"/>
    <x v="15"/>
    <x v="13"/>
  </r>
  <r>
    <x v="60"/>
    <x v="15"/>
    <x v="3"/>
    <x v="55"/>
    <x v="85"/>
    <x v="17"/>
    <x v="1"/>
    <x v="2"/>
    <x v="2"/>
    <x v="1"/>
    <x v="12"/>
    <x v="1"/>
    <x v="2"/>
    <x v="25"/>
    <x v="15"/>
    <x v="13"/>
  </r>
  <r>
    <x v="60"/>
    <x v="15"/>
    <x v="3"/>
    <x v="55"/>
    <x v="85"/>
    <x v="20"/>
    <x v="1"/>
    <x v="2"/>
    <x v="2"/>
    <x v="0"/>
    <x v="0"/>
    <x v="1"/>
    <x v="2"/>
    <x v="25"/>
    <x v="15"/>
    <x v="13"/>
  </r>
  <r>
    <x v="65"/>
    <x v="38"/>
    <x v="6"/>
    <x v="2"/>
    <x v="94"/>
    <x v="15"/>
    <x v="0"/>
    <x v="2"/>
    <x v="2"/>
    <x v="1"/>
    <x v="9"/>
    <x v="1"/>
    <x v="5"/>
    <x v="5"/>
    <x v="8"/>
    <x v="13"/>
  </r>
  <r>
    <x v="65"/>
    <x v="38"/>
    <x v="6"/>
    <x v="2"/>
    <x v="94"/>
    <x v="20"/>
    <x v="0"/>
    <x v="2"/>
    <x v="2"/>
    <x v="0"/>
    <x v="0"/>
    <x v="1"/>
    <x v="5"/>
    <x v="5"/>
    <x v="8"/>
    <x v="13"/>
  </r>
  <r>
    <x v="70"/>
    <x v="13"/>
    <x v="6"/>
    <x v="42"/>
    <x v="65"/>
    <x v="17"/>
    <x v="1"/>
    <x v="2"/>
    <x v="2"/>
    <x v="1"/>
    <x v="0"/>
    <x v="1"/>
    <x v="2"/>
    <x v="43"/>
    <x v="0"/>
    <x v="13"/>
  </r>
  <r>
    <x v="70"/>
    <x v="13"/>
    <x v="6"/>
    <x v="42"/>
    <x v="65"/>
    <x v="20"/>
    <x v="1"/>
    <x v="2"/>
    <x v="2"/>
    <x v="0"/>
    <x v="0"/>
    <x v="1"/>
    <x v="2"/>
    <x v="43"/>
    <x v="0"/>
    <x v="13"/>
  </r>
  <r>
    <x v="71"/>
    <x v="78"/>
    <x v="6"/>
    <x v="42"/>
    <x v="112"/>
    <x v="15"/>
    <x v="0"/>
    <x v="2"/>
    <x v="2"/>
    <x v="1"/>
    <x v="1"/>
    <x v="2"/>
    <x v="2"/>
    <x v="43"/>
    <x v="6"/>
    <x v="13"/>
  </r>
  <r>
    <x v="71"/>
    <x v="78"/>
    <x v="6"/>
    <x v="42"/>
    <x v="112"/>
    <x v="15"/>
    <x v="0"/>
    <x v="2"/>
    <x v="2"/>
    <x v="1"/>
    <x v="2"/>
    <x v="2"/>
    <x v="2"/>
    <x v="43"/>
    <x v="6"/>
    <x v="13"/>
  </r>
  <r>
    <x v="71"/>
    <x v="78"/>
    <x v="6"/>
    <x v="42"/>
    <x v="112"/>
    <x v="15"/>
    <x v="0"/>
    <x v="2"/>
    <x v="2"/>
    <x v="1"/>
    <x v="2"/>
    <x v="2"/>
    <x v="2"/>
    <x v="43"/>
    <x v="6"/>
    <x v="13"/>
  </r>
  <r>
    <x v="71"/>
    <x v="78"/>
    <x v="6"/>
    <x v="42"/>
    <x v="112"/>
    <x v="15"/>
    <x v="0"/>
    <x v="2"/>
    <x v="2"/>
    <x v="1"/>
    <x v="5"/>
    <x v="2"/>
    <x v="2"/>
    <x v="43"/>
    <x v="6"/>
    <x v="13"/>
  </r>
  <r>
    <x v="71"/>
    <x v="78"/>
    <x v="6"/>
    <x v="42"/>
    <x v="112"/>
    <x v="15"/>
    <x v="0"/>
    <x v="2"/>
    <x v="2"/>
    <x v="1"/>
    <x v="3"/>
    <x v="2"/>
    <x v="2"/>
    <x v="43"/>
    <x v="6"/>
    <x v="13"/>
  </r>
  <r>
    <x v="71"/>
    <x v="78"/>
    <x v="6"/>
    <x v="42"/>
    <x v="112"/>
    <x v="20"/>
    <x v="0"/>
    <x v="2"/>
    <x v="2"/>
    <x v="0"/>
    <x v="0"/>
    <x v="2"/>
    <x v="2"/>
    <x v="43"/>
    <x v="6"/>
    <x v="13"/>
  </r>
  <r>
    <x v="136"/>
    <x v="63"/>
    <x v="6"/>
    <x v="7"/>
    <x v="0"/>
    <x v="15"/>
    <x v="0"/>
    <x v="2"/>
    <x v="2"/>
    <x v="1"/>
    <x v="9"/>
    <x v="2"/>
    <x v="2"/>
    <x v="64"/>
    <x v="8"/>
    <x v="16"/>
  </r>
  <r>
    <x v="137"/>
    <x v="64"/>
    <x v="6"/>
    <x v="7"/>
    <x v="3"/>
    <x v="15"/>
    <x v="0"/>
    <x v="2"/>
    <x v="2"/>
    <x v="1"/>
    <x v="9"/>
    <x v="2"/>
    <x v="2"/>
    <x v="64"/>
    <x v="8"/>
    <x v="16"/>
  </r>
  <r>
    <x v="138"/>
    <x v="65"/>
    <x v="6"/>
    <x v="23"/>
    <x v="43"/>
    <x v="17"/>
    <x v="1"/>
    <x v="2"/>
    <x v="2"/>
    <x v="1"/>
    <x v="9"/>
    <x v="2"/>
    <x v="2"/>
    <x v="64"/>
    <x v="8"/>
    <x v="16"/>
  </r>
  <r>
    <x v="138"/>
    <x v="65"/>
    <x v="6"/>
    <x v="23"/>
    <x v="43"/>
    <x v="17"/>
    <x v="1"/>
    <x v="2"/>
    <x v="2"/>
    <x v="1"/>
    <x v="0"/>
    <x v="2"/>
    <x v="2"/>
    <x v="64"/>
    <x v="8"/>
    <x v="16"/>
  </r>
  <r>
    <x v="138"/>
    <x v="65"/>
    <x v="6"/>
    <x v="23"/>
    <x v="43"/>
    <x v="17"/>
    <x v="1"/>
    <x v="2"/>
    <x v="2"/>
    <x v="1"/>
    <x v="0"/>
    <x v="2"/>
    <x v="2"/>
    <x v="64"/>
    <x v="8"/>
    <x v="16"/>
  </r>
  <r>
    <x v="139"/>
    <x v="66"/>
    <x v="6"/>
    <x v="23"/>
    <x v="44"/>
    <x v="17"/>
    <x v="1"/>
    <x v="2"/>
    <x v="2"/>
    <x v="1"/>
    <x v="9"/>
    <x v="2"/>
    <x v="2"/>
    <x v="64"/>
    <x v="8"/>
    <x v="16"/>
  </r>
  <r>
    <x v="139"/>
    <x v="66"/>
    <x v="6"/>
    <x v="23"/>
    <x v="44"/>
    <x v="17"/>
    <x v="1"/>
    <x v="2"/>
    <x v="2"/>
    <x v="1"/>
    <x v="0"/>
    <x v="2"/>
    <x v="2"/>
    <x v="64"/>
    <x v="8"/>
    <x v="16"/>
  </r>
  <r>
    <x v="139"/>
    <x v="66"/>
    <x v="6"/>
    <x v="23"/>
    <x v="44"/>
    <x v="17"/>
    <x v="1"/>
    <x v="2"/>
    <x v="2"/>
    <x v="1"/>
    <x v="0"/>
    <x v="2"/>
    <x v="2"/>
    <x v="64"/>
    <x v="8"/>
    <x v="16"/>
  </r>
  <r>
    <x v="140"/>
    <x v="31"/>
    <x v="6"/>
    <x v="18"/>
    <x v="4"/>
    <x v="17"/>
    <x v="1"/>
    <x v="2"/>
    <x v="2"/>
    <x v="1"/>
    <x v="9"/>
    <x v="2"/>
    <x v="2"/>
    <x v="64"/>
    <x v="11"/>
    <x v="16"/>
  </r>
  <r>
    <x v="140"/>
    <x v="31"/>
    <x v="6"/>
    <x v="18"/>
    <x v="4"/>
    <x v="17"/>
    <x v="1"/>
    <x v="2"/>
    <x v="2"/>
    <x v="1"/>
    <x v="5"/>
    <x v="2"/>
    <x v="2"/>
    <x v="64"/>
    <x v="11"/>
    <x v="16"/>
  </r>
  <r>
    <x v="141"/>
    <x v="5"/>
    <x v="6"/>
    <x v="18"/>
    <x v="5"/>
    <x v="15"/>
    <x v="0"/>
    <x v="2"/>
    <x v="2"/>
    <x v="1"/>
    <x v="12"/>
    <x v="2"/>
    <x v="2"/>
    <x v="64"/>
    <x v="15"/>
    <x v="16"/>
  </r>
  <r>
    <x v="143"/>
    <x v="91"/>
    <x v="6"/>
    <x v="20"/>
    <x v="33"/>
    <x v="9"/>
    <x v="1"/>
    <x v="2"/>
    <x v="2"/>
    <x v="1"/>
    <x v="9"/>
    <x v="2"/>
    <x v="2"/>
    <x v="64"/>
    <x v="8"/>
    <x v="16"/>
  </r>
  <r>
    <x v="144"/>
    <x v="18"/>
    <x v="6"/>
    <x v="16"/>
    <x v="83"/>
    <x v="6"/>
    <x v="1"/>
    <x v="2"/>
    <x v="2"/>
    <x v="1"/>
    <x v="14"/>
    <x v="1"/>
    <x v="2"/>
    <x v="44"/>
    <x v="25"/>
    <x v="16"/>
  </r>
  <r>
    <x v="145"/>
    <x v="72"/>
    <x v="6"/>
    <x v="5"/>
    <x v="14"/>
    <x v="14"/>
    <x v="3"/>
    <x v="2"/>
    <x v="2"/>
    <x v="1"/>
    <x v="12"/>
    <x v="2"/>
    <x v="2"/>
    <x v="64"/>
    <x v="15"/>
    <x v="16"/>
  </r>
  <r>
    <x v="145"/>
    <x v="72"/>
    <x v="6"/>
    <x v="5"/>
    <x v="14"/>
    <x v="14"/>
    <x v="3"/>
    <x v="2"/>
    <x v="2"/>
    <x v="0"/>
    <x v="0"/>
    <x v="2"/>
    <x v="2"/>
    <x v="64"/>
    <x v="15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1"/>
    <x v="7"/>
    <x v="2"/>
    <x v="2"/>
    <x v="64"/>
    <x v="17"/>
    <x v="16"/>
  </r>
  <r>
    <x v="146"/>
    <x v="73"/>
    <x v="6"/>
    <x v="13"/>
    <x v="53"/>
    <x v="14"/>
    <x v="3"/>
    <x v="2"/>
    <x v="2"/>
    <x v="1"/>
    <x v="5"/>
    <x v="2"/>
    <x v="2"/>
    <x v="64"/>
    <x v="17"/>
    <x v="16"/>
  </r>
  <r>
    <x v="146"/>
    <x v="73"/>
    <x v="6"/>
    <x v="13"/>
    <x v="53"/>
    <x v="14"/>
    <x v="3"/>
    <x v="2"/>
    <x v="2"/>
    <x v="0"/>
    <x v="0"/>
    <x v="2"/>
    <x v="2"/>
    <x v="64"/>
    <x v="17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7"/>
    <x v="79"/>
    <x v="6"/>
    <x v="33"/>
    <x v="77"/>
    <x v="0"/>
    <x v="1"/>
    <x v="2"/>
    <x v="2"/>
    <x v="1"/>
    <x v="1"/>
    <x v="2"/>
    <x v="2"/>
    <x v="64"/>
    <x v="5"/>
    <x v="16"/>
  </r>
  <r>
    <x v="148"/>
    <x v="71"/>
    <x v="6"/>
    <x v="36"/>
    <x v="12"/>
    <x v="17"/>
    <x v="2"/>
    <x v="2"/>
    <x v="2"/>
    <x v="1"/>
    <x v="1"/>
    <x v="2"/>
    <x v="2"/>
    <x v="64"/>
    <x v="1"/>
    <x v="16"/>
  </r>
  <r>
    <x v="148"/>
    <x v="71"/>
    <x v="6"/>
    <x v="36"/>
    <x v="12"/>
    <x v="17"/>
    <x v="2"/>
    <x v="2"/>
    <x v="2"/>
    <x v="1"/>
    <x v="1"/>
    <x v="2"/>
    <x v="2"/>
    <x v="64"/>
    <x v="1"/>
    <x v="16"/>
  </r>
  <r>
    <x v="148"/>
    <x v="71"/>
    <x v="6"/>
    <x v="36"/>
    <x v="12"/>
    <x v="17"/>
    <x v="2"/>
    <x v="2"/>
    <x v="2"/>
    <x v="1"/>
    <x v="1"/>
    <x v="2"/>
    <x v="2"/>
    <x v="64"/>
    <x v="1"/>
    <x v="16"/>
  </r>
  <r>
    <x v="149"/>
    <x v="90"/>
    <x v="6"/>
    <x v="3"/>
    <x v="11"/>
    <x v="12"/>
    <x v="1"/>
    <x v="2"/>
    <x v="2"/>
    <x v="1"/>
    <x v="7"/>
    <x v="2"/>
    <x v="2"/>
    <x v="64"/>
    <x v="3"/>
    <x v="16"/>
  </r>
  <r>
    <x v="150"/>
    <x v="92"/>
    <x v="6"/>
    <x v="33"/>
    <x v="34"/>
    <x v="8"/>
    <x v="1"/>
    <x v="2"/>
    <x v="2"/>
    <x v="1"/>
    <x v="7"/>
    <x v="2"/>
    <x v="2"/>
    <x v="64"/>
    <x v="3"/>
    <x v="16"/>
  </r>
  <r>
    <x v="151"/>
    <x v="94"/>
    <x v="6"/>
    <x v="22"/>
    <x v="13"/>
    <x v="5"/>
    <x v="1"/>
    <x v="2"/>
    <x v="2"/>
    <x v="1"/>
    <x v="7"/>
    <x v="2"/>
    <x v="2"/>
    <x v="64"/>
    <x v="3"/>
    <x v="16"/>
  </r>
  <r>
    <x v="152"/>
    <x v="93"/>
    <x v="6"/>
    <x v="48"/>
    <x v="10"/>
    <x v="7"/>
    <x v="1"/>
    <x v="2"/>
    <x v="2"/>
    <x v="1"/>
    <x v="7"/>
    <x v="2"/>
    <x v="2"/>
    <x v="64"/>
    <x v="3"/>
    <x v="16"/>
  </r>
  <r>
    <x v="154"/>
    <x v="30"/>
    <x v="6"/>
    <x v="18"/>
    <x v="1"/>
    <x v="17"/>
    <x v="1"/>
    <x v="2"/>
    <x v="2"/>
    <x v="1"/>
    <x v="9"/>
    <x v="2"/>
    <x v="2"/>
    <x v="64"/>
    <x v="11"/>
    <x v="16"/>
  </r>
  <r>
    <x v="154"/>
    <x v="30"/>
    <x v="6"/>
    <x v="18"/>
    <x v="1"/>
    <x v="17"/>
    <x v="1"/>
    <x v="2"/>
    <x v="2"/>
    <x v="1"/>
    <x v="5"/>
    <x v="2"/>
    <x v="2"/>
    <x v="64"/>
    <x v="11"/>
    <x v="16"/>
  </r>
  <r>
    <x v="155"/>
    <x v="4"/>
    <x v="6"/>
    <x v="18"/>
    <x v="2"/>
    <x v="15"/>
    <x v="0"/>
    <x v="2"/>
    <x v="2"/>
    <x v="1"/>
    <x v="12"/>
    <x v="2"/>
    <x v="2"/>
    <x v="64"/>
    <x v="15"/>
    <x v="16"/>
  </r>
  <r>
    <x v="189"/>
    <x v="6"/>
    <x v="6"/>
    <x v="30"/>
    <x v="54"/>
    <x v="5"/>
    <x v="1"/>
    <x v="2"/>
    <x v="2"/>
    <x v="1"/>
    <x v="5"/>
    <x v="2"/>
    <x v="2"/>
    <x v="64"/>
    <x v="2"/>
    <x v="16"/>
  </r>
  <r>
    <x v="0"/>
    <x v="76"/>
    <x v="6"/>
    <x v="14"/>
    <x v="98"/>
    <x v="15"/>
    <x v="1"/>
    <x v="3"/>
    <x v="3"/>
    <x v="1"/>
    <x v="0"/>
    <x v="1"/>
    <x v="5"/>
    <x v="31"/>
    <x v="0"/>
    <x v="6"/>
  </r>
  <r>
    <x v="0"/>
    <x v="76"/>
    <x v="6"/>
    <x v="14"/>
    <x v="98"/>
    <x v="20"/>
    <x v="1"/>
    <x v="3"/>
    <x v="3"/>
    <x v="0"/>
    <x v="0"/>
    <x v="1"/>
    <x v="5"/>
    <x v="31"/>
    <x v="0"/>
    <x v="6"/>
  </r>
  <r>
    <x v="38"/>
    <x v="8"/>
    <x v="6"/>
    <x v="44"/>
    <x v="56"/>
    <x v="10"/>
    <x v="1"/>
    <x v="3"/>
    <x v="3"/>
    <x v="1"/>
    <x v="9"/>
    <x v="1"/>
    <x v="2"/>
    <x v="45"/>
    <x v="27"/>
    <x v="12"/>
  </r>
  <r>
    <x v="134"/>
    <x v="0"/>
    <x v="6"/>
    <x v="63"/>
    <x v="71"/>
    <x v="17"/>
    <x v="1"/>
    <x v="3"/>
    <x v="3"/>
    <x v="1"/>
    <x v="8"/>
    <x v="1"/>
    <x v="2"/>
    <x v="64"/>
    <x v="22"/>
    <x v="16"/>
  </r>
  <r>
    <x v="134"/>
    <x v="0"/>
    <x v="6"/>
    <x v="63"/>
    <x v="71"/>
    <x v="9"/>
    <x v="1"/>
    <x v="3"/>
    <x v="3"/>
    <x v="1"/>
    <x v="7"/>
    <x v="1"/>
    <x v="2"/>
    <x v="64"/>
    <x v="22"/>
    <x v="16"/>
  </r>
  <r>
    <x v="134"/>
    <x v="0"/>
    <x v="6"/>
    <x v="63"/>
    <x v="71"/>
    <x v="9"/>
    <x v="1"/>
    <x v="3"/>
    <x v="3"/>
    <x v="1"/>
    <x v="9"/>
    <x v="1"/>
    <x v="2"/>
    <x v="64"/>
    <x v="22"/>
    <x v="16"/>
  </r>
  <r>
    <x v="134"/>
    <x v="0"/>
    <x v="6"/>
    <x v="63"/>
    <x v="71"/>
    <x v="9"/>
    <x v="1"/>
    <x v="3"/>
    <x v="3"/>
    <x v="1"/>
    <x v="8"/>
    <x v="1"/>
    <x v="2"/>
    <x v="64"/>
    <x v="22"/>
    <x v="16"/>
  </r>
  <r>
    <x v="134"/>
    <x v="0"/>
    <x v="6"/>
    <x v="63"/>
    <x v="71"/>
    <x v="20"/>
    <x v="1"/>
    <x v="3"/>
    <x v="3"/>
    <x v="0"/>
    <x v="0"/>
    <x v="1"/>
    <x v="2"/>
    <x v="64"/>
    <x v="22"/>
    <x v="16"/>
  </r>
  <r>
    <x v="135"/>
    <x v="1"/>
    <x v="6"/>
    <x v="63"/>
    <x v="72"/>
    <x v="1"/>
    <x v="0"/>
    <x v="3"/>
    <x v="3"/>
    <x v="1"/>
    <x v="11"/>
    <x v="1"/>
    <x v="2"/>
    <x v="64"/>
    <x v="12"/>
    <x v="16"/>
  </r>
  <r>
    <x v="165"/>
    <x v="63"/>
    <x v="6"/>
    <x v="7"/>
    <x v="0"/>
    <x v="15"/>
    <x v="0"/>
    <x v="3"/>
    <x v="3"/>
    <x v="1"/>
    <x v="9"/>
    <x v="2"/>
    <x v="2"/>
    <x v="64"/>
    <x v="8"/>
    <x v="16"/>
  </r>
  <r>
    <x v="169"/>
    <x v="64"/>
    <x v="6"/>
    <x v="7"/>
    <x v="3"/>
    <x v="15"/>
    <x v="0"/>
    <x v="3"/>
    <x v="3"/>
    <x v="1"/>
    <x v="9"/>
    <x v="2"/>
    <x v="2"/>
    <x v="64"/>
    <x v="8"/>
    <x v="16"/>
  </r>
  <r>
    <x v="173"/>
    <x v="65"/>
    <x v="6"/>
    <x v="23"/>
    <x v="43"/>
    <x v="17"/>
    <x v="1"/>
    <x v="3"/>
    <x v="3"/>
    <x v="1"/>
    <x v="9"/>
    <x v="2"/>
    <x v="2"/>
    <x v="64"/>
    <x v="8"/>
    <x v="16"/>
  </r>
  <r>
    <x v="173"/>
    <x v="65"/>
    <x v="6"/>
    <x v="23"/>
    <x v="43"/>
    <x v="17"/>
    <x v="1"/>
    <x v="3"/>
    <x v="3"/>
    <x v="1"/>
    <x v="0"/>
    <x v="2"/>
    <x v="2"/>
    <x v="64"/>
    <x v="8"/>
    <x v="16"/>
  </r>
  <r>
    <x v="173"/>
    <x v="65"/>
    <x v="6"/>
    <x v="23"/>
    <x v="43"/>
    <x v="17"/>
    <x v="1"/>
    <x v="3"/>
    <x v="3"/>
    <x v="1"/>
    <x v="0"/>
    <x v="2"/>
    <x v="2"/>
    <x v="64"/>
    <x v="8"/>
    <x v="16"/>
  </r>
  <r>
    <x v="177"/>
    <x v="66"/>
    <x v="6"/>
    <x v="23"/>
    <x v="44"/>
    <x v="17"/>
    <x v="1"/>
    <x v="3"/>
    <x v="3"/>
    <x v="1"/>
    <x v="9"/>
    <x v="2"/>
    <x v="2"/>
    <x v="64"/>
    <x v="8"/>
    <x v="16"/>
  </r>
  <r>
    <x v="177"/>
    <x v="66"/>
    <x v="6"/>
    <x v="23"/>
    <x v="44"/>
    <x v="17"/>
    <x v="1"/>
    <x v="3"/>
    <x v="3"/>
    <x v="1"/>
    <x v="0"/>
    <x v="2"/>
    <x v="2"/>
    <x v="64"/>
    <x v="8"/>
    <x v="16"/>
  </r>
  <r>
    <x v="177"/>
    <x v="66"/>
    <x v="6"/>
    <x v="23"/>
    <x v="44"/>
    <x v="17"/>
    <x v="1"/>
    <x v="3"/>
    <x v="3"/>
    <x v="1"/>
    <x v="0"/>
    <x v="2"/>
    <x v="2"/>
    <x v="64"/>
    <x v="8"/>
    <x v="16"/>
  </r>
  <r>
    <x v="181"/>
    <x v="31"/>
    <x v="6"/>
    <x v="18"/>
    <x v="4"/>
    <x v="17"/>
    <x v="1"/>
    <x v="3"/>
    <x v="3"/>
    <x v="1"/>
    <x v="9"/>
    <x v="2"/>
    <x v="2"/>
    <x v="64"/>
    <x v="11"/>
    <x v="16"/>
  </r>
  <r>
    <x v="181"/>
    <x v="31"/>
    <x v="6"/>
    <x v="18"/>
    <x v="4"/>
    <x v="17"/>
    <x v="1"/>
    <x v="3"/>
    <x v="3"/>
    <x v="1"/>
    <x v="5"/>
    <x v="2"/>
    <x v="2"/>
    <x v="64"/>
    <x v="11"/>
    <x v="16"/>
  </r>
  <r>
    <x v="185"/>
    <x v="5"/>
    <x v="6"/>
    <x v="18"/>
    <x v="5"/>
    <x v="15"/>
    <x v="0"/>
    <x v="3"/>
    <x v="3"/>
    <x v="1"/>
    <x v="12"/>
    <x v="2"/>
    <x v="2"/>
    <x v="64"/>
    <x v="15"/>
    <x v="16"/>
  </r>
  <r>
    <x v="190"/>
    <x v="6"/>
    <x v="6"/>
    <x v="30"/>
    <x v="54"/>
    <x v="5"/>
    <x v="1"/>
    <x v="3"/>
    <x v="3"/>
    <x v="1"/>
    <x v="5"/>
    <x v="2"/>
    <x v="2"/>
    <x v="64"/>
    <x v="2"/>
    <x v="16"/>
  </r>
  <r>
    <x v="193"/>
    <x v="18"/>
    <x v="6"/>
    <x v="16"/>
    <x v="83"/>
    <x v="6"/>
    <x v="1"/>
    <x v="3"/>
    <x v="3"/>
    <x v="1"/>
    <x v="14"/>
    <x v="1"/>
    <x v="2"/>
    <x v="44"/>
    <x v="25"/>
    <x v="16"/>
  </r>
  <r>
    <x v="195"/>
    <x v="72"/>
    <x v="6"/>
    <x v="5"/>
    <x v="14"/>
    <x v="14"/>
    <x v="3"/>
    <x v="3"/>
    <x v="3"/>
    <x v="1"/>
    <x v="12"/>
    <x v="2"/>
    <x v="2"/>
    <x v="64"/>
    <x v="15"/>
    <x v="16"/>
  </r>
  <r>
    <x v="195"/>
    <x v="72"/>
    <x v="6"/>
    <x v="5"/>
    <x v="14"/>
    <x v="14"/>
    <x v="3"/>
    <x v="3"/>
    <x v="3"/>
    <x v="0"/>
    <x v="0"/>
    <x v="2"/>
    <x v="2"/>
    <x v="64"/>
    <x v="15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1"/>
    <x v="7"/>
    <x v="2"/>
    <x v="2"/>
    <x v="64"/>
    <x v="17"/>
    <x v="16"/>
  </r>
  <r>
    <x v="197"/>
    <x v="73"/>
    <x v="6"/>
    <x v="13"/>
    <x v="53"/>
    <x v="14"/>
    <x v="3"/>
    <x v="3"/>
    <x v="3"/>
    <x v="1"/>
    <x v="5"/>
    <x v="2"/>
    <x v="2"/>
    <x v="64"/>
    <x v="17"/>
    <x v="16"/>
  </r>
  <r>
    <x v="197"/>
    <x v="73"/>
    <x v="6"/>
    <x v="13"/>
    <x v="53"/>
    <x v="14"/>
    <x v="3"/>
    <x v="3"/>
    <x v="3"/>
    <x v="0"/>
    <x v="0"/>
    <x v="2"/>
    <x v="2"/>
    <x v="64"/>
    <x v="17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199"/>
    <x v="79"/>
    <x v="6"/>
    <x v="33"/>
    <x v="77"/>
    <x v="0"/>
    <x v="1"/>
    <x v="3"/>
    <x v="3"/>
    <x v="1"/>
    <x v="1"/>
    <x v="2"/>
    <x v="2"/>
    <x v="64"/>
    <x v="5"/>
    <x v="16"/>
  </r>
  <r>
    <x v="201"/>
    <x v="71"/>
    <x v="6"/>
    <x v="36"/>
    <x v="12"/>
    <x v="17"/>
    <x v="2"/>
    <x v="3"/>
    <x v="3"/>
    <x v="1"/>
    <x v="1"/>
    <x v="2"/>
    <x v="2"/>
    <x v="64"/>
    <x v="1"/>
    <x v="16"/>
  </r>
  <r>
    <x v="201"/>
    <x v="71"/>
    <x v="6"/>
    <x v="36"/>
    <x v="12"/>
    <x v="17"/>
    <x v="2"/>
    <x v="3"/>
    <x v="3"/>
    <x v="1"/>
    <x v="1"/>
    <x v="2"/>
    <x v="2"/>
    <x v="64"/>
    <x v="1"/>
    <x v="16"/>
  </r>
  <r>
    <x v="201"/>
    <x v="71"/>
    <x v="6"/>
    <x v="36"/>
    <x v="12"/>
    <x v="17"/>
    <x v="2"/>
    <x v="3"/>
    <x v="3"/>
    <x v="1"/>
    <x v="1"/>
    <x v="2"/>
    <x v="2"/>
    <x v="64"/>
    <x v="1"/>
    <x v="16"/>
  </r>
  <r>
    <x v="203"/>
    <x v="90"/>
    <x v="6"/>
    <x v="3"/>
    <x v="11"/>
    <x v="12"/>
    <x v="1"/>
    <x v="3"/>
    <x v="3"/>
    <x v="1"/>
    <x v="7"/>
    <x v="2"/>
    <x v="2"/>
    <x v="64"/>
    <x v="3"/>
    <x v="16"/>
  </r>
  <r>
    <x v="205"/>
    <x v="92"/>
    <x v="6"/>
    <x v="33"/>
    <x v="34"/>
    <x v="8"/>
    <x v="1"/>
    <x v="3"/>
    <x v="3"/>
    <x v="1"/>
    <x v="7"/>
    <x v="2"/>
    <x v="2"/>
    <x v="64"/>
    <x v="3"/>
    <x v="16"/>
  </r>
  <r>
    <x v="207"/>
    <x v="94"/>
    <x v="6"/>
    <x v="22"/>
    <x v="13"/>
    <x v="5"/>
    <x v="1"/>
    <x v="3"/>
    <x v="3"/>
    <x v="1"/>
    <x v="7"/>
    <x v="2"/>
    <x v="2"/>
    <x v="64"/>
    <x v="3"/>
    <x v="16"/>
  </r>
  <r>
    <x v="209"/>
    <x v="93"/>
    <x v="6"/>
    <x v="48"/>
    <x v="10"/>
    <x v="7"/>
    <x v="1"/>
    <x v="3"/>
    <x v="3"/>
    <x v="1"/>
    <x v="7"/>
    <x v="2"/>
    <x v="2"/>
    <x v="64"/>
    <x v="3"/>
    <x v="16"/>
  </r>
  <r>
    <x v="211"/>
    <x v="30"/>
    <x v="6"/>
    <x v="18"/>
    <x v="1"/>
    <x v="17"/>
    <x v="1"/>
    <x v="3"/>
    <x v="3"/>
    <x v="1"/>
    <x v="9"/>
    <x v="2"/>
    <x v="2"/>
    <x v="64"/>
    <x v="11"/>
    <x v="16"/>
  </r>
  <r>
    <x v="211"/>
    <x v="30"/>
    <x v="6"/>
    <x v="18"/>
    <x v="1"/>
    <x v="17"/>
    <x v="1"/>
    <x v="3"/>
    <x v="3"/>
    <x v="1"/>
    <x v="5"/>
    <x v="2"/>
    <x v="2"/>
    <x v="64"/>
    <x v="11"/>
    <x v="16"/>
  </r>
  <r>
    <x v="215"/>
    <x v="4"/>
    <x v="6"/>
    <x v="18"/>
    <x v="2"/>
    <x v="15"/>
    <x v="0"/>
    <x v="3"/>
    <x v="3"/>
    <x v="1"/>
    <x v="12"/>
    <x v="2"/>
    <x v="2"/>
    <x v="64"/>
    <x v="15"/>
    <x v="16"/>
  </r>
  <r>
    <x v="13"/>
    <x v="21"/>
    <x v="6"/>
    <x v="31"/>
    <x v="116"/>
    <x v="21"/>
    <x v="3"/>
    <x v="4"/>
    <x v="4"/>
    <x v="1"/>
    <x v="7"/>
    <x v="1"/>
    <x v="2"/>
    <x v="64"/>
    <x v="43"/>
    <x v="10"/>
  </r>
  <r>
    <x v="13"/>
    <x v="21"/>
    <x v="6"/>
    <x v="31"/>
    <x v="116"/>
    <x v="14"/>
    <x v="3"/>
    <x v="4"/>
    <x v="4"/>
    <x v="0"/>
    <x v="0"/>
    <x v="1"/>
    <x v="2"/>
    <x v="64"/>
    <x v="43"/>
    <x v="10"/>
  </r>
  <r>
    <x v="43"/>
    <x v="97"/>
    <x v="4"/>
    <x v="34"/>
    <x v="42"/>
    <x v="17"/>
    <x v="1"/>
    <x v="4"/>
    <x v="4"/>
    <x v="0"/>
    <x v="0"/>
    <x v="0"/>
    <x v="6"/>
    <x v="13"/>
    <x v="28"/>
    <x v="1"/>
  </r>
  <r>
    <x v="54"/>
    <x v="54"/>
    <x v="6"/>
    <x v="62"/>
    <x v="115"/>
    <x v="22"/>
    <x v="3"/>
    <x v="4"/>
    <x v="4"/>
    <x v="1"/>
    <x v="11"/>
    <x v="1"/>
    <x v="2"/>
    <x v="63"/>
    <x v="12"/>
    <x v="13"/>
  </r>
  <r>
    <x v="57"/>
    <x v="14"/>
    <x v="6"/>
    <x v="33"/>
    <x v="25"/>
    <x v="17"/>
    <x v="1"/>
    <x v="4"/>
    <x v="4"/>
    <x v="1"/>
    <x v="5"/>
    <x v="1"/>
    <x v="2"/>
    <x v="64"/>
    <x v="2"/>
    <x v="13"/>
  </r>
  <r>
    <x v="113"/>
    <x v="87"/>
    <x v="4"/>
    <x v="48"/>
    <x v="17"/>
    <x v="18"/>
    <x v="1"/>
    <x v="4"/>
    <x v="4"/>
    <x v="2"/>
    <x v="12"/>
    <x v="1"/>
    <x v="2"/>
    <x v="64"/>
    <x v="34"/>
    <x v="15"/>
  </r>
  <r>
    <x v="113"/>
    <x v="87"/>
    <x v="4"/>
    <x v="48"/>
    <x v="17"/>
    <x v="18"/>
    <x v="1"/>
    <x v="4"/>
    <x v="4"/>
    <x v="2"/>
    <x v="12"/>
    <x v="1"/>
    <x v="2"/>
    <x v="64"/>
    <x v="34"/>
    <x v="15"/>
  </r>
  <r>
    <x v="113"/>
    <x v="87"/>
    <x v="4"/>
    <x v="48"/>
    <x v="17"/>
    <x v="18"/>
    <x v="1"/>
    <x v="4"/>
    <x v="4"/>
    <x v="2"/>
    <x v="9"/>
    <x v="1"/>
    <x v="2"/>
    <x v="64"/>
    <x v="34"/>
    <x v="15"/>
  </r>
  <r>
    <x v="113"/>
    <x v="87"/>
    <x v="4"/>
    <x v="48"/>
    <x v="17"/>
    <x v="18"/>
    <x v="1"/>
    <x v="4"/>
    <x v="4"/>
    <x v="2"/>
    <x v="9"/>
    <x v="1"/>
    <x v="2"/>
    <x v="64"/>
    <x v="34"/>
    <x v="15"/>
  </r>
  <r>
    <x v="113"/>
    <x v="87"/>
    <x v="4"/>
    <x v="48"/>
    <x v="17"/>
    <x v="18"/>
    <x v="1"/>
    <x v="4"/>
    <x v="4"/>
    <x v="2"/>
    <x v="9"/>
    <x v="1"/>
    <x v="2"/>
    <x v="64"/>
    <x v="34"/>
    <x v="15"/>
  </r>
  <r>
    <x v="113"/>
    <x v="87"/>
    <x v="4"/>
    <x v="48"/>
    <x v="17"/>
    <x v="18"/>
    <x v="1"/>
    <x v="4"/>
    <x v="4"/>
    <x v="2"/>
    <x v="9"/>
    <x v="1"/>
    <x v="2"/>
    <x v="64"/>
    <x v="34"/>
    <x v="15"/>
  </r>
  <r>
    <x v="116"/>
    <x v="57"/>
    <x v="4"/>
    <x v="1"/>
    <x v="101"/>
    <x v="15"/>
    <x v="0"/>
    <x v="4"/>
    <x v="4"/>
    <x v="1"/>
    <x v="7"/>
    <x v="1"/>
    <x v="3"/>
    <x v="0"/>
    <x v="3"/>
    <x v="15"/>
  </r>
  <r>
    <x v="116"/>
    <x v="57"/>
    <x v="4"/>
    <x v="1"/>
    <x v="101"/>
    <x v="20"/>
    <x v="0"/>
    <x v="4"/>
    <x v="4"/>
    <x v="0"/>
    <x v="0"/>
    <x v="1"/>
    <x v="3"/>
    <x v="0"/>
    <x v="3"/>
    <x v="15"/>
  </r>
  <r>
    <x v="117"/>
    <x v="58"/>
    <x v="4"/>
    <x v="1"/>
    <x v="102"/>
    <x v="15"/>
    <x v="0"/>
    <x v="4"/>
    <x v="4"/>
    <x v="1"/>
    <x v="7"/>
    <x v="1"/>
    <x v="3"/>
    <x v="1"/>
    <x v="3"/>
    <x v="15"/>
  </r>
  <r>
    <x v="117"/>
    <x v="58"/>
    <x v="4"/>
    <x v="1"/>
    <x v="102"/>
    <x v="20"/>
    <x v="0"/>
    <x v="4"/>
    <x v="4"/>
    <x v="0"/>
    <x v="0"/>
    <x v="1"/>
    <x v="3"/>
    <x v="1"/>
    <x v="3"/>
    <x v="15"/>
  </r>
  <r>
    <x v="118"/>
    <x v="59"/>
    <x v="4"/>
    <x v="1"/>
    <x v="103"/>
    <x v="15"/>
    <x v="0"/>
    <x v="4"/>
    <x v="4"/>
    <x v="1"/>
    <x v="7"/>
    <x v="1"/>
    <x v="3"/>
    <x v="2"/>
    <x v="3"/>
    <x v="15"/>
  </r>
  <r>
    <x v="118"/>
    <x v="59"/>
    <x v="4"/>
    <x v="1"/>
    <x v="103"/>
    <x v="20"/>
    <x v="0"/>
    <x v="4"/>
    <x v="4"/>
    <x v="0"/>
    <x v="0"/>
    <x v="1"/>
    <x v="3"/>
    <x v="2"/>
    <x v="3"/>
    <x v="15"/>
  </r>
  <r>
    <x v="119"/>
    <x v="60"/>
    <x v="4"/>
    <x v="1"/>
    <x v="104"/>
    <x v="15"/>
    <x v="0"/>
    <x v="4"/>
    <x v="4"/>
    <x v="1"/>
    <x v="7"/>
    <x v="1"/>
    <x v="3"/>
    <x v="3"/>
    <x v="3"/>
    <x v="15"/>
  </r>
  <r>
    <x v="119"/>
    <x v="60"/>
    <x v="4"/>
    <x v="1"/>
    <x v="104"/>
    <x v="20"/>
    <x v="0"/>
    <x v="4"/>
    <x v="4"/>
    <x v="0"/>
    <x v="0"/>
    <x v="1"/>
    <x v="3"/>
    <x v="3"/>
    <x v="3"/>
    <x v="15"/>
  </r>
  <r>
    <x v="120"/>
    <x v="82"/>
    <x v="4"/>
    <x v="28"/>
    <x v="60"/>
    <x v="15"/>
    <x v="0"/>
    <x v="4"/>
    <x v="4"/>
    <x v="0"/>
    <x v="0"/>
    <x v="2"/>
    <x v="2"/>
    <x v="64"/>
    <x v="9"/>
    <x v="15"/>
  </r>
  <r>
    <x v="120"/>
    <x v="82"/>
    <x v="4"/>
    <x v="28"/>
    <x v="60"/>
    <x v="15"/>
    <x v="0"/>
    <x v="4"/>
    <x v="4"/>
    <x v="1"/>
    <x v="5"/>
    <x v="2"/>
    <x v="2"/>
    <x v="64"/>
    <x v="9"/>
    <x v="15"/>
  </r>
  <r>
    <x v="120"/>
    <x v="82"/>
    <x v="4"/>
    <x v="28"/>
    <x v="60"/>
    <x v="15"/>
    <x v="0"/>
    <x v="4"/>
    <x v="4"/>
    <x v="1"/>
    <x v="5"/>
    <x v="2"/>
    <x v="2"/>
    <x v="64"/>
    <x v="9"/>
    <x v="15"/>
  </r>
  <r>
    <x v="120"/>
    <x v="82"/>
    <x v="4"/>
    <x v="28"/>
    <x v="60"/>
    <x v="15"/>
    <x v="0"/>
    <x v="4"/>
    <x v="4"/>
    <x v="1"/>
    <x v="5"/>
    <x v="2"/>
    <x v="2"/>
    <x v="64"/>
    <x v="9"/>
    <x v="15"/>
  </r>
  <r>
    <x v="120"/>
    <x v="82"/>
    <x v="4"/>
    <x v="28"/>
    <x v="60"/>
    <x v="15"/>
    <x v="0"/>
    <x v="4"/>
    <x v="4"/>
    <x v="1"/>
    <x v="5"/>
    <x v="2"/>
    <x v="2"/>
    <x v="64"/>
    <x v="9"/>
    <x v="15"/>
  </r>
  <r>
    <x v="120"/>
    <x v="82"/>
    <x v="4"/>
    <x v="28"/>
    <x v="60"/>
    <x v="19"/>
    <x v="0"/>
    <x v="4"/>
    <x v="4"/>
    <x v="0"/>
    <x v="0"/>
    <x v="2"/>
    <x v="2"/>
    <x v="64"/>
    <x v="9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1"/>
    <x v="5"/>
    <x v="1"/>
    <x v="2"/>
    <x v="64"/>
    <x v="18"/>
    <x v="15"/>
  </r>
  <r>
    <x v="121"/>
    <x v="85"/>
    <x v="4"/>
    <x v="49"/>
    <x v="113"/>
    <x v="15"/>
    <x v="0"/>
    <x v="4"/>
    <x v="4"/>
    <x v="0"/>
    <x v="0"/>
    <x v="1"/>
    <x v="2"/>
    <x v="64"/>
    <x v="18"/>
    <x v="15"/>
  </r>
  <r>
    <x v="121"/>
    <x v="85"/>
    <x v="4"/>
    <x v="49"/>
    <x v="113"/>
    <x v="15"/>
    <x v="0"/>
    <x v="4"/>
    <x v="4"/>
    <x v="0"/>
    <x v="0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1"/>
    <x v="5"/>
    <x v="1"/>
    <x v="2"/>
    <x v="64"/>
    <x v="18"/>
    <x v="15"/>
  </r>
  <r>
    <x v="122"/>
    <x v="84"/>
    <x v="4"/>
    <x v="50"/>
    <x v="114"/>
    <x v="15"/>
    <x v="0"/>
    <x v="4"/>
    <x v="4"/>
    <x v="0"/>
    <x v="0"/>
    <x v="1"/>
    <x v="2"/>
    <x v="64"/>
    <x v="18"/>
    <x v="15"/>
  </r>
  <r>
    <x v="122"/>
    <x v="84"/>
    <x v="4"/>
    <x v="50"/>
    <x v="114"/>
    <x v="15"/>
    <x v="0"/>
    <x v="4"/>
    <x v="4"/>
    <x v="0"/>
    <x v="0"/>
    <x v="1"/>
    <x v="2"/>
    <x v="64"/>
    <x v="18"/>
    <x v="15"/>
  </r>
  <r>
    <x v="129"/>
    <x v="97"/>
    <x v="4"/>
    <x v="57"/>
    <x v="18"/>
    <x v="18"/>
    <x v="1"/>
    <x v="4"/>
    <x v="4"/>
    <x v="0"/>
    <x v="0"/>
    <x v="0"/>
    <x v="6"/>
    <x v="64"/>
    <x v="29"/>
    <x v="1"/>
  </r>
  <r>
    <x v="129"/>
    <x v="97"/>
    <x v="4"/>
    <x v="57"/>
    <x v="18"/>
    <x v="18"/>
    <x v="1"/>
    <x v="4"/>
    <x v="4"/>
    <x v="2"/>
    <x v="15"/>
    <x v="0"/>
    <x v="6"/>
    <x v="64"/>
    <x v="29"/>
    <x v="1"/>
  </r>
  <r>
    <x v="130"/>
    <x v="97"/>
    <x v="4"/>
    <x v="49"/>
    <x v="92"/>
    <x v="18"/>
    <x v="1"/>
    <x v="4"/>
    <x v="4"/>
    <x v="2"/>
    <x v="17"/>
    <x v="0"/>
    <x v="6"/>
    <x v="50"/>
    <x v="0"/>
    <x v="1"/>
  </r>
  <r>
    <x v="131"/>
    <x v="97"/>
    <x v="4"/>
    <x v="34"/>
    <x v="117"/>
    <x v="18"/>
    <x v="1"/>
    <x v="4"/>
    <x v="4"/>
    <x v="2"/>
    <x v="9"/>
    <x v="0"/>
    <x v="6"/>
    <x v="64"/>
    <x v="0"/>
    <x v="1"/>
  </r>
  <r>
    <x v="131"/>
    <x v="97"/>
    <x v="4"/>
    <x v="34"/>
    <x v="117"/>
    <x v="20"/>
    <x v="1"/>
    <x v="4"/>
    <x v="4"/>
    <x v="0"/>
    <x v="0"/>
    <x v="0"/>
    <x v="6"/>
    <x v="64"/>
    <x v="0"/>
    <x v="1"/>
  </r>
  <r>
    <x v="153"/>
    <x v="35"/>
    <x v="4"/>
    <x v="60"/>
    <x v="69"/>
    <x v="15"/>
    <x v="2"/>
    <x v="4"/>
    <x v="4"/>
    <x v="1"/>
    <x v="3"/>
    <x v="1"/>
    <x v="2"/>
    <x v="40"/>
    <x v="19"/>
    <x v="16"/>
  </r>
  <r>
    <x v="153"/>
    <x v="35"/>
    <x v="4"/>
    <x v="60"/>
    <x v="69"/>
    <x v="17"/>
    <x v="2"/>
    <x v="4"/>
    <x v="4"/>
    <x v="1"/>
    <x v="3"/>
    <x v="1"/>
    <x v="2"/>
    <x v="40"/>
    <x v="19"/>
    <x v="16"/>
  </r>
  <r>
    <x v="153"/>
    <x v="35"/>
    <x v="4"/>
    <x v="60"/>
    <x v="69"/>
    <x v="17"/>
    <x v="2"/>
    <x v="4"/>
    <x v="4"/>
    <x v="1"/>
    <x v="12"/>
    <x v="1"/>
    <x v="2"/>
    <x v="40"/>
    <x v="19"/>
    <x v="16"/>
  </r>
  <r>
    <x v="153"/>
    <x v="35"/>
    <x v="4"/>
    <x v="60"/>
    <x v="69"/>
    <x v="17"/>
    <x v="2"/>
    <x v="4"/>
    <x v="4"/>
    <x v="1"/>
    <x v="3"/>
    <x v="1"/>
    <x v="2"/>
    <x v="40"/>
    <x v="19"/>
    <x v="16"/>
  </r>
  <r>
    <x v="166"/>
    <x v="63"/>
    <x v="6"/>
    <x v="7"/>
    <x v="0"/>
    <x v="15"/>
    <x v="0"/>
    <x v="4"/>
    <x v="4"/>
    <x v="1"/>
    <x v="9"/>
    <x v="2"/>
    <x v="2"/>
    <x v="64"/>
    <x v="8"/>
    <x v="16"/>
  </r>
  <r>
    <x v="170"/>
    <x v="64"/>
    <x v="6"/>
    <x v="7"/>
    <x v="3"/>
    <x v="15"/>
    <x v="0"/>
    <x v="4"/>
    <x v="4"/>
    <x v="1"/>
    <x v="9"/>
    <x v="2"/>
    <x v="2"/>
    <x v="64"/>
    <x v="8"/>
    <x v="16"/>
  </r>
  <r>
    <x v="174"/>
    <x v="65"/>
    <x v="6"/>
    <x v="23"/>
    <x v="43"/>
    <x v="17"/>
    <x v="1"/>
    <x v="4"/>
    <x v="4"/>
    <x v="1"/>
    <x v="9"/>
    <x v="2"/>
    <x v="2"/>
    <x v="64"/>
    <x v="8"/>
    <x v="16"/>
  </r>
  <r>
    <x v="174"/>
    <x v="65"/>
    <x v="6"/>
    <x v="23"/>
    <x v="43"/>
    <x v="17"/>
    <x v="1"/>
    <x v="4"/>
    <x v="4"/>
    <x v="1"/>
    <x v="0"/>
    <x v="2"/>
    <x v="2"/>
    <x v="64"/>
    <x v="8"/>
    <x v="16"/>
  </r>
  <r>
    <x v="174"/>
    <x v="65"/>
    <x v="6"/>
    <x v="23"/>
    <x v="43"/>
    <x v="17"/>
    <x v="1"/>
    <x v="4"/>
    <x v="4"/>
    <x v="1"/>
    <x v="0"/>
    <x v="2"/>
    <x v="2"/>
    <x v="64"/>
    <x v="8"/>
    <x v="16"/>
  </r>
  <r>
    <x v="178"/>
    <x v="66"/>
    <x v="6"/>
    <x v="23"/>
    <x v="44"/>
    <x v="17"/>
    <x v="1"/>
    <x v="4"/>
    <x v="4"/>
    <x v="1"/>
    <x v="9"/>
    <x v="2"/>
    <x v="2"/>
    <x v="64"/>
    <x v="8"/>
    <x v="16"/>
  </r>
  <r>
    <x v="178"/>
    <x v="66"/>
    <x v="6"/>
    <x v="23"/>
    <x v="44"/>
    <x v="17"/>
    <x v="1"/>
    <x v="4"/>
    <x v="4"/>
    <x v="1"/>
    <x v="0"/>
    <x v="2"/>
    <x v="2"/>
    <x v="64"/>
    <x v="8"/>
    <x v="16"/>
  </r>
  <r>
    <x v="178"/>
    <x v="66"/>
    <x v="6"/>
    <x v="23"/>
    <x v="44"/>
    <x v="17"/>
    <x v="1"/>
    <x v="4"/>
    <x v="4"/>
    <x v="1"/>
    <x v="0"/>
    <x v="2"/>
    <x v="2"/>
    <x v="64"/>
    <x v="8"/>
    <x v="16"/>
  </r>
  <r>
    <x v="182"/>
    <x v="31"/>
    <x v="6"/>
    <x v="18"/>
    <x v="4"/>
    <x v="17"/>
    <x v="1"/>
    <x v="4"/>
    <x v="4"/>
    <x v="1"/>
    <x v="9"/>
    <x v="2"/>
    <x v="2"/>
    <x v="64"/>
    <x v="11"/>
    <x v="16"/>
  </r>
  <r>
    <x v="182"/>
    <x v="31"/>
    <x v="6"/>
    <x v="18"/>
    <x v="4"/>
    <x v="17"/>
    <x v="1"/>
    <x v="4"/>
    <x v="4"/>
    <x v="1"/>
    <x v="5"/>
    <x v="2"/>
    <x v="2"/>
    <x v="64"/>
    <x v="11"/>
    <x v="16"/>
  </r>
  <r>
    <x v="186"/>
    <x v="5"/>
    <x v="6"/>
    <x v="18"/>
    <x v="5"/>
    <x v="15"/>
    <x v="0"/>
    <x v="4"/>
    <x v="4"/>
    <x v="1"/>
    <x v="12"/>
    <x v="2"/>
    <x v="2"/>
    <x v="64"/>
    <x v="15"/>
    <x v="16"/>
  </r>
  <r>
    <x v="191"/>
    <x v="6"/>
    <x v="6"/>
    <x v="30"/>
    <x v="54"/>
    <x v="5"/>
    <x v="1"/>
    <x v="4"/>
    <x v="4"/>
    <x v="1"/>
    <x v="5"/>
    <x v="2"/>
    <x v="2"/>
    <x v="64"/>
    <x v="2"/>
    <x v="16"/>
  </r>
  <r>
    <x v="192"/>
    <x v="91"/>
    <x v="6"/>
    <x v="20"/>
    <x v="33"/>
    <x v="9"/>
    <x v="1"/>
    <x v="4"/>
    <x v="4"/>
    <x v="1"/>
    <x v="9"/>
    <x v="2"/>
    <x v="2"/>
    <x v="64"/>
    <x v="8"/>
    <x v="16"/>
  </r>
  <r>
    <x v="194"/>
    <x v="18"/>
    <x v="6"/>
    <x v="16"/>
    <x v="83"/>
    <x v="6"/>
    <x v="1"/>
    <x v="4"/>
    <x v="4"/>
    <x v="1"/>
    <x v="14"/>
    <x v="1"/>
    <x v="2"/>
    <x v="44"/>
    <x v="25"/>
    <x v="16"/>
  </r>
  <r>
    <x v="196"/>
    <x v="72"/>
    <x v="6"/>
    <x v="5"/>
    <x v="14"/>
    <x v="14"/>
    <x v="3"/>
    <x v="4"/>
    <x v="4"/>
    <x v="1"/>
    <x v="12"/>
    <x v="2"/>
    <x v="2"/>
    <x v="64"/>
    <x v="15"/>
    <x v="16"/>
  </r>
  <r>
    <x v="196"/>
    <x v="72"/>
    <x v="6"/>
    <x v="5"/>
    <x v="14"/>
    <x v="14"/>
    <x v="3"/>
    <x v="4"/>
    <x v="4"/>
    <x v="0"/>
    <x v="0"/>
    <x v="2"/>
    <x v="2"/>
    <x v="64"/>
    <x v="15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1"/>
    <x v="7"/>
    <x v="2"/>
    <x v="2"/>
    <x v="64"/>
    <x v="17"/>
    <x v="16"/>
  </r>
  <r>
    <x v="198"/>
    <x v="73"/>
    <x v="6"/>
    <x v="13"/>
    <x v="53"/>
    <x v="14"/>
    <x v="3"/>
    <x v="4"/>
    <x v="4"/>
    <x v="1"/>
    <x v="5"/>
    <x v="2"/>
    <x v="2"/>
    <x v="64"/>
    <x v="17"/>
    <x v="16"/>
  </r>
  <r>
    <x v="198"/>
    <x v="73"/>
    <x v="6"/>
    <x v="13"/>
    <x v="53"/>
    <x v="14"/>
    <x v="3"/>
    <x v="4"/>
    <x v="4"/>
    <x v="0"/>
    <x v="0"/>
    <x v="2"/>
    <x v="2"/>
    <x v="64"/>
    <x v="17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0"/>
    <x v="79"/>
    <x v="6"/>
    <x v="33"/>
    <x v="77"/>
    <x v="0"/>
    <x v="1"/>
    <x v="4"/>
    <x v="4"/>
    <x v="1"/>
    <x v="1"/>
    <x v="2"/>
    <x v="2"/>
    <x v="64"/>
    <x v="5"/>
    <x v="16"/>
  </r>
  <r>
    <x v="202"/>
    <x v="71"/>
    <x v="6"/>
    <x v="36"/>
    <x v="12"/>
    <x v="17"/>
    <x v="2"/>
    <x v="4"/>
    <x v="4"/>
    <x v="1"/>
    <x v="1"/>
    <x v="2"/>
    <x v="2"/>
    <x v="64"/>
    <x v="1"/>
    <x v="16"/>
  </r>
  <r>
    <x v="202"/>
    <x v="71"/>
    <x v="6"/>
    <x v="36"/>
    <x v="12"/>
    <x v="17"/>
    <x v="2"/>
    <x v="4"/>
    <x v="4"/>
    <x v="1"/>
    <x v="1"/>
    <x v="2"/>
    <x v="2"/>
    <x v="64"/>
    <x v="1"/>
    <x v="16"/>
  </r>
  <r>
    <x v="202"/>
    <x v="71"/>
    <x v="6"/>
    <x v="36"/>
    <x v="12"/>
    <x v="17"/>
    <x v="2"/>
    <x v="4"/>
    <x v="4"/>
    <x v="1"/>
    <x v="1"/>
    <x v="2"/>
    <x v="2"/>
    <x v="64"/>
    <x v="1"/>
    <x v="16"/>
  </r>
  <r>
    <x v="204"/>
    <x v="90"/>
    <x v="6"/>
    <x v="3"/>
    <x v="11"/>
    <x v="12"/>
    <x v="1"/>
    <x v="4"/>
    <x v="4"/>
    <x v="1"/>
    <x v="7"/>
    <x v="2"/>
    <x v="2"/>
    <x v="64"/>
    <x v="3"/>
    <x v="16"/>
  </r>
  <r>
    <x v="206"/>
    <x v="92"/>
    <x v="6"/>
    <x v="33"/>
    <x v="34"/>
    <x v="8"/>
    <x v="1"/>
    <x v="4"/>
    <x v="4"/>
    <x v="1"/>
    <x v="7"/>
    <x v="2"/>
    <x v="2"/>
    <x v="64"/>
    <x v="3"/>
    <x v="16"/>
  </r>
  <r>
    <x v="208"/>
    <x v="94"/>
    <x v="6"/>
    <x v="22"/>
    <x v="13"/>
    <x v="5"/>
    <x v="1"/>
    <x v="4"/>
    <x v="4"/>
    <x v="1"/>
    <x v="7"/>
    <x v="2"/>
    <x v="2"/>
    <x v="64"/>
    <x v="3"/>
    <x v="16"/>
  </r>
  <r>
    <x v="210"/>
    <x v="93"/>
    <x v="6"/>
    <x v="48"/>
    <x v="10"/>
    <x v="7"/>
    <x v="1"/>
    <x v="4"/>
    <x v="4"/>
    <x v="1"/>
    <x v="7"/>
    <x v="2"/>
    <x v="2"/>
    <x v="64"/>
    <x v="3"/>
    <x v="16"/>
  </r>
  <r>
    <x v="212"/>
    <x v="30"/>
    <x v="6"/>
    <x v="18"/>
    <x v="1"/>
    <x v="17"/>
    <x v="1"/>
    <x v="4"/>
    <x v="4"/>
    <x v="1"/>
    <x v="9"/>
    <x v="2"/>
    <x v="2"/>
    <x v="64"/>
    <x v="11"/>
    <x v="16"/>
  </r>
  <r>
    <x v="212"/>
    <x v="30"/>
    <x v="6"/>
    <x v="18"/>
    <x v="1"/>
    <x v="17"/>
    <x v="1"/>
    <x v="4"/>
    <x v="4"/>
    <x v="1"/>
    <x v="5"/>
    <x v="2"/>
    <x v="2"/>
    <x v="64"/>
    <x v="11"/>
    <x v="16"/>
  </r>
  <r>
    <x v="216"/>
    <x v="4"/>
    <x v="6"/>
    <x v="18"/>
    <x v="2"/>
    <x v="15"/>
    <x v="0"/>
    <x v="4"/>
    <x v="4"/>
    <x v="1"/>
    <x v="12"/>
    <x v="2"/>
    <x v="2"/>
    <x v="64"/>
    <x v="15"/>
    <x v="16"/>
  </r>
  <r>
    <x v="45"/>
    <x v="32"/>
    <x v="6"/>
    <x v="38"/>
    <x v="95"/>
    <x v="15"/>
    <x v="0"/>
    <x v="5"/>
    <x v="5"/>
    <x v="1"/>
    <x v="7"/>
    <x v="1"/>
    <x v="5"/>
    <x v="41"/>
    <x v="3"/>
    <x v="13"/>
  </r>
  <r>
    <x v="45"/>
    <x v="32"/>
    <x v="6"/>
    <x v="38"/>
    <x v="95"/>
    <x v="15"/>
    <x v="0"/>
    <x v="5"/>
    <x v="5"/>
    <x v="0"/>
    <x v="0"/>
    <x v="1"/>
    <x v="5"/>
    <x v="41"/>
    <x v="3"/>
    <x v="13"/>
  </r>
  <r>
    <x v="59"/>
    <x v="19"/>
    <x v="6"/>
    <x v="51"/>
    <x v="30"/>
    <x v="17"/>
    <x v="1"/>
    <x v="5"/>
    <x v="5"/>
    <x v="0"/>
    <x v="0"/>
    <x v="1"/>
    <x v="5"/>
    <x v="22"/>
    <x v="36"/>
    <x v="13"/>
  </r>
  <r>
    <x v="59"/>
    <x v="19"/>
    <x v="6"/>
    <x v="51"/>
    <x v="30"/>
    <x v="17"/>
    <x v="1"/>
    <x v="5"/>
    <x v="5"/>
    <x v="1"/>
    <x v="7"/>
    <x v="1"/>
    <x v="5"/>
    <x v="22"/>
    <x v="36"/>
    <x v="13"/>
  </r>
  <r>
    <x v="59"/>
    <x v="19"/>
    <x v="6"/>
    <x v="51"/>
    <x v="30"/>
    <x v="20"/>
    <x v="1"/>
    <x v="5"/>
    <x v="5"/>
    <x v="0"/>
    <x v="0"/>
    <x v="1"/>
    <x v="5"/>
    <x v="22"/>
    <x v="36"/>
    <x v="13"/>
  </r>
  <r>
    <x v="69"/>
    <x v="33"/>
    <x v="6"/>
    <x v="51"/>
    <x v="28"/>
    <x v="17"/>
    <x v="1"/>
    <x v="5"/>
    <x v="5"/>
    <x v="1"/>
    <x v="1"/>
    <x v="1"/>
    <x v="2"/>
    <x v="8"/>
    <x v="40"/>
    <x v="13"/>
  </r>
  <r>
    <x v="69"/>
    <x v="33"/>
    <x v="6"/>
    <x v="51"/>
    <x v="28"/>
    <x v="17"/>
    <x v="1"/>
    <x v="5"/>
    <x v="5"/>
    <x v="1"/>
    <x v="5"/>
    <x v="1"/>
    <x v="2"/>
    <x v="8"/>
    <x v="40"/>
    <x v="13"/>
  </r>
  <r>
    <x v="69"/>
    <x v="33"/>
    <x v="6"/>
    <x v="51"/>
    <x v="28"/>
    <x v="17"/>
    <x v="1"/>
    <x v="5"/>
    <x v="5"/>
    <x v="1"/>
    <x v="3"/>
    <x v="1"/>
    <x v="2"/>
    <x v="8"/>
    <x v="40"/>
    <x v="13"/>
  </r>
  <r>
    <x v="69"/>
    <x v="33"/>
    <x v="6"/>
    <x v="51"/>
    <x v="28"/>
    <x v="17"/>
    <x v="1"/>
    <x v="5"/>
    <x v="5"/>
    <x v="1"/>
    <x v="5"/>
    <x v="1"/>
    <x v="2"/>
    <x v="8"/>
    <x v="40"/>
    <x v="13"/>
  </r>
  <r>
    <x v="69"/>
    <x v="33"/>
    <x v="6"/>
    <x v="51"/>
    <x v="28"/>
    <x v="17"/>
    <x v="1"/>
    <x v="5"/>
    <x v="5"/>
    <x v="1"/>
    <x v="5"/>
    <x v="1"/>
    <x v="2"/>
    <x v="8"/>
    <x v="40"/>
    <x v="13"/>
  </r>
  <r>
    <x v="69"/>
    <x v="33"/>
    <x v="6"/>
    <x v="51"/>
    <x v="28"/>
    <x v="17"/>
    <x v="1"/>
    <x v="5"/>
    <x v="5"/>
    <x v="1"/>
    <x v="2"/>
    <x v="1"/>
    <x v="2"/>
    <x v="8"/>
    <x v="40"/>
    <x v="13"/>
  </r>
  <r>
    <x v="69"/>
    <x v="33"/>
    <x v="6"/>
    <x v="51"/>
    <x v="28"/>
    <x v="17"/>
    <x v="1"/>
    <x v="5"/>
    <x v="5"/>
    <x v="1"/>
    <x v="2"/>
    <x v="1"/>
    <x v="2"/>
    <x v="8"/>
    <x v="40"/>
    <x v="13"/>
  </r>
  <r>
    <x v="69"/>
    <x v="33"/>
    <x v="6"/>
    <x v="51"/>
    <x v="28"/>
    <x v="17"/>
    <x v="1"/>
    <x v="5"/>
    <x v="5"/>
    <x v="1"/>
    <x v="2"/>
    <x v="1"/>
    <x v="2"/>
    <x v="8"/>
    <x v="40"/>
    <x v="13"/>
  </r>
  <r>
    <x v="69"/>
    <x v="33"/>
    <x v="6"/>
    <x v="51"/>
    <x v="28"/>
    <x v="17"/>
    <x v="1"/>
    <x v="5"/>
    <x v="5"/>
    <x v="1"/>
    <x v="2"/>
    <x v="1"/>
    <x v="2"/>
    <x v="8"/>
    <x v="40"/>
    <x v="13"/>
  </r>
  <r>
    <x v="69"/>
    <x v="33"/>
    <x v="6"/>
    <x v="51"/>
    <x v="28"/>
    <x v="17"/>
    <x v="1"/>
    <x v="5"/>
    <x v="5"/>
    <x v="1"/>
    <x v="2"/>
    <x v="1"/>
    <x v="2"/>
    <x v="8"/>
    <x v="40"/>
    <x v="13"/>
  </r>
  <r>
    <x v="69"/>
    <x v="33"/>
    <x v="6"/>
    <x v="51"/>
    <x v="28"/>
    <x v="17"/>
    <x v="1"/>
    <x v="5"/>
    <x v="5"/>
    <x v="1"/>
    <x v="5"/>
    <x v="1"/>
    <x v="2"/>
    <x v="8"/>
    <x v="40"/>
    <x v="13"/>
  </r>
  <r>
    <x v="69"/>
    <x v="33"/>
    <x v="6"/>
    <x v="51"/>
    <x v="28"/>
    <x v="17"/>
    <x v="1"/>
    <x v="5"/>
    <x v="5"/>
    <x v="0"/>
    <x v="0"/>
    <x v="1"/>
    <x v="2"/>
    <x v="8"/>
    <x v="40"/>
    <x v="13"/>
  </r>
  <r>
    <x v="112"/>
    <x v="20"/>
    <x v="6"/>
    <x v="12"/>
    <x v="35"/>
    <x v="17"/>
    <x v="1"/>
    <x v="5"/>
    <x v="5"/>
    <x v="2"/>
    <x v="12"/>
    <x v="1"/>
    <x v="4"/>
    <x v="21"/>
    <x v="15"/>
    <x v="15"/>
  </r>
  <r>
    <x v="112"/>
    <x v="20"/>
    <x v="6"/>
    <x v="12"/>
    <x v="35"/>
    <x v="20"/>
    <x v="1"/>
    <x v="5"/>
    <x v="5"/>
    <x v="0"/>
    <x v="0"/>
    <x v="1"/>
    <x v="4"/>
    <x v="21"/>
    <x v="15"/>
    <x v="15"/>
  </r>
  <r>
    <x v="163"/>
    <x v="0"/>
    <x v="6"/>
    <x v="63"/>
    <x v="71"/>
    <x v="17"/>
    <x v="1"/>
    <x v="5"/>
    <x v="5"/>
    <x v="1"/>
    <x v="8"/>
    <x v="1"/>
    <x v="2"/>
    <x v="64"/>
    <x v="22"/>
    <x v="16"/>
  </r>
  <r>
    <x v="163"/>
    <x v="0"/>
    <x v="6"/>
    <x v="63"/>
    <x v="71"/>
    <x v="9"/>
    <x v="1"/>
    <x v="5"/>
    <x v="5"/>
    <x v="1"/>
    <x v="7"/>
    <x v="1"/>
    <x v="2"/>
    <x v="64"/>
    <x v="22"/>
    <x v="16"/>
  </r>
  <r>
    <x v="163"/>
    <x v="0"/>
    <x v="6"/>
    <x v="63"/>
    <x v="71"/>
    <x v="9"/>
    <x v="1"/>
    <x v="5"/>
    <x v="5"/>
    <x v="1"/>
    <x v="9"/>
    <x v="1"/>
    <x v="2"/>
    <x v="64"/>
    <x v="22"/>
    <x v="16"/>
  </r>
  <r>
    <x v="163"/>
    <x v="0"/>
    <x v="6"/>
    <x v="63"/>
    <x v="71"/>
    <x v="9"/>
    <x v="1"/>
    <x v="5"/>
    <x v="5"/>
    <x v="1"/>
    <x v="8"/>
    <x v="1"/>
    <x v="2"/>
    <x v="64"/>
    <x v="22"/>
    <x v="16"/>
  </r>
  <r>
    <x v="163"/>
    <x v="0"/>
    <x v="6"/>
    <x v="63"/>
    <x v="71"/>
    <x v="20"/>
    <x v="1"/>
    <x v="5"/>
    <x v="5"/>
    <x v="0"/>
    <x v="0"/>
    <x v="1"/>
    <x v="2"/>
    <x v="64"/>
    <x v="22"/>
    <x v="16"/>
  </r>
  <r>
    <x v="164"/>
    <x v="1"/>
    <x v="6"/>
    <x v="63"/>
    <x v="72"/>
    <x v="1"/>
    <x v="0"/>
    <x v="5"/>
    <x v="5"/>
    <x v="1"/>
    <x v="11"/>
    <x v="1"/>
    <x v="2"/>
    <x v="64"/>
    <x v="12"/>
    <x v="16"/>
  </r>
  <r>
    <x v="167"/>
    <x v="63"/>
    <x v="6"/>
    <x v="7"/>
    <x v="0"/>
    <x v="15"/>
    <x v="0"/>
    <x v="5"/>
    <x v="5"/>
    <x v="1"/>
    <x v="9"/>
    <x v="2"/>
    <x v="2"/>
    <x v="64"/>
    <x v="8"/>
    <x v="16"/>
  </r>
  <r>
    <x v="171"/>
    <x v="64"/>
    <x v="6"/>
    <x v="7"/>
    <x v="3"/>
    <x v="15"/>
    <x v="0"/>
    <x v="5"/>
    <x v="5"/>
    <x v="1"/>
    <x v="9"/>
    <x v="2"/>
    <x v="2"/>
    <x v="64"/>
    <x v="8"/>
    <x v="16"/>
  </r>
  <r>
    <x v="175"/>
    <x v="65"/>
    <x v="6"/>
    <x v="23"/>
    <x v="43"/>
    <x v="17"/>
    <x v="1"/>
    <x v="5"/>
    <x v="5"/>
    <x v="1"/>
    <x v="9"/>
    <x v="2"/>
    <x v="2"/>
    <x v="64"/>
    <x v="8"/>
    <x v="16"/>
  </r>
  <r>
    <x v="175"/>
    <x v="65"/>
    <x v="6"/>
    <x v="23"/>
    <x v="43"/>
    <x v="17"/>
    <x v="1"/>
    <x v="5"/>
    <x v="5"/>
    <x v="1"/>
    <x v="0"/>
    <x v="2"/>
    <x v="2"/>
    <x v="64"/>
    <x v="8"/>
    <x v="16"/>
  </r>
  <r>
    <x v="175"/>
    <x v="65"/>
    <x v="6"/>
    <x v="23"/>
    <x v="43"/>
    <x v="17"/>
    <x v="1"/>
    <x v="5"/>
    <x v="5"/>
    <x v="1"/>
    <x v="0"/>
    <x v="2"/>
    <x v="2"/>
    <x v="64"/>
    <x v="8"/>
    <x v="16"/>
  </r>
  <r>
    <x v="179"/>
    <x v="66"/>
    <x v="6"/>
    <x v="23"/>
    <x v="44"/>
    <x v="17"/>
    <x v="1"/>
    <x v="5"/>
    <x v="5"/>
    <x v="1"/>
    <x v="9"/>
    <x v="2"/>
    <x v="2"/>
    <x v="64"/>
    <x v="8"/>
    <x v="16"/>
  </r>
  <r>
    <x v="179"/>
    <x v="66"/>
    <x v="6"/>
    <x v="23"/>
    <x v="44"/>
    <x v="17"/>
    <x v="1"/>
    <x v="5"/>
    <x v="5"/>
    <x v="1"/>
    <x v="0"/>
    <x v="2"/>
    <x v="2"/>
    <x v="64"/>
    <x v="8"/>
    <x v="16"/>
  </r>
  <r>
    <x v="179"/>
    <x v="66"/>
    <x v="6"/>
    <x v="23"/>
    <x v="44"/>
    <x v="17"/>
    <x v="1"/>
    <x v="5"/>
    <x v="5"/>
    <x v="1"/>
    <x v="0"/>
    <x v="2"/>
    <x v="2"/>
    <x v="64"/>
    <x v="8"/>
    <x v="16"/>
  </r>
  <r>
    <x v="183"/>
    <x v="31"/>
    <x v="6"/>
    <x v="18"/>
    <x v="4"/>
    <x v="17"/>
    <x v="1"/>
    <x v="5"/>
    <x v="5"/>
    <x v="1"/>
    <x v="9"/>
    <x v="2"/>
    <x v="2"/>
    <x v="64"/>
    <x v="11"/>
    <x v="16"/>
  </r>
  <r>
    <x v="183"/>
    <x v="31"/>
    <x v="6"/>
    <x v="18"/>
    <x v="4"/>
    <x v="17"/>
    <x v="1"/>
    <x v="5"/>
    <x v="5"/>
    <x v="1"/>
    <x v="5"/>
    <x v="2"/>
    <x v="2"/>
    <x v="64"/>
    <x v="11"/>
    <x v="16"/>
  </r>
  <r>
    <x v="187"/>
    <x v="5"/>
    <x v="6"/>
    <x v="18"/>
    <x v="5"/>
    <x v="15"/>
    <x v="0"/>
    <x v="5"/>
    <x v="5"/>
    <x v="1"/>
    <x v="12"/>
    <x v="2"/>
    <x v="2"/>
    <x v="64"/>
    <x v="15"/>
    <x v="16"/>
  </r>
  <r>
    <x v="213"/>
    <x v="30"/>
    <x v="6"/>
    <x v="18"/>
    <x v="1"/>
    <x v="17"/>
    <x v="1"/>
    <x v="5"/>
    <x v="5"/>
    <x v="1"/>
    <x v="9"/>
    <x v="2"/>
    <x v="2"/>
    <x v="64"/>
    <x v="11"/>
    <x v="16"/>
  </r>
  <r>
    <x v="213"/>
    <x v="30"/>
    <x v="6"/>
    <x v="18"/>
    <x v="1"/>
    <x v="17"/>
    <x v="1"/>
    <x v="5"/>
    <x v="5"/>
    <x v="1"/>
    <x v="5"/>
    <x v="2"/>
    <x v="2"/>
    <x v="64"/>
    <x v="11"/>
    <x v="16"/>
  </r>
  <r>
    <x v="217"/>
    <x v="4"/>
    <x v="6"/>
    <x v="18"/>
    <x v="2"/>
    <x v="15"/>
    <x v="0"/>
    <x v="5"/>
    <x v="5"/>
    <x v="1"/>
    <x v="12"/>
    <x v="2"/>
    <x v="2"/>
    <x v="64"/>
    <x v="15"/>
    <x v="16"/>
  </r>
  <r>
    <x v="168"/>
    <x v="63"/>
    <x v="6"/>
    <x v="7"/>
    <x v="0"/>
    <x v="15"/>
    <x v="0"/>
    <x v="6"/>
    <x v="6"/>
    <x v="1"/>
    <x v="9"/>
    <x v="2"/>
    <x v="2"/>
    <x v="64"/>
    <x v="8"/>
    <x v="16"/>
  </r>
  <r>
    <x v="172"/>
    <x v="64"/>
    <x v="6"/>
    <x v="7"/>
    <x v="3"/>
    <x v="15"/>
    <x v="0"/>
    <x v="6"/>
    <x v="6"/>
    <x v="1"/>
    <x v="9"/>
    <x v="2"/>
    <x v="2"/>
    <x v="64"/>
    <x v="8"/>
    <x v="16"/>
  </r>
  <r>
    <x v="176"/>
    <x v="65"/>
    <x v="6"/>
    <x v="23"/>
    <x v="43"/>
    <x v="17"/>
    <x v="1"/>
    <x v="6"/>
    <x v="6"/>
    <x v="1"/>
    <x v="9"/>
    <x v="2"/>
    <x v="2"/>
    <x v="64"/>
    <x v="8"/>
    <x v="16"/>
  </r>
  <r>
    <x v="176"/>
    <x v="65"/>
    <x v="6"/>
    <x v="23"/>
    <x v="43"/>
    <x v="17"/>
    <x v="1"/>
    <x v="6"/>
    <x v="6"/>
    <x v="1"/>
    <x v="0"/>
    <x v="2"/>
    <x v="2"/>
    <x v="64"/>
    <x v="8"/>
    <x v="16"/>
  </r>
  <r>
    <x v="176"/>
    <x v="65"/>
    <x v="6"/>
    <x v="23"/>
    <x v="43"/>
    <x v="17"/>
    <x v="1"/>
    <x v="6"/>
    <x v="6"/>
    <x v="1"/>
    <x v="0"/>
    <x v="2"/>
    <x v="2"/>
    <x v="64"/>
    <x v="8"/>
    <x v="16"/>
  </r>
  <r>
    <x v="180"/>
    <x v="66"/>
    <x v="6"/>
    <x v="23"/>
    <x v="44"/>
    <x v="17"/>
    <x v="1"/>
    <x v="6"/>
    <x v="6"/>
    <x v="1"/>
    <x v="9"/>
    <x v="2"/>
    <x v="2"/>
    <x v="64"/>
    <x v="8"/>
    <x v="16"/>
  </r>
  <r>
    <x v="180"/>
    <x v="66"/>
    <x v="6"/>
    <x v="23"/>
    <x v="44"/>
    <x v="17"/>
    <x v="1"/>
    <x v="6"/>
    <x v="6"/>
    <x v="1"/>
    <x v="0"/>
    <x v="2"/>
    <x v="2"/>
    <x v="64"/>
    <x v="8"/>
    <x v="16"/>
  </r>
  <r>
    <x v="180"/>
    <x v="66"/>
    <x v="6"/>
    <x v="23"/>
    <x v="44"/>
    <x v="17"/>
    <x v="1"/>
    <x v="6"/>
    <x v="6"/>
    <x v="1"/>
    <x v="0"/>
    <x v="2"/>
    <x v="2"/>
    <x v="64"/>
    <x v="8"/>
    <x v="16"/>
  </r>
  <r>
    <x v="184"/>
    <x v="31"/>
    <x v="6"/>
    <x v="18"/>
    <x v="4"/>
    <x v="17"/>
    <x v="1"/>
    <x v="6"/>
    <x v="6"/>
    <x v="1"/>
    <x v="9"/>
    <x v="2"/>
    <x v="2"/>
    <x v="64"/>
    <x v="11"/>
    <x v="16"/>
  </r>
  <r>
    <x v="184"/>
    <x v="31"/>
    <x v="6"/>
    <x v="18"/>
    <x v="4"/>
    <x v="17"/>
    <x v="1"/>
    <x v="6"/>
    <x v="6"/>
    <x v="1"/>
    <x v="5"/>
    <x v="2"/>
    <x v="2"/>
    <x v="64"/>
    <x v="11"/>
    <x v="16"/>
  </r>
  <r>
    <x v="188"/>
    <x v="5"/>
    <x v="6"/>
    <x v="18"/>
    <x v="5"/>
    <x v="15"/>
    <x v="0"/>
    <x v="6"/>
    <x v="6"/>
    <x v="1"/>
    <x v="12"/>
    <x v="2"/>
    <x v="2"/>
    <x v="64"/>
    <x v="15"/>
    <x v="16"/>
  </r>
  <r>
    <x v="214"/>
    <x v="30"/>
    <x v="6"/>
    <x v="18"/>
    <x v="1"/>
    <x v="17"/>
    <x v="1"/>
    <x v="6"/>
    <x v="6"/>
    <x v="1"/>
    <x v="9"/>
    <x v="2"/>
    <x v="2"/>
    <x v="64"/>
    <x v="11"/>
    <x v="16"/>
  </r>
  <r>
    <x v="214"/>
    <x v="30"/>
    <x v="6"/>
    <x v="18"/>
    <x v="1"/>
    <x v="17"/>
    <x v="1"/>
    <x v="6"/>
    <x v="6"/>
    <x v="1"/>
    <x v="5"/>
    <x v="2"/>
    <x v="2"/>
    <x v="64"/>
    <x v="11"/>
    <x v="16"/>
  </r>
  <r>
    <x v="218"/>
    <x v="4"/>
    <x v="6"/>
    <x v="18"/>
    <x v="2"/>
    <x v="15"/>
    <x v="0"/>
    <x v="6"/>
    <x v="6"/>
    <x v="1"/>
    <x v="12"/>
    <x v="2"/>
    <x v="2"/>
    <x v="64"/>
    <x v="15"/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44">
  <r>
    <x v="1"/>
    <x v="85"/>
    <x v="2"/>
    <x v="11"/>
    <x v="21"/>
    <x v="18"/>
    <x v="1"/>
    <x v="0"/>
    <x v="0"/>
    <x v="2"/>
    <x v="15"/>
    <x v="0"/>
    <x v="0"/>
    <x v="21"/>
  </r>
  <r>
    <x v="2"/>
    <x v="85"/>
    <x v="2"/>
    <x v="11"/>
    <x v="20"/>
    <x v="18"/>
    <x v="1"/>
    <x v="0"/>
    <x v="0"/>
    <x v="3"/>
    <x v="16"/>
    <x v="0"/>
    <x v="6"/>
    <x v="26"/>
  </r>
  <r>
    <x v="2"/>
    <x v="85"/>
    <x v="2"/>
    <x v="11"/>
    <x v="20"/>
    <x v="18"/>
    <x v="1"/>
    <x v="0"/>
    <x v="0"/>
    <x v="3"/>
    <x v="13"/>
    <x v="0"/>
    <x v="6"/>
    <x v="26"/>
  </r>
  <r>
    <x v="2"/>
    <x v="85"/>
    <x v="2"/>
    <x v="11"/>
    <x v="20"/>
    <x v="18"/>
    <x v="1"/>
    <x v="0"/>
    <x v="0"/>
    <x v="3"/>
    <x v="13"/>
    <x v="0"/>
    <x v="6"/>
    <x v="26"/>
  </r>
  <r>
    <x v="2"/>
    <x v="85"/>
    <x v="2"/>
    <x v="11"/>
    <x v="20"/>
    <x v="17"/>
    <x v="1"/>
    <x v="0"/>
    <x v="0"/>
    <x v="0"/>
    <x v="0"/>
    <x v="0"/>
    <x v="6"/>
    <x v="26"/>
  </r>
  <r>
    <x v="4"/>
    <x v="3"/>
    <x v="2"/>
    <x v="43"/>
    <x v="61"/>
    <x v="17"/>
    <x v="1"/>
    <x v="0"/>
    <x v="0"/>
    <x v="2"/>
    <x v="4"/>
    <x v="2"/>
    <x v="2"/>
    <x v="54"/>
  </r>
  <r>
    <x v="4"/>
    <x v="3"/>
    <x v="2"/>
    <x v="43"/>
    <x v="61"/>
    <x v="17"/>
    <x v="1"/>
    <x v="0"/>
    <x v="0"/>
    <x v="2"/>
    <x v="7"/>
    <x v="2"/>
    <x v="2"/>
    <x v="54"/>
  </r>
  <r>
    <x v="4"/>
    <x v="3"/>
    <x v="2"/>
    <x v="43"/>
    <x v="61"/>
    <x v="17"/>
    <x v="1"/>
    <x v="0"/>
    <x v="0"/>
    <x v="2"/>
    <x v="12"/>
    <x v="2"/>
    <x v="2"/>
    <x v="54"/>
  </r>
  <r>
    <x v="4"/>
    <x v="3"/>
    <x v="2"/>
    <x v="43"/>
    <x v="61"/>
    <x v="17"/>
    <x v="1"/>
    <x v="0"/>
    <x v="0"/>
    <x v="2"/>
    <x v="6"/>
    <x v="2"/>
    <x v="2"/>
    <x v="54"/>
  </r>
  <r>
    <x v="7"/>
    <x v="85"/>
    <x v="5"/>
    <x v="9"/>
    <x v="92"/>
    <x v="18"/>
    <x v="1"/>
    <x v="0"/>
    <x v="0"/>
    <x v="2"/>
    <x v="17"/>
    <x v="0"/>
    <x v="4"/>
    <x v="39"/>
  </r>
  <r>
    <x v="8"/>
    <x v="85"/>
    <x v="0"/>
    <x v="33"/>
    <x v="26"/>
    <x v="16"/>
    <x v="0"/>
    <x v="0"/>
    <x v="0"/>
    <x v="0"/>
    <x v="0"/>
    <x v="1"/>
    <x v="2"/>
    <x v="54"/>
  </r>
  <r>
    <x v="11"/>
    <x v="85"/>
    <x v="0"/>
    <x v="47"/>
    <x v="75"/>
    <x v="17"/>
    <x v="1"/>
    <x v="0"/>
    <x v="0"/>
    <x v="0"/>
    <x v="0"/>
    <x v="1"/>
    <x v="7"/>
    <x v="42"/>
  </r>
  <r>
    <x v="12"/>
    <x v="85"/>
    <x v="6"/>
    <x v="10"/>
    <x v="36"/>
    <x v="18"/>
    <x v="1"/>
    <x v="0"/>
    <x v="0"/>
    <x v="2"/>
    <x v="15"/>
    <x v="0"/>
    <x v="9"/>
    <x v="15"/>
  </r>
  <r>
    <x v="12"/>
    <x v="85"/>
    <x v="6"/>
    <x v="10"/>
    <x v="36"/>
    <x v="18"/>
    <x v="1"/>
    <x v="0"/>
    <x v="0"/>
    <x v="2"/>
    <x v="12"/>
    <x v="0"/>
    <x v="9"/>
    <x v="15"/>
  </r>
  <r>
    <x v="12"/>
    <x v="85"/>
    <x v="6"/>
    <x v="10"/>
    <x v="36"/>
    <x v="6"/>
    <x v="1"/>
    <x v="0"/>
    <x v="0"/>
    <x v="1"/>
    <x v="12"/>
    <x v="0"/>
    <x v="9"/>
    <x v="15"/>
  </r>
  <r>
    <x v="12"/>
    <x v="85"/>
    <x v="6"/>
    <x v="10"/>
    <x v="36"/>
    <x v="18"/>
    <x v="1"/>
    <x v="0"/>
    <x v="0"/>
    <x v="2"/>
    <x v="12"/>
    <x v="0"/>
    <x v="9"/>
    <x v="15"/>
  </r>
  <r>
    <x v="12"/>
    <x v="85"/>
    <x v="6"/>
    <x v="10"/>
    <x v="36"/>
    <x v="18"/>
    <x v="1"/>
    <x v="0"/>
    <x v="0"/>
    <x v="2"/>
    <x v="15"/>
    <x v="0"/>
    <x v="9"/>
    <x v="15"/>
  </r>
  <r>
    <x v="12"/>
    <x v="85"/>
    <x v="6"/>
    <x v="10"/>
    <x v="36"/>
    <x v="18"/>
    <x v="1"/>
    <x v="0"/>
    <x v="0"/>
    <x v="2"/>
    <x v="12"/>
    <x v="0"/>
    <x v="9"/>
    <x v="15"/>
  </r>
  <r>
    <x v="12"/>
    <x v="85"/>
    <x v="6"/>
    <x v="10"/>
    <x v="36"/>
    <x v="6"/>
    <x v="1"/>
    <x v="0"/>
    <x v="0"/>
    <x v="1"/>
    <x v="7"/>
    <x v="0"/>
    <x v="9"/>
    <x v="15"/>
  </r>
  <r>
    <x v="14"/>
    <x v="34"/>
    <x v="2"/>
    <x v="8"/>
    <x v="94"/>
    <x v="15"/>
    <x v="0"/>
    <x v="0"/>
    <x v="0"/>
    <x v="1"/>
    <x v="7"/>
    <x v="1"/>
    <x v="2"/>
    <x v="7"/>
  </r>
  <r>
    <x v="14"/>
    <x v="34"/>
    <x v="2"/>
    <x v="8"/>
    <x v="94"/>
    <x v="20"/>
    <x v="0"/>
    <x v="0"/>
    <x v="0"/>
    <x v="0"/>
    <x v="0"/>
    <x v="1"/>
    <x v="2"/>
    <x v="7"/>
  </r>
  <r>
    <x v="15"/>
    <x v="35"/>
    <x v="6"/>
    <x v="10"/>
    <x v="58"/>
    <x v="17"/>
    <x v="1"/>
    <x v="0"/>
    <x v="0"/>
    <x v="1"/>
    <x v="5"/>
    <x v="1"/>
    <x v="2"/>
    <x v="54"/>
  </r>
  <r>
    <x v="15"/>
    <x v="35"/>
    <x v="6"/>
    <x v="10"/>
    <x v="58"/>
    <x v="17"/>
    <x v="1"/>
    <x v="0"/>
    <x v="0"/>
    <x v="1"/>
    <x v="5"/>
    <x v="1"/>
    <x v="2"/>
    <x v="54"/>
  </r>
  <r>
    <x v="15"/>
    <x v="35"/>
    <x v="6"/>
    <x v="10"/>
    <x v="58"/>
    <x v="17"/>
    <x v="1"/>
    <x v="0"/>
    <x v="0"/>
    <x v="1"/>
    <x v="8"/>
    <x v="1"/>
    <x v="2"/>
    <x v="54"/>
  </r>
  <r>
    <x v="15"/>
    <x v="35"/>
    <x v="6"/>
    <x v="10"/>
    <x v="58"/>
    <x v="17"/>
    <x v="1"/>
    <x v="0"/>
    <x v="0"/>
    <x v="2"/>
    <x v="11"/>
    <x v="1"/>
    <x v="2"/>
    <x v="54"/>
  </r>
  <r>
    <x v="15"/>
    <x v="35"/>
    <x v="6"/>
    <x v="10"/>
    <x v="58"/>
    <x v="17"/>
    <x v="1"/>
    <x v="0"/>
    <x v="0"/>
    <x v="1"/>
    <x v="7"/>
    <x v="1"/>
    <x v="2"/>
    <x v="54"/>
  </r>
  <r>
    <x v="15"/>
    <x v="35"/>
    <x v="6"/>
    <x v="10"/>
    <x v="58"/>
    <x v="20"/>
    <x v="1"/>
    <x v="0"/>
    <x v="0"/>
    <x v="0"/>
    <x v="0"/>
    <x v="1"/>
    <x v="2"/>
    <x v="54"/>
  </r>
  <r>
    <x v="18"/>
    <x v="40"/>
    <x v="2"/>
    <x v="3"/>
    <x v="72"/>
    <x v="18"/>
    <x v="1"/>
    <x v="0"/>
    <x v="0"/>
    <x v="2"/>
    <x v="2"/>
    <x v="1"/>
    <x v="2"/>
    <x v="23"/>
  </r>
  <r>
    <x v="18"/>
    <x v="40"/>
    <x v="2"/>
    <x v="3"/>
    <x v="72"/>
    <x v="18"/>
    <x v="1"/>
    <x v="0"/>
    <x v="0"/>
    <x v="2"/>
    <x v="2"/>
    <x v="1"/>
    <x v="2"/>
    <x v="23"/>
  </r>
  <r>
    <x v="18"/>
    <x v="40"/>
    <x v="2"/>
    <x v="3"/>
    <x v="72"/>
    <x v="18"/>
    <x v="1"/>
    <x v="0"/>
    <x v="0"/>
    <x v="2"/>
    <x v="4"/>
    <x v="1"/>
    <x v="2"/>
    <x v="23"/>
  </r>
  <r>
    <x v="18"/>
    <x v="40"/>
    <x v="2"/>
    <x v="3"/>
    <x v="72"/>
    <x v="18"/>
    <x v="1"/>
    <x v="0"/>
    <x v="0"/>
    <x v="2"/>
    <x v="4"/>
    <x v="1"/>
    <x v="2"/>
    <x v="23"/>
  </r>
  <r>
    <x v="18"/>
    <x v="40"/>
    <x v="2"/>
    <x v="3"/>
    <x v="72"/>
    <x v="18"/>
    <x v="1"/>
    <x v="0"/>
    <x v="0"/>
    <x v="2"/>
    <x v="2"/>
    <x v="1"/>
    <x v="2"/>
    <x v="23"/>
  </r>
  <r>
    <x v="18"/>
    <x v="40"/>
    <x v="2"/>
    <x v="3"/>
    <x v="72"/>
    <x v="18"/>
    <x v="1"/>
    <x v="0"/>
    <x v="0"/>
    <x v="2"/>
    <x v="2"/>
    <x v="1"/>
    <x v="2"/>
    <x v="23"/>
  </r>
  <r>
    <x v="18"/>
    <x v="40"/>
    <x v="2"/>
    <x v="3"/>
    <x v="72"/>
    <x v="18"/>
    <x v="1"/>
    <x v="0"/>
    <x v="0"/>
    <x v="2"/>
    <x v="2"/>
    <x v="1"/>
    <x v="2"/>
    <x v="23"/>
  </r>
  <r>
    <x v="18"/>
    <x v="40"/>
    <x v="2"/>
    <x v="3"/>
    <x v="72"/>
    <x v="18"/>
    <x v="1"/>
    <x v="0"/>
    <x v="0"/>
    <x v="2"/>
    <x v="2"/>
    <x v="1"/>
    <x v="2"/>
    <x v="23"/>
  </r>
  <r>
    <x v="19"/>
    <x v="41"/>
    <x v="2"/>
    <x v="58"/>
    <x v="56"/>
    <x v="17"/>
    <x v="1"/>
    <x v="0"/>
    <x v="0"/>
    <x v="1"/>
    <x v="7"/>
    <x v="1"/>
    <x v="2"/>
    <x v="22"/>
  </r>
  <r>
    <x v="19"/>
    <x v="41"/>
    <x v="2"/>
    <x v="58"/>
    <x v="56"/>
    <x v="17"/>
    <x v="1"/>
    <x v="0"/>
    <x v="0"/>
    <x v="1"/>
    <x v="7"/>
    <x v="1"/>
    <x v="2"/>
    <x v="22"/>
  </r>
  <r>
    <x v="19"/>
    <x v="41"/>
    <x v="2"/>
    <x v="58"/>
    <x v="56"/>
    <x v="20"/>
    <x v="1"/>
    <x v="0"/>
    <x v="0"/>
    <x v="0"/>
    <x v="0"/>
    <x v="1"/>
    <x v="2"/>
    <x v="22"/>
  </r>
  <r>
    <x v="20"/>
    <x v="42"/>
    <x v="2"/>
    <x v="18"/>
    <x v="55"/>
    <x v="17"/>
    <x v="1"/>
    <x v="0"/>
    <x v="0"/>
    <x v="1"/>
    <x v="3"/>
    <x v="1"/>
    <x v="3"/>
    <x v="54"/>
  </r>
  <r>
    <x v="20"/>
    <x v="42"/>
    <x v="2"/>
    <x v="18"/>
    <x v="55"/>
    <x v="17"/>
    <x v="1"/>
    <x v="0"/>
    <x v="0"/>
    <x v="1"/>
    <x v="1"/>
    <x v="1"/>
    <x v="3"/>
    <x v="54"/>
  </r>
  <r>
    <x v="20"/>
    <x v="42"/>
    <x v="2"/>
    <x v="18"/>
    <x v="55"/>
    <x v="17"/>
    <x v="1"/>
    <x v="0"/>
    <x v="0"/>
    <x v="1"/>
    <x v="1"/>
    <x v="1"/>
    <x v="3"/>
    <x v="54"/>
  </r>
  <r>
    <x v="20"/>
    <x v="42"/>
    <x v="2"/>
    <x v="18"/>
    <x v="55"/>
    <x v="17"/>
    <x v="1"/>
    <x v="0"/>
    <x v="0"/>
    <x v="1"/>
    <x v="3"/>
    <x v="1"/>
    <x v="3"/>
    <x v="54"/>
  </r>
  <r>
    <x v="20"/>
    <x v="42"/>
    <x v="2"/>
    <x v="18"/>
    <x v="55"/>
    <x v="17"/>
    <x v="1"/>
    <x v="0"/>
    <x v="0"/>
    <x v="1"/>
    <x v="1"/>
    <x v="1"/>
    <x v="3"/>
    <x v="54"/>
  </r>
  <r>
    <x v="20"/>
    <x v="42"/>
    <x v="2"/>
    <x v="18"/>
    <x v="55"/>
    <x v="17"/>
    <x v="1"/>
    <x v="0"/>
    <x v="0"/>
    <x v="1"/>
    <x v="1"/>
    <x v="1"/>
    <x v="3"/>
    <x v="54"/>
  </r>
  <r>
    <x v="20"/>
    <x v="42"/>
    <x v="2"/>
    <x v="18"/>
    <x v="55"/>
    <x v="17"/>
    <x v="1"/>
    <x v="0"/>
    <x v="0"/>
    <x v="1"/>
    <x v="7"/>
    <x v="1"/>
    <x v="3"/>
    <x v="54"/>
  </r>
  <r>
    <x v="20"/>
    <x v="42"/>
    <x v="2"/>
    <x v="18"/>
    <x v="55"/>
    <x v="17"/>
    <x v="1"/>
    <x v="0"/>
    <x v="0"/>
    <x v="2"/>
    <x v="9"/>
    <x v="1"/>
    <x v="3"/>
    <x v="54"/>
  </r>
  <r>
    <x v="20"/>
    <x v="42"/>
    <x v="2"/>
    <x v="18"/>
    <x v="55"/>
    <x v="17"/>
    <x v="1"/>
    <x v="0"/>
    <x v="0"/>
    <x v="2"/>
    <x v="4"/>
    <x v="1"/>
    <x v="3"/>
    <x v="54"/>
  </r>
  <r>
    <x v="20"/>
    <x v="42"/>
    <x v="2"/>
    <x v="18"/>
    <x v="55"/>
    <x v="17"/>
    <x v="1"/>
    <x v="0"/>
    <x v="0"/>
    <x v="2"/>
    <x v="6"/>
    <x v="1"/>
    <x v="3"/>
    <x v="54"/>
  </r>
  <r>
    <x v="20"/>
    <x v="42"/>
    <x v="2"/>
    <x v="18"/>
    <x v="55"/>
    <x v="17"/>
    <x v="1"/>
    <x v="0"/>
    <x v="0"/>
    <x v="0"/>
    <x v="0"/>
    <x v="1"/>
    <x v="3"/>
    <x v="54"/>
  </r>
  <r>
    <x v="21"/>
    <x v="43"/>
    <x v="2"/>
    <x v="3"/>
    <x v="72"/>
    <x v="18"/>
    <x v="1"/>
    <x v="0"/>
    <x v="0"/>
    <x v="2"/>
    <x v="2"/>
    <x v="1"/>
    <x v="2"/>
    <x v="12"/>
  </r>
  <r>
    <x v="21"/>
    <x v="43"/>
    <x v="2"/>
    <x v="3"/>
    <x v="72"/>
    <x v="18"/>
    <x v="1"/>
    <x v="0"/>
    <x v="0"/>
    <x v="2"/>
    <x v="2"/>
    <x v="1"/>
    <x v="2"/>
    <x v="12"/>
  </r>
  <r>
    <x v="21"/>
    <x v="43"/>
    <x v="2"/>
    <x v="3"/>
    <x v="72"/>
    <x v="18"/>
    <x v="1"/>
    <x v="0"/>
    <x v="0"/>
    <x v="2"/>
    <x v="4"/>
    <x v="1"/>
    <x v="2"/>
    <x v="12"/>
  </r>
  <r>
    <x v="21"/>
    <x v="43"/>
    <x v="2"/>
    <x v="3"/>
    <x v="72"/>
    <x v="18"/>
    <x v="1"/>
    <x v="0"/>
    <x v="0"/>
    <x v="2"/>
    <x v="4"/>
    <x v="1"/>
    <x v="2"/>
    <x v="12"/>
  </r>
  <r>
    <x v="21"/>
    <x v="43"/>
    <x v="2"/>
    <x v="3"/>
    <x v="72"/>
    <x v="18"/>
    <x v="1"/>
    <x v="0"/>
    <x v="0"/>
    <x v="2"/>
    <x v="2"/>
    <x v="1"/>
    <x v="2"/>
    <x v="12"/>
  </r>
  <r>
    <x v="21"/>
    <x v="43"/>
    <x v="2"/>
    <x v="3"/>
    <x v="72"/>
    <x v="18"/>
    <x v="1"/>
    <x v="0"/>
    <x v="0"/>
    <x v="2"/>
    <x v="2"/>
    <x v="1"/>
    <x v="2"/>
    <x v="12"/>
  </r>
  <r>
    <x v="21"/>
    <x v="43"/>
    <x v="2"/>
    <x v="3"/>
    <x v="72"/>
    <x v="18"/>
    <x v="1"/>
    <x v="0"/>
    <x v="0"/>
    <x v="2"/>
    <x v="2"/>
    <x v="1"/>
    <x v="2"/>
    <x v="12"/>
  </r>
  <r>
    <x v="21"/>
    <x v="43"/>
    <x v="2"/>
    <x v="3"/>
    <x v="72"/>
    <x v="18"/>
    <x v="1"/>
    <x v="0"/>
    <x v="0"/>
    <x v="2"/>
    <x v="2"/>
    <x v="1"/>
    <x v="2"/>
    <x v="12"/>
  </r>
  <r>
    <x v="22"/>
    <x v="44"/>
    <x v="2"/>
    <x v="59"/>
    <x v="47"/>
    <x v="15"/>
    <x v="0"/>
    <x v="0"/>
    <x v="0"/>
    <x v="1"/>
    <x v="7"/>
    <x v="1"/>
    <x v="1"/>
    <x v="54"/>
  </r>
  <r>
    <x v="22"/>
    <x v="44"/>
    <x v="2"/>
    <x v="59"/>
    <x v="47"/>
    <x v="15"/>
    <x v="0"/>
    <x v="0"/>
    <x v="0"/>
    <x v="0"/>
    <x v="0"/>
    <x v="1"/>
    <x v="1"/>
    <x v="54"/>
  </r>
  <r>
    <x v="23"/>
    <x v="45"/>
    <x v="2"/>
    <x v="60"/>
    <x v="46"/>
    <x v="15"/>
    <x v="0"/>
    <x v="0"/>
    <x v="0"/>
    <x v="1"/>
    <x v="9"/>
    <x v="1"/>
    <x v="1"/>
    <x v="54"/>
  </r>
  <r>
    <x v="23"/>
    <x v="45"/>
    <x v="2"/>
    <x v="60"/>
    <x v="46"/>
    <x v="15"/>
    <x v="0"/>
    <x v="0"/>
    <x v="0"/>
    <x v="0"/>
    <x v="0"/>
    <x v="1"/>
    <x v="1"/>
    <x v="54"/>
  </r>
  <r>
    <x v="24"/>
    <x v="46"/>
    <x v="2"/>
    <x v="1"/>
    <x v="45"/>
    <x v="15"/>
    <x v="1"/>
    <x v="0"/>
    <x v="0"/>
    <x v="1"/>
    <x v="9"/>
    <x v="1"/>
    <x v="1"/>
    <x v="54"/>
  </r>
  <r>
    <x v="24"/>
    <x v="46"/>
    <x v="2"/>
    <x v="1"/>
    <x v="45"/>
    <x v="15"/>
    <x v="1"/>
    <x v="0"/>
    <x v="0"/>
    <x v="0"/>
    <x v="0"/>
    <x v="1"/>
    <x v="1"/>
    <x v="54"/>
  </r>
  <r>
    <x v="25"/>
    <x v="47"/>
    <x v="2"/>
    <x v="13"/>
    <x v="9"/>
    <x v="20"/>
    <x v="1"/>
    <x v="0"/>
    <x v="0"/>
    <x v="1"/>
    <x v="11"/>
    <x v="1"/>
    <x v="3"/>
    <x v="6"/>
  </r>
  <r>
    <x v="25"/>
    <x v="47"/>
    <x v="2"/>
    <x v="13"/>
    <x v="9"/>
    <x v="20"/>
    <x v="1"/>
    <x v="0"/>
    <x v="0"/>
    <x v="0"/>
    <x v="0"/>
    <x v="1"/>
    <x v="3"/>
    <x v="6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6"/>
    <x v="48"/>
    <x v="2"/>
    <x v="20"/>
    <x v="42"/>
    <x v="11"/>
    <x v="1"/>
    <x v="0"/>
    <x v="0"/>
    <x v="1"/>
    <x v="3"/>
    <x v="1"/>
    <x v="3"/>
    <x v="54"/>
  </r>
  <r>
    <x v="27"/>
    <x v="52"/>
    <x v="2"/>
    <x v="49"/>
    <x v="83"/>
    <x v="17"/>
    <x v="1"/>
    <x v="0"/>
    <x v="0"/>
    <x v="1"/>
    <x v="5"/>
    <x v="1"/>
    <x v="3"/>
    <x v="48"/>
  </r>
  <r>
    <x v="27"/>
    <x v="52"/>
    <x v="2"/>
    <x v="49"/>
    <x v="83"/>
    <x v="20"/>
    <x v="1"/>
    <x v="0"/>
    <x v="0"/>
    <x v="0"/>
    <x v="0"/>
    <x v="1"/>
    <x v="3"/>
    <x v="48"/>
  </r>
  <r>
    <x v="28"/>
    <x v="58"/>
    <x v="2"/>
    <x v="24"/>
    <x v="34"/>
    <x v="17"/>
    <x v="2"/>
    <x v="0"/>
    <x v="0"/>
    <x v="1"/>
    <x v="5"/>
    <x v="1"/>
    <x v="2"/>
    <x v="54"/>
  </r>
  <r>
    <x v="28"/>
    <x v="58"/>
    <x v="2"/>
    <x v="24"/>
    <x v="34"/>
    <x v="17"/>
    <x v="2"/>
    <x v="0"/>
    <x v="0"/>
    <x v="1"/>
    <x v="7"/>
    <x v="1"/>
    <x v="2"/>
    <x v="54"/>
  </r>
  <r>
    <x v="28"/>
    <x v="58"/>
    <x v="2"/>
    <x v="24"/>
    <x v="34"/>
    <x v="17"/>
    <x v="2"/>
    <x v="0"/>
    <x v="0"/>
    <x v="1"/>
    <x v="7"/>
    <x v="1"/>
    <x v="2"/>
    <x v="54"/>
  </r>
  <r>
    <x v="28"/>
    <x v="58"/>
    <x v="2"/>
    <x v="24"/>
    <x v="34"/>
    <x v="17"/>
    <x v="2"/>
    <x v="0"/>
    <x v="0"/>
    <x v="1"/>
    <x v="5"/>
    <x v="1"/>
    <x v="2"/>
    <x v="54"/>
  </r>
  <r>
    <x v="28"/>
    <x v="58"/>
    <x v="2"/>
    <x v="24"/>
    <x v="34"/>
    <x v="17"/>
    <x v="2"/>
    <x v="0"/>
    <x v="0"/>
    <x v="1"/>
    <x v="7"/>
    <x v="1"/>
    <x v="2"/>
    <x v="54"/>
  </r>
  <r>
    <x v="28"/>
    <x v="58"/>
    <x v="2"/>
    <x v="24"/>
    <x v="34"/>
    <x v="20"/>
    <x v="2"/>
    <x v="0"/>
    <x v="0"/>
    <x v="0"/>
    <x v="0"/>
    <x v="1"/>
    <x v="2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15"/>
    <x v="1"/>
    <x v="0"/>
    <x v="0"/>
    <x v="1"/>
    <x v="3"/>
    <x v="1"/>
    <x v="1"/>
    <x v="54"/>
  </r>
  <r>
    <x v="29"/>
    <x v="59"/>
    <x v="2"/>
    <x v="11"/>
    <x v="43"/>
    <x v="20"/>
    <x v="1"/>
    <x v="0"/>
    <x v="0"/>
    <x v="0"/>
    <x v="0"/>
    <x v="1"/>
    <x v="1"/>
    <x v="54"/>
  </r>
  <r>
    <x v="30"/>
    <x v="60"/>
    <x v="2"/>
    <x v="37"/>
    <x v="91"/>
    <x v="20"/>
    <x v="0"/>
    <x v="0"/>
    <x v="0"/>
    <x v="2"/>
    <x v="7"/>
    <x v="1"/>
    <x v="2"/>
    <x v="4"/>
  </r>
  <r>
    <x v="30"/>
    <x v="60"/>
    <x v="2"/>
    <x v="37"/>
    <x v="91"/>
    <x v="20"/>
    <x v="0"/>
    <x v="0"/>
    <x v="0"/>
    <x v="0"/>
    <x v="0"/>
    <x v="1"/>
    <x v="2"/>
    <x v="4"/>
  </r>
  <r>
    <x v="31"/>
    <x v="68"/>
    <x v="2"/>
    <x v="21"/>
    <x v="55"/>
    <x v="17"/>
    <x v="1"/>
    <x v="0"/>
    <x v="0"/>
    <x v="1"/>
    <x v="5"/>
    <x v="2"/>
    <x v="2"/>
    <x v="54"/>
  </r>
  <r>
    <x v="31"/>
    <x v="68"/>
    <x v="2"/>
    <x v="21"/>
    <x v="55"/>
    <x v="17"/>
    <x v="1"/>
    <x v="0"/>
    <x v="0"/>
    <x v="1"/>
    <x v="9"/>
    <x v="2"/>
    <x v="2"/>
    <x v="54"/>
  </r>
  <r>
    <x v="31"/>
    <x v="68"/>
    <x v="2"/>
    <x v="21"/>
    <x v="55"/>
    <x v="17"/>
    <x v="1"/>
    <x v="0"/>
    <x v="0"/>
    <x v="1"/>
    <x v="2"/>
    <x v="2"/>
    <x v="2"/>
    <x v="54"/>
  </r>
  <r>
    <x v="31"/>
    <x v="68"/>
    <x v="2"/>
    <x v="21"/>
    <x v="55"/>
    <x v="17"/>
    <x v="1"/>
    <x v="0"/>
    <x v="0"/>
    <x v="1"/>
    <x v="2"/>
    <x v="2"/>
    <x v="2"/>
    <x v="54"/>
  </r>
  <r>
    <x v="31"/>
    <x v="68"/>
    <x v="2"/>
    <x v="21"/>
    <x v="55"/>
    <x v="17"/>
    <x v="1"/>
    <x v="0"/>
    <x v="0"/>
    <x v="1"/>
    <x v="5"/>
    <x v="2"/>
    <x v="2"/>
    <x v="54"/>
  </r>
  <r>
    <x v="31"/>
    <x v="68"/>
    <x v="2"/>
    <x v="21"/>
    <x v="55"/>
    <x v="17"/>
    <x v="1"/>
    <x v="0"/>
    <x v="0"/>
    <x v="1"/>
    <x v="7"/>
    <x v="2"/>
    <x v="2"/>
    <x v="54"/>
  </r>
  <r>
    <x v="31"/>
    <x v="68"/>
    <x v="2"/>
    <x v="21"/>
    <x v="55"/>
    <x v="17"/>
    <x v="1"/>
    <x v="0"/>
    <x v="0"/>
    <x v="1"/>
    <x v="10"/>
    <x v="2"/>
    <x v="2"/>
    <x v="54"/>
  </r>
  <r>
    <x v="31"/>
    <x v="68"/>
    <x v="2"/>
    <x v="21"/>
    <x v="55"/>
    <x v="20"/>
    <x v="1"/>
    <x v="0"/>
    <x v="0"/>
    <x v="0"/>
    <x v="0"/>
    <x v="2"/>
    <x v="2"/>
    <x v="54"/>
  </r>
  <r>
    <x v="32"/>
    <x v="71"/>
    <x v="2"/>
    <x v="35"/>
    <x v="35"/>
    <x v="17"/>
    <x v="1"/>
    <x v="0"/>
    <x v="0"/>
    <x v="1"/>
    <x v="2"/>
    <x v="2"/>
    <x v="2"/>
    <x v="37"/>
  </r>
  <r>
    <x v="32"/>
    <x v="71"/>
    <x v="2"/>
    <x v="35"/>
    <x v="35"/>
    <x v="17"/>
    <x v="1"/>
    <x v="0"/>
    <x v="0"/>
    <x v="1"/>
    <x v="7"/>
    <x v="2"/>
    <x v="2"/>
    <x v="37"/>
  </r>
  <r>
    <x v="32"/>
    <x v="71"/>
    <x v="2"/>
    <x v="35"/>
    <x v="35"/>
    <x v="17"/>
    <x v="1"/>
    <x v="0"/>
    <x v="0"/>
    <x v="1"/>
    <x v="2"/>
    <x v="2"/>
    <x v="2"/>
    <x v="37"/>
  </r>
  <r>
    <x v="32"/>
    <x v="71"/>
    <x v="2"/>
    <x v="35"/>
    <x v="35"/>
    <x v="20"/>
    <x v="1"/>
    <x v="0"/>
    <x v="0"/>
    <x v="0"/>
    <x v="0"/>
    <x v="2"/>
    <x v="2"/>
    <x v="37"/>
  </r>
  <r>
    <x v="33"/>
    <x v="53"/>
    <x v="2"/>
    <x v="55"/>
    <x v="106"/>
    <x v="18"/>
    <x v="1"/>
    <x v="0"/>
    <x v="0"/>
    <x v="1"/>
    <x v="7"/>
    <x v="1"/>
    <x v="1"/>
    <x v="29"/>
  </r>
  <r>
    <x v="33"/>
    <x v="53"/>
    <x v="2"/>
    <x v="55"/>
    <x v="106"/>
    <x v="18"/>
    <x v="1"/>
    <x v="0"/>
    <x v="0"/>
    <x v="1"/>
    <x v="1"/>
    <x v="1"/>
    <x v="1"/>
    <x v="29"/>
  </r>
  <r>
    <x v="33"/>
    <x v="53"/>
    <x v="2"/>
    <x v="55"/>
    <x v="106"/>
    <x v="18"/>
    <x v="1"/>
    <x v="0"/>
    <x v="0"/>
    <x v="1"/>
    <x v="2"/>
    <x v="1"/>
    <x v="1"/>
    <x v="29"/>
  </r>
  <r>
    <x v="33"/>
    <x v="53"/>
    <x v="2"/>
    <x v="55"/>
    <x v="106"/>
    <x v="18"/>
    <x v="1"/>
    <x v="0"/>
    <x v="0"/>
    <x v="1"/>
    <x v="1"/>
    <x v="1"/>
    <x v="1"/>
    <x v="29"/>
  </r>
  <r>
    <x v="33"/>
    <x v="53"/>
    <x v="2"/>
    <x v="55"/>
    <x v="106"/>
    <x v="18"/>
    <x v="1"/>
    <x v="0"/>
    <x v="0"/>
    <x v="1"/>
    <x v="7"/>
    <x v="1"/>
    <x v="1"/>
    <x v="29"/>
  </r>
  <r>
    <x v="33"/>
    <x v="53"/>
    <x v="2"/>
    <x v="55"/>
    <x v="106"/>
    <x v="18"/>
    <x v="1"/>
    <x v="0"/>
    <x v="0"/>
    <x v="1"/>
    <x v="0"/>
    <x v="1"/>
    <x v="1"/>
    <x v="29"/>
  </r>
  <r>
    <x v="33"/>
    <x v="53"/>
    <x v="2"/>
    <x v="55"/>
    <x v="106"/>
    <x v="18"/>
    <x v="1"/>
    <x v="0"/>
    <x v="0"/>
    <x v="1"/>
    <x v="7"/>
    <x v="1"/>
    <x v="1"/>
    <x v="29"/>
  </r>
  <r>
    <x v="34"/>
    <x v="74"/>
    <x v="2"/>
    <x v="5"/>
    <x v="44"/>
    <x v="20"/>
    <x v="1"/>
    <x v="0"/>
    <x v="0"/>
    <x v="1"/>
    <x v="9"/>
    <x v="1"/>
    <x v="1"/>
    <x v="43"/>
  </r>
  <r>
    <x v="35"/>
    <x v="76"/>
    <x v="2"/>
    <x v="14"/>
    <x v="105"/>
    <x v="14"/>
    <x v="3"/>
    <x v="0"/>
    <x v="0"/>
    <x v="1"/>
    <x v="1"/>
    <x v="1"/>
    <x v="3"/>
    <x v="44"/>
  </r>
  <r>
    <x v="35"/>
    <x v="76"/>
    <x v="2"/>
    <x v="14"/>
    <x v="105"/>
    <x v="14"/>
    <x v="3"/>
    <x v="0"/>
    <x v="0"/>
    <x v="1"/>
    <x v="4"/>
    <x v="1"/>
    <x v="3"/>
    <x v="44"/>
  </r>
  <r>
    <x v="35"/>
    <x v="76"/>
    <x v="2"/>
    <x v="14"/>
    <x v="105"/>
    <x v="14"/>
    <x v="3"/>
    <x v="0"/>
    <x v="0"/>
    <x v="1"/>
    <x v="4"/>
    <x v="1"/>
    <x v="3"/>
    <x v="44"/>
  </r>
  <r>
    <x v="35"/>
    <x v="76"/>
    <x v="2"/>
    <x v="14"/>
    <x v="105"/>
    <x v="14"/>
    <x v="3"/>
    <x v="0"/>
    <x v="0"/>
    <x v="1"/>
    <x v="1"/>
    <x v="1"/>
    <x v="3"/>
    <x v="44"/>
  </r>
  <r>
    <x v="36"/>
    <x v="77"/>
    <x v="2"/>
    <x v="14"/>
    <x v="104"/>
    <x v="14"/>
    <x v="3"/>
    <x v="0"/>
    <x v="0"/>
    <x v="1"/>
    <x v="1"/>
    <x v="1"/>
    <x v="3"/>
    <x v="45"/>
  </r>
  <r>
    <x v="36"/>
    <x v="77"/>
    <x v="2"/>
    <x v="14"/>
    <x v="104"/>
    <x v="14"/>
    <x v="3"/>
    <x v="0"/>
    <x v="0"/>
    <x v="1"/>
    <x v="4"/>
    <x v="1"/>
    <x v="3"/>
    <x v="45"/>
  </r>
  <r>
    <x v="36"/>
    <x v="77"/>
    <x v="2"/>
    <x v="14"/>
    <x v="104"/>
    <x v="14"/>
    <x v="3"/>
    <x v="0"/>
    <x v="0"/>
    <x v="1"/>
    <x v="4"/>
    <x v="1"/>
    <x v="3"/>
    <x v="45"/>
  </r>
  <r>
    <x v="36"/>
    <x v="77"/>
    <x v="2"/>
    <x v="14"/>
    <x v="104"/>
    <x v="14"/>
    <x v="3"/>
    <x v="0"/>
    <x v="0"/>
    <x v="1"/>
    <x v="1"/>
    <x v="1"/>
    <x v="3"/>
    <x v="45"/>
  </r>
  <r>
    <x v="37"/>
    <x v="84"/>
    <x v="2"/>
    <x v="57"/>
    <x v="99"/>
    <x v="9"/>
    <x v="1"/>
    <x v="0"/>
    <x v="0"/>
    <x v="1"/>
    <x v="7"/>
    <x v="1"/>
    <x v="2"/>
    <x v="54"/>
  </r>
  <r>
    <x v="37"/>
    <x v="84"/>
    <x v="2"/>
    <x v="57"/>
    <x v="99"/>
    <x v="9"/>
    <x v="1"/>
    <x v="0"/>
    <x v="0"/>
    <x v="1"/>
    <x v="9"/>
    <x v="1"/>
    <x v="2"/>
    <x v="54"/>
  </r>
  <r>
    <x v="39"/>
    <x v="36"/>
    <x v="6"/>
    <x v="18"/>
    <x v="33"/>
    <x v="17"/>
    <x v="1"/>
    <x v="0"/>
    <x v="0"/>
    <x v="1"/>
    <x v="7"/>
    <x v="2"/>
    <x v="2"/>
    <x v="54"/>
  </r>
  <r>
    <x v="39"/>
    <x v="36"/>
    <x v="6"/>
    <x v="18"/>
    <x v="33"/>
    <x v="17"/>
    <x v="1"/>
    <x v="0"/>
    <x v="0"/>
    <x v="1"/>
    <x v="5"/>
    <x v="2"/>
    <x v="2"/>
    <x v="54"/>
  </r>
  <r>
    <x v="39"/>
    <x v="36"/>
    <x v="6"/>
    <x v="18"/>
    <x v="33"/>
    <x v="17"/>
    <x v="1"/>
    <x v="0"/>
    <x v="0"/>
    <x v="1"/>
    <x v="5"/>
    <x v="2"/>
    <x v="2"/>
    <x v="54"/>
  </r>
  <r>
    <x v="39"/>
    <x v="36"/>
    <x v="6"/>
    <x v="18"/>
    <x v="33"/>
    <x v="17"/>
    <x v="1"/>
    <x v="0"/>
    <x v="0"/>
    <x v="1"/>
    <x v="7"/>
    <x v="2"/>
    <x v="2"/>
    <x v="54"/>
  </r>
  <r>
    <x v="39"/>
    <x v="36"/>
    <x v="6"/>
    <x v="18"/>
    <x v="33"/>
    <x v="17"/>
    <x v="1"/>
    <x v="0"/>
    <x v="0"/>
    <x v="1"/>
    <x v="7"/>
    <x v="2"/>
    <x v="2"/>
    <x v="54"/>
  </r>
  <r>
    <x v="39"/>
    <x v="36"/>
    <x v="6"/>
    <x v="18"/>
    <x v="33"/>
    <x v="17"/>
    <x v="1"/>
    <x v="0"/>
    <x v="0"/>
    <x v="0"/>
    <x v="0"/>
    <x v="2"/>
    <x v="2"/>
    <x v="54"/>
  </r>
  <r>
    <x v="40"/>
    <x v="61"/>
    <x v="6"/>
    <x v="10"/>
    <x v="15"/>
    <x v="17"/>
    <x v="2"/>
    <x v="0"/>
    <x v="0"/>
    <x v="1"/>
    <x v="5"/>
    <x v="2"/>
    <x v="2"/>
    <x v="54"/>
  </r>
  <r>
    <x v="40"/>
    <x v="61"/>
    <x v="6"/>
    <x v="10"/>
    <x v="15"/>
    <x v="17"/>
    <x v="2"/>
    <x v="0"/>
    <x v="0"/>
    <x v="1"/>
    <x v="5"/>
    <x v="2"/>
    <x v="2"/>
    <x v="54"/>
  </r>
  <r>
    <x v="40"/>
    <x v="61"/>
    <x v="6"/>
    <x v="10"/>
    <x v="15"/>
    <x v="17"/>
    <x v="2"/>
    <x v="0"/>
    <x v="0"/>
    <x v="1"/>
    <x v="5"/>
    <x v="2"/>
    <x v="2"/>
    <x v="54"/>
  </r>
  <r>
    <x v="40"/>
    <x v="61"/>
    <x v="6"/>
    <x v="10"/>
    <x v="15"/>
    <x v="17"/>
    <x v="2"/>
    <x v="0"/>
    <x v="0"/>
    <x v="1"/>
    <x v="5"/>
    <x v="2"/>
    <x v="2"/>
    <x v="54"/>
  </r>
  <r>
    <x v="40"/>
    <x v="61"/>
    <x v="6"/>
    <x v="10"/>
    <x v="15"/>
    <x v="20"/>
    <x v="2"/>
    <x v="0"/>
    <x v="0"/>
    <x v="0"/>
    <x v="0"/>
    <x v="2"/>
    <x v="2"/>
    <x v="54"/>
  </r>
  <r>
    <x v="41"/>
    <x v="37"/>
    <x v="6"/>
    <x v="8"/>
    <x v="37"/>
    <x v="17"/>
    <x v="2"/>
    <x v="0"/>
    <x v="0"/>
    <x v="2"/>
    <x v="0"/>
    <x v="2"/>
    <x v="3"/>
    <x v="54"/>
  </r>
  <r>
    <x v="41"/>
    <x v="37"/>
    <x v="6"/>
    <x v="8"/>
    <x v="37"/>
    <x v="17"/>
    <x v="2"/>
    <x v="0"/>
    <x v="0"/>
    <x v="0"/>
    <x v="0"/>
    <x v="2"/>
    <x v="3"/>
    <x v="54"/>
  </r>
  <r>
    <x v="42"/>
    <x v="22"/>
    <x v="2"/>
    <x v="13"/>
    <x v="97"/>
    <x v="15"/>
    <x v="0"/>
    <x v="0"/>
    <x v="0"/>
    <x v="1"/>
    <x v="5"/>
    <x v="1"/>
    <x v="3"/>
    <x v="13"/>
  </r>
  <r>
    <x v="42"/>
    <x v="22"/>
    <x v="2"/>
    <x v="13"/>
    <x v="97"/>
    <x v="15"/>
    <x v="0"/>
    <x v="0"/>
    <x v="0"/>
    <x v="1"/>
    <x v="7"/>
    <x v="1"/>
    <x v="3"/>
    <x v="13"/>
  </r>
  <r>
    <x v="42"/>
    <x v="22"/>
    <x v="2"/>
    <x v="13"/>
    <x v="97"/>
    <x v="15"/>
    <x v="0"/>
    <x v="0"/>
    <x v="0"/>
    <x v="1"/>
    <x v="7"/>
    <x v="1"/>
    <x v="3"/>
    <x v="13"/>
  </r>
  <r>
    <x v="42"/>
    <x v="22"/>
    <x v="2"/>
    <x v="13"/>
    <x v="97"/>
    <x v="15"/>
    <x v="0"/>
    <x v="0"/>
    <x v="0"/>
    <x v="1"/>
    <x v="7"/>
    <x v="1"/>
    <x v="3"/>
    <x v="13"/>
  </r>
  <r>
    <x v="42"/>
    <x v="22"/>
    <x v="2"/>
    <x v="13"/>
    <x v="97"/>
    <x v="15"/>
    <x v="0"/>
    <x v="0"/>
    <x v="0"/>
    <x v="1"/>
    <x v="5"/>
    <x v="1"/>
    <x v="3"/>
    <x v="13"/>
  </r>
  <r>
    <x v="42"/>
    <x v="22"/>
    <x v="2"/>
    <x v="13"/>
    <x v="97"/>
    <x v="20"/>
    <x v="0"/>
    <x v="0"/>
    <x v="0"/>
    <x v="1"/>
    <x v="0"/>
    <x v="1"/>
    <x v="3"/>
    <x v="13"/>
  </r>
  <r>
    <x v="42"/>
    <x v="22"/>
    <x v="2"/>
    <x v="13"/>
    <x v="97"/>
    <x v="15"/>
    <x v="0"/>
    <x v="0"/>
    <x v="0"/>
    <x v="0"/>
    <x v="0"/>
    <x v="1"/>
    <x v="3"/>
    <x v="13"/>
  </r>
  <r>
    <x v="44"/>
    <x v="79"/>
    <x v="6"/>
    <x v="19"/>
    <x v="30"/>
    <x v="9"/>
    <x v="1"/>
    <x v="0"/>
    <x v="0"/>
    <x v="1"/>
    <x v="9"/>
    <x v="2"/>
    <x v="2"/>
    <x v="54"/>
  </r>
  <r>
    <x v="45"/>
    <x v="31"/>
    <x v="6"/>
    <x v="8"/>
    <x v="88"/>
    <x v="15"/>
    <x v="0"/>
    <x v="0"/>
    <x v="0"/>
    <x v="1"/>
    <x v="9"/>
    <x v="1"/>
    <x v="5"/>
    <x v="51"/>
  </r>
  <r>
    <x v="45"/>
    <x v="31"/>
    <x v="6"/>
    <x v="8"/>
    <x v="88"/>
    <x v="20"/>
    <x v="0"/>
    <x v="0"/>
    <x v="0"/>
    <x v="0"/>
    <x v="0"/>
    <x v="1"/>
    <x v="5"/>
    <x v="51"/>
  </r>
  <r>
    <x v="46"/>
    <x v="2"/>
    <x v="2"/>
    <x v="58"/>
    <x v="51"/>
    <x v="17"/>
    <x v="1"/>
    <x v="0"/>
    <x v="0"/>
    <x v="1"/>
    <x v="5"/>
    <x v="1"/>
    <x v="2"/>
    <x v="54"/>
  </r>
  <r>
    <x v="46"/>
    <x v="2"/>
    <x v="2"/>
    <x v="58"/>
    <x v="51"/>
    <x v="17"/>
    <x v="1"/>
    <x v="0"/>
    <x v="0"/>
    <x v="1"/>
    <x v="5"/>
    <x v="1"/>
    <x v="2"/>
    <x v="54"/>
  </r>
  <r>
    <x v="46"/>
    <x v="2"/>
    <x v="2"/>
    <x v="58"/>
    <x v="51"/>
    <x v="17"/>
    <x v="1"/>
    <x v="0"/>
    <x v="0"/>
    <x v="1"/>
    <x v="5"/>
    <x v="1"/>
    <x v="2"/>
    <x v="54"/>
  </r>
  <r>
    <x v="46"/>
    <x v="2"/>
    <x v="2"/>
    <x v="58"/>
    <x v="51"/>
    <x v="17"/>
    <x v="1"/>
    <x v="0"/>
    <x v="0"/>
    <x v="1"/>
    <x v="5"/>
    <x v="1"/>
    <x v="2"/>
    <x v="54"/>
  </r>
  <r>
    <x v="48"/>
    <x v="20"/>
    <x v="6"/>
    <x v="54"/>
    <x v="59"/>
    <x v="17"/>
    <x v="1"/>
    <x v="0"/>
    <x v="0"/>
    <x v="1"/>
    <x v="12"/>
    <x v="1"/>
    <x v="3"/>
    <x v="54"/>
  </r>
  <r>
    <x v="48"/>
    <x v="20"/>
    <x v="6"/>
    <x v="54"/>
    <x v="59"/>
    <x v="20"/>
    <x v="1"/>
    <x v="0"/>
    <x v="0"/>
    <x v="0"/>
    <x v="0"/>
    <x v="1"/>
    <x v="3"/>
    <x v="54"/>
  </r>
  <r>
    <x v="50"/>
    <x v="28"/>
    <x v="6"/>
    <x v="17"/>
    <x v="1"/>
    <x v="11"/>
    <x v="1"/>
    <x v="0"/>
    <x v="0"/>
    <x v="1"/>
    <x v="9"/>
    <x v="2"/>
    <x v="2"/>
    <x v="54"/>
  </r>
  <r>
    <x v="50"/>
    <x v="28"/>
    <x v="6"/>
    <x v="17"/>
    <x v="1"/>
    <x v="11"/>
    <x v="1"/>
    <x v="0"/>
    <x v="0"/>
    <x v="1"/>
    <x v="5"/>
    <x v="2"/>
    <x v="2"/>
    <x v="54"/>
  </r>
  <r>
    <x v="51"/>
    <x v="4"/>
    <x v="6"/>
    <x v="17"/>
    <x v="2"/>
    <x v="2"/>
    <x v="0"/>
    <x v="0"/>
    <x v="0"/>
    <x v="1"/>
    <x v="12"/>
    <x v="2"/>
    <x v="2"/>
    <x v="54"/>
  </r>
  <r>
    <x v="52"/>
    <x v="26"/>
    <x v="2"/>
    <x v="17"/>
    <x v="74"/>
    <x v="17"/>
    <x v="2"/>
    <x v="0"/>
    <x v="0"/>
    <x v="1"/>
    <x v="0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17"/>
    <x v="1"/>
    <x v="0"/>
    <x v="0"/>
    <x v="1"/>
    <x v="5"/>
    <x v="1"/>
    <x v="2"/>
    <x v="54"/>
  </r>
  <r>
    <x v="54"/>
    <x v="23"/>
    <x v="6"/>
    <x v="48"/>
    <x v="63"/>
    <x v="20"/>
    <x v="1"/>
    <x v="0"/>
    <x v="0"/>
    <x v="0"/>
    <x v="0"/>
    <x v="1"/>
    <x v="2"/>
    <x v="54"/>
  </r>
  <r>
    <x v="55"/>
    <x v="65"/>
    <x v="6"/>
    <x v="30"/>
    <x v="25"/>
    <x v="8"/>
    <x v="1"/>
    <x v="0"/>
    <x v="0"/>
    <x v="1"/>
    <x v="5"/>
    <x v="1"/>
    <x v="2"/>
    <x v="27"/>
  </r>
  <r>
    <x v="59"/>
    <x v="50"/>
    <x v="6"/>
    <x v="55"/>
    <x v="68"/>
    <x v="17"/>
    <x v="1"/>
    <x v="0"/>
    <x v="0"/>
    <x v="1"/>
    <x v="7"/>
    <x v="1"/>
    <x v="2"/>
    <x v="40"/>
  </r>
  <r>
    <x v="60"/>
    <x v="51"/>
    <x v="6"/>
    <x v="55"/>
    <x v="69"/>
    <x v="15"/>
    <x v="0"/>
    <x v="0"/>
    <x v="0"/>
    <x v="1"/>
    <x v="7"/>
    <x v="1"/>
    <x v="2"/>
    <x v="40"/>
  </r>
  <r>
    <x v="64"/>
    <x v="21"/>
    <x v="6"/>
    <x v="41"/>
    <x v="54"/>
    <x v="15"/>
    <x v="2"/>
    <x v="0"/>
    <x v="0"/>
    <x v="1"/>
    <x v="2"/>
    <x v="1"/>
    <x v="2"/>
    <x v="54"/>
  </r>
  <r>
    <x v="64"/>
    <x v="21"/>
    <x v="6"/>
    <x v="41"/>
    <x v="54"/>
    <x v="15"/>
    <x v="2"/>
    <x v="0"/>
    <x v="0"/>
    <x v="1"/>
    <x v="3"/>
    <x v="1"/>
    <x v="2"/>
    <x v="54"/>
  </r>
  <r>
    <x v="65"/>
    <x v="83"/>
    <x v="6"/>
    <x v="36"/>
    <x v="16"/>
    <x v="17"/>
    <x v="1"/>
    <x v="0"/>
    <x v="0"/>
    <x v="1"/>
    <x v="5"/>
    <x v="2"/>
    <x v="2"/>
    <x v="41"/>
  </r>
  <r>
    <x v="69"/>
    <x v="38"/>
    <x v="6"/>
    <x v="1"/>
    <x v="70"/>
    <x v="17"/>
    <x v="1"/>
    <x v="0"/>
    <x v="0"/>
    <x v="1"/>
    <x v="7"/>
    <x v="2"/>
    <x v="2"/>
    <x v="46"/>
  </r>
  <r>
    <x v="69"/>
    <x v="38"/>
    <x v="6"/>
    <x v="1"/>
    <x v="70"/>
    <x v="20"/>
    <x v="1"/>
    <x v="0"/>
    <x v="0"/>
    <x v="0"/>
    <x v="0"/>
    <x v="2"/>
    <x v="2"/>
    <x v="46"/>
  </r>
  <r>
    <x v="70"/>
    <x v="32"/>
    <x v="6"/>
    <x v="8"/>
    <x v="89"/>
    <x v="15"/>
    <x v="0"/>
    <x v="0"/>
    <x v="0"/>
    <x v="1"/>
    <x v="9"/>
    <x v="1"/>
    <x v="5"/>
    <x v="52"/>
  </r>
  <r>
    <x v="70"/>
    <x v="32"/>
    <x v="6"/>
    <x v="8"/>
    <x v="89"/>
    <x v="20"/>
    <x v="0"/>
    <x v="0"/>
    <x v="0"/>
    <x v="0"/>
    <x v="0"/>
    <x v="1"/>
    <x v="5"/>
    <x v="52"/>
  </r>
  <r>
    <x v="71"/>
    <x v="30"/>
    <x v="6"/>
    <x v="62"/>
    <x v="64"/>
    <x v="17"/>
    <x v="1"/>
    <x v="0"/>
    <x v="0"/>
    <x v="1"/>
    <x v="2"/>
    <x v="1"/>
    <x v="2"/>
    <x v="54"/>
  </r>
  <r>
    <x v="71"/>
    <x v="30"/>
    <x v="6"/>
    <x v="62"/>
    <x v="64"/>
    <x v="17"/>
    <x v="1"/>
    <x v="0"/>
    <x v="0"/>
    <x v="1"/>
    <x v="2"/>
    <x v="1"/>
    <x v="2"/>
    <x v="54"/>
  </r>
  <r>
    <x v="71"/>
    <x v="30"/>
    <x v="6"/>
    <x v="62"/>
    <x v="64"/>
    <x v="17"/>
    <x v="1"/>
    <x v="0"/>
    <x v="0"/>
    <x v="1"/>
    <x v="7"/>
    <x v="1"/>
    <x v="2"/>
    <x v="54"/>
  </r>
  <r>
    <x v="71"/>
    <x v="30"/>
    <x v="6"/>
    <x v="62"/>
    <x v="64"/>
    <x v="17"/>
    <x v="1"/>
    <x v="0"/>
    <x v="0"/>
    <x v="1"/>
    <x v="2"/>
    <x v="1"/>
    <x v="2"/>
    <x v="54"/>
  </r>
  <r>
    <x v="71"/>
    <x v="30"/>
    <x v="6"/>
    <x v="62"/>
    <x v="64"/>
    <x v="17"/>
    <x v="1"/>
    <x v="0"/>
    <x v="0"/>
    <x v="1"/>
    <x v="2"/>
    <x v="1"/>
    <x v="2"/>
    <x v="54"/>
  </r>
  <r>
    <x v="71"/>
    <x v="30"/>
    <x v="6"/>
    <x v="62"/>
    <x v="64"/>
    <x v="17"/>
    <x v="1"/>
    <x v="0"/>
    <x v="0"/>
    <x v="1"/>
    <x v="2"/>
    <x v="1"/>
    <x v="2"/>
    <x v="54"/>
  </r>
  <r>
    <x v="72"/>
    <x v="73"/>
    <x v="6"/>
    <x v="25"/>
    <x v="27"/>
    <x v="15"/>
    <x v="2"/>
    <x v="0"/>
    <x v="0"/>
    <x v="1"/>
    <x v="5"/>
    <x v="1"/>
    <x v="2"/>
    <x v="9"/>
  </r>
  <r>
    <x v="72"/>
    <x v="73"/>
    <x v="6"/>
    <x v="25"/>
    <x v="27"/>
    <x v="15"/>
    <x v="2"/>
    <x v="0"/>
    <x v="0"/>
    <x v="0"/>
    <x v="0"/>
    <x v="1"/>
    <x v="2"/>
    <x v="9"/>
  </r>
  <r>
    <x v="73"/>
    <x v="54"/>
    <x v="6"/>
    <x v="6"/>
    <x v="0"/>
    <x v="2"/>
    <x v="0"/>
    <x v="0"/>
    <x v="0"/>
    <x v="1"/>
    <x v="9"/>
    <x v="2"/>
    <x v="2"/>
    <x v="54"/>
  </r>
  <r>
    <x v="74"/>
    <x v="55"/>
    <x v="6"/>
    <x v="6"/>
    <x v="3"/>
    <x v="15"/>
    <x v="0"/>
    <x v="0"/>
    <x v="0"/>
    <x v="1"/>
    <x v="9"/>
    <x v="2"/>
    <x v="2"/>
    <x v="54"/>
  </r>
  <r>
    <x v="75"/>
    <x v="56"/>
    <x v="6"/>
    <x v="22"/>
    <x v="39"/>
    <x v="11"/>
    <x v="1"/>
    <x v="0"/>
    <x v="0"/>
    <x v="1"/>
    <x v="9"/>
    <x v="2"/>
    <x v="2"/>
    <x v="54"/>
  </r>
  <r>
    <x v="75"/>
    <x v="56"/>
    <x v="6"/>
    <x v="22"/>
    <x v="39"/>
    <x v="17"/>
    <x v="1"/>
    <x v="0"/>
    <x v="0"/>
    <x v="1"/>
    <x v="0"/>
    <x v="2"/>
    <x v="2"/>
    <x v="54"/>
  </r>
  <r>
    <x v="75"/>
    <x v="56"/>
    <x v="6"/>
    <x v="22"/>
    <x v="39"/>
    <x v="17"/>
    <x v="1"/>
    <x v="0"/>
    <x v="0"/>
    <x v="1"/>
    <x v="0"/>
    <x v="2"/>
    <x v="2"/>
    <x v="54"/>
  </r>
  <r>
    <x v="76"/>
    <x v="57"/>
    <x v="6"/>
    <x v="22"/>
    <x v="40"/>
    <x v="17"/>
    <x v="1"/>
    <x v="0"/>
    <x v="0"/>
    <x v="1"/>
    <x v="9"/>
    <x v="2"/>
    <x v="2"/>
    <x v="54"/>
  </r>
  <r>
    <x v="76"/>
    <x v="57"/>
    <x v="6"/>
    <x v="22"/>
    <x v="40"/>
    <x v="17"/>
    <x v="1"/>
    <x v="0"/>
    <x v="0"/>
    <x v="1"/>
    <x v="0"/>
    <x v="2"/>
    <x v="2"/>
    <x v="54"/>
  </r>
  <r>
    <x v="76"/>
    <x v="57"/>
    <x v="6"/>
    <x v="22"/>
    <x v="40"/>
    <x v="17"/>
    <x v="1"/>
    <x v="0"/>
    <x v="0"/>
    <x v="1"/>
    <x v="0"/>
    <x v="2"/>
    <x v="2"/>
    <x v="54"/>
  </r>
  <r>
    <x v="77"/>
    <x v="29"/>
    <x v="6"/>
    <x v="17"/>
    <x v="4"/>
    <x v="17"/>
    <x v="1"/>
    <x v="0"/>
    <x v="0"/>
    <x v="1"/>
    <x v="9"/>
    <x v="2"/>
    <x v="2"/>
    <x v="54"/>
  </r>
  <r>
    <x v="77"/>
    <x v="29"/>
    <x v="6"/>
    <x v="17"/>
    <x v="4"/>
    <x v="17"/>
    <x v="1"/>
    <x v="0"/>
    <x v="0"/>
    <x v="1"/>
    <x v="5"/>
    <x v="2"/>
    <x v="2"/>
    <x v="54"/>
  </r>
  <r>
    <x v="78"/>
    <x v="5"/>
    <x v="6"/>
    <x v="17"/>
    <x v="5"/>
    <x v="15"/>
    <x v="0"/>
    <x v="0"/>
    <x v="0"/>
    <x v="1"/>
    <x v="12"/>
    <x v="2"/>
    <x v="2"/>
    <x v="54"/>
  </r>
  <r>
    <x v="80"/>
    <x v="63"/>
    <x v="6"/>
    <x v="4"/>
    <x v="14"/>
    <x v="14"/>
    <x v="3"/>
    <x v="0"/>
    <x v="0"/>
    <x v="1"/>
    <x v="12"/>
    <x v="2"/>
    <x v="2"/>
    <x v="54"/>
  </r>
  <r>
    <x v="80"/>
    <x v="63"/>
    <x v="6"/>
    <x v="4"/>
    <x v="14"/>
    <x v="14"/>
    <x v="3"/>
    <x v="0"/>
    <x v="0"/>
    <x v="0"/>
    <x v="0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1"/>
    <x v="7"/>
    <x v="2"/>
    <x v="2"/>
    <x v="54"/>
  </r>
  <r>
    <x v="81"/>
    <x v="64"/>
    <x v="6"/>
    <x v="12"/>
    <x v="49"/>
    <x v="14"/>
    <x v="3"/>
    <x v="0"/>
    <x v="0"/>
    <x v="1"/>
    <x v="5"/>
    <x v="2"/>
    <x v="2"/>
    <x v="54"/>
  </r>
  <r>
    <x v="81"/>
    <x v="64"/>
    <x v="6"/>
    <x v="12"/>
    <x v="49"/>
    <x v="14"/>
    <x v="3"/>
    <x v="0"/>
    <x v="0"/>
    <x v="0"/>
    <x v="0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2"/>
    <x v="70"/>
    <x v="6"/>
    <x v="31"/>
    <x v="71"/>
    <x v="0"/>
    <x v="1"/>
    <x v="0"/>
    <x v="0"/>
    <x v="1"/>
    <x v="1"/>
    <x v="2"/>
    <x v="2"/>
    <x v="54"/>
  </r>
  <r>
    <x v="83"/>
    <x v="62"/>
    <x v="6"/>
    <x v="34"/>
    <x v="12"/>
    <x v="17"/>
    <x v="2"/>
    <x v="0"/>
    <x v="0"/>
    <x v="1"/>
    <x v="1"/>
    <x v="2"/>
    <x v="2"/>
    <x v="54"/>
  </r>
  <r>
    <x v="83"/>
    <x v="62"/>
    <x v="6"/>
    <x v="34"/>
    <x v="12"/>
    <x v="17"/>
    <x v="2"/>
    <x v="0"/>
    <x v="0"/>
    <x v="1"/>
    <x v="1"/>
    <x v="2"/>
    <x v="2"/>
    <x v="54"/>
  </r>
  <r>
    <x v="83"/>
    <x v="62"/>
    <x v="6"/>
    <x v="34"/>
    <x v="12"/>
    <x v="17"/>
    <x v="2"/>
    <x v="0"/>
    <x v="0"/>
    <x v="1"/>
    <x v="1"/>
    <x v="2"/>
    <x v="2"/>
    <x v="54"/>
  </r>
  <r>
    <x v="84"/>
    <x v="78"/>
    <x v="6"/>
    <x v="2"/>
    <x v="11"/>
    <x v="12"/>
    <x v="1"/>
    <x v="0"/>
    <x v="0"/>
    <x v="1"/>
    <x v="7"/>
    <x v="2"/>
    <x v="2"/>
    <x v="54"/>
  </r>
  <r>
    <x v="85"/>
    <x v="80"/>
    <x v="6"/>
    <x v="31"/>
    <x v="31"/>
    <x v="8"/>
    <x v="1"/>
    <x v="0"/>
    <x v="0"/>
    <x v="1"/>
    <x v="7"/>
    <x v="2"/>
    <x v="2"/>
    <x v="54"/>
  </r>
  <r>
    <x v="86"/>
    <x v="82"/>
    <x v="6"/>
    <x v="21"/>
    <x v="13"/>
    <x v="5"/>
    <x v="1"/>
    <x v="0"/>
    <x v="0"/>
    <x v="1"/>
    <x v="7"/>
    <x v="2"/>
    <x v="2"/>
    <x v="54"/>
  </r>
  <r>
    <x v="87"/>
    <x v="81"/>
    <x v="6"/>
    <x v="46"/>
    <x v="10"/>
    <x v="7"/>
    <x v="1"/>
    <x v="0"/>
    <x v="0"/>
    <x v="1"/>
    <x v="7"/>
    <x v="2"/>
    <x v="2"/>
    <x v="54"/>
  </r>
  <r>
    <x v="88"/>
    <x v="85"/>
    <x v="2"/>
    <x v="58"/>
    <x v="107"/>
    <x v="18"/>
    <x v="1"/>
    <x v="0"/>
    <x v="0"/>
    <x v="2"/>
    <x v="9"/>
    <x v="0"/>
    <x v="6"/>
    <x v="17"/>
  </r>
  <r>
    <x v="88"/>
    <x v="85"/>
    <x v="2"/>
    <x v="58"/>
    <x v="107"/>
    <x v="18"/>
    <x v="1"/>
    <x v="0"/>
    <x v="0"/>
    <x v="2"/>
    <x v="12"/>
    <x v="0"/>
    <x v="6"/>
    <x v="17"/>
  </r>
  <r>
    <x v="89"/>
    <x v="85"/>
    <x v="2"/>
    <x v="8"/>
    <x v="48"/>
    <x v="15"/>
    <x v="0"/>
    <x v="0"/>
    <x v="0"/>
    <x v="1"/>
    <x v="7"/>
    <x v="0"/>
    <x v="7"/>
    <x v="7"/>
  </r>
  <r>
    <x v="90"/>
    <x v="66"/>
    <x v="6"/>
    <x v="55"/>
    <x v="7"/>
    <x v="17"/>
    <x v="2"/>
    <x v="0"/>
    <x v="0"/>
    <x v="1"/>
    <x v="0"/>
    <x v="2"/>
    <x v="3"/>
    <x v="3"/>
  </r>
  <r>
    <x v="90"/>
    <x v="66"/>
    <x v="6"/>
    <x v="55"/>
    <x v="7"/>
    <x v="17"/>
    <x v="2"/>
    <x v="0"/>
    <x v="0"/>
    <x v="0"/>
    <x v="0"/>
    <x v="2"/>
    <x v="3"/>
    <x v="3"/>
  </r>
  <r>
    <x v="91"/>
    <x v="85"/>
    <x v="2"/>
    <x v="58"/>
    <x v="82"/>
    <x v="3"/>
    <x v="1"/>
    <x v="0"/>
    <x v="0"/>
    <x v="1"/>
    <x v="7"/>
    <x v="0"/>
    <x v="6"/>
    <x v="10"/>
  </r>
  <r>
    <x v="98"/>
    <x v="6"/>
    <x v="6"/>
    <x v="28"/>
    <x v="50"/>
    <x v="5"/>
    <x v="1"/>
    <x v="0"/>
    <x v="0"/>
    <x v="1"/>
    <x v="5"/>
    <x v="2"/>
    <x v="2"/>
    <x v="54"/>
  </r>
  <r>
    <x v="112"/>
    <x v="85"/>
    <x v="2"/>
    <x v="3"/>
    <x v="84"/>
    <x v="18"/>
    <x v="1"/>
    <x v="0"/>
    <x v="0"/>
    <x v="2"/>
    <x v="9"/>
    <x v="0"/>
    <x v="0"/>
    <x v="2"/>
  </r>
  <r>
    <x v="113"/>
    <x v="85"/>
    <x v="2"/>
    <x v="23"/>
    <x v="20"/>
    <x v="18"/>
    <x v="1"/>
    <x v="0"/>
    <x v="0"/>
    <x v="0"/>
    <x v="0"/>
    <x v="0"/>
    <x v="6"/>
    <x v="50"/>
  </r>
  <r>
    <x v="113"/>
    <x v="85"/>
    <x v="2"/>
    <x v="23"/>
    <x v="20"/>
    <x v="18"/>
    <x v="1"/>
    <x v="0"/>
    <x v="0"/>
    <x v="2"/>
    <x v="17"/>
    <x v="0"/>
    <x v="6"/>
    <x v="50"/>
  </r>
  <r>
    <x v="114"/>
    <x v="85"/>
    <x v="6"/>
    <x v="46"/>
    <x v="28"/>
    <x v="17"/>
    <x v="1"/>
    <x v="0"/>
    <x v="0"/>
    <x v="0"/>
    <x v="0"/>
    <x v="0"/>
    <x v="6"/>
    <x v="54"/>
  </r>
  <r>
    <x v="115"/>
    <x v="85"/>
    <x v="6"/>
    <x v="8"/>
    <x v="18"/>
    <x v="15"/>
    <x v="0"/>
    <x v="0"/>
    <x v="0"/>
    <x v="1"/>
    <x v="5"/>
    <x v="0"/>
    <x v="6"/>
    <x v="32"/>
  </r>
  <r>
    <x v="116"/>
    <x v="85"/>
    <x v="6"/>
    <x v="0"/>
    <x v="86"/>
    <x v="13"/>
    <x v="3"/>
    <x v="0"/>
    <x v="4"/>
    <x v="0"/>
    <x v="0"/>
    <x v="0"/>
    <x v="9"/>
    <x v="54"/>
  </r>
  <r>
    <x v="117"/>
    <x v="85"/>
    <x v="2"/>
    <x v="27"/>
    <x v="19"/>
    <x v="18"/>
    <x v="1"/>
    <x v="0"/>
    <x v="0"/>
    <x v="2"/>
    <x v="13"/>
    <x v="0"/>
    <x v="6"/>
    <x v="5"/>
  </r>
  <r>
    <x v="118"/>
    <x v="85"/>
    <x v="6"/>
    <x v="59"/>
    <x v="41"/>
    <x v="2"/>
    <x v="0"/>
    <x v="0"/>
    <x v="0"/>
    <x v="1"/>
    <x v="9"/>
    <x v="0"/>
    <x v="6"/>
    <x v="49"/>
  </r>
  <r>
    <x v="6"/>
    <x v="85"/>
    <x v="1"/>
    <x v="45"/>
    <x v="23"/>
    <x v="12"/>
    <x v="1"/>
    <x v="1"/>
    <x v="1"/>
    <x v="1"/>
    <x v="7"/>
    <x v="1"/>
    <x v="5"/>
    <x v="16"/>
  </r>
  <r>
    <x v="9"/>
    <x v="7"/>
    <x v="6"/>
    <x v="44"/>
    <x v="53"/>
    <x v="18"/>
    <x v="1"/>
    <x v="1"/>
    <x v="1"/>
    <x v="2"/>
    <x v="17"/>
    <x v="1"/>
    <x v="2"/>
    <x v="14"/>
  </r>
  <r>
    <x v="49"/>
    <x v="72"/>
    <x v="6"/>
    <x v="39"/>
    <x v="95"/>
    <x v="14"/>
    <x v="3"/>
    <x v="1"/>
    <x v="1"/>
    <x v="0"/>
    <x v="0"/>
    <x v="1"/>
    <x v="3"/>
    <x v="54"/>
  </r>
  <r>
    <x v="61"/>
    <x v="0"/>
    <x v="6"/>
    <x v="57"/>
    <x v="65"/>
    <x v="9"/>
    <x v="1"/>
    <x v="1"/>
    <x v="1"/>
    <x v="1"/>
    <x v="8"/>
    <x v="1"/>
    <x v="2"/>
    <x v="54"/>
  </r>
  <r>
    <x v="61"/>
    <x v="0"/>
    <x v="6"/>
    <x v="57"/>
    <x v="65"/>
    <x v="9"/>
    <x v="1"/>
    <x v="1"/>
    <x v="1"/>
    <x v="1"/>
    <x v="7"/>
    <x v="1"/>
    <x v="2"/>
    <x v="54"/>
  </r>
  <r>
    <x v="61"/>
    <x v="0"/>
    <x v="6"/>
    <x v="57"/>
    <x v="65"/>
    <x v="9"/>
    <x v="1"/>
    <x v="1"/>
    <x v="1"/>
    <x v="1"/>
    <x v="9"/>
    <x v="1"/>
    <x v="2"/>
    <x v="54"/>
  </r>
  <r>
    <x v="61"/>
    <x v="0"/>
    <x v="6"/>
    <x v="57"/>
    <x v="65"/>
    <x v="9"/>
    <x v="1"/>
    <x v="1"/>
    <x v="1"/>
    <x v="1"/>
    <x v="8"/>
    <x v="1"/>
    <x v="2"/>
    <x v="54"/>
  </r>
  <r>
    <x v="61"/>
    <x v="0"/>
    <x v="6"/>
    <x v="57"/>
    <x v="65"/>
    <x v="20"/>
    <x v="1"/>
    <x v="1"/>
    <x v="1"/>
    <x v="0"/>
    <x v="0"/>
    <x v="1"/>
    <x v="2"/>
    <x v="54"/>
  </r>
  <r>
    <x v="62"/>
    <x v="1"/>
    <x v="6"/>
    <x v="57"/>
    <x v="66"/>
    <x v="1"/>
    <x v="0"/>
    <x v="1"/>
    <x v="1"/>
    <x v="1"/>
    <x v="11"/>
    <x v="1"/>
    <x v="2"/>
    <x v="54"/>
  </r>
  <r>
    <x v="66"/>
    <x v="24"/>
    <x v="6"/>
    <x v="2"/>
    <x v="67"/>
    <x v="15"/>
    <x v="1"/>
    <x v="1"/>
    <x v="1"/>
    <x v="1"/>
    <x v="11"/>
    <x v="1"/>
    <x v="2"/>
    <x v="54"/>
  </r>
  <r>
    <x v="66"/>
    <x v="24"/>
    <x v="6"/>
    <x v="2"/>
    <x v="67"/>
    <x v="20"/>
    <x v="1"/>
    <x v="1"/>
    <x v="1"/>
    <x v="0"/>
    <x v="0"/>
    <x v="1"/>
    <x v="2"/>
    <x v="54"/>
  </r>
  <r>
    <x v="79"/>
    <x v="25"/>
    <x v="6"/>
    <x v="26"/>
    <x v="96"/>
    <x v="17"/>
    <x v="1"/>
    <x v="1"/>
    <x v="1"/>
    <x v="1"/>
    <x v="9"/>
    <x v="1"/>
    <x v="2"/>
    <x v="25"/>
  </r>
  <r>
    <x v="79"/>
    <x v="25"/>
    <x v="6"/>
    <x v="26"/>
    <x v="96"/>
    <x v="17"/>
    <x v="1"/>
    <x v="1"/>
    <x v="1"/>
    <x v="0"/>
    <x v="0"/>
    <x v="1"/>
    <x v="2"/>
    <x v="25"/>
  </r>
  <r>
    <x v="92"/>
    <x v="54"/>
    <x v="6"/>
    <x v="6"/>
    <x v="0"/>
    <x v="15"/>
    <x v="0"/>
    <x v="1"/>
    <x v="1"/>
    <x v="1"/>
    <x v="9"/>
    <x v="2"/>
    <x v="2"/>
    <x v="54"/>
  </r>
  <r>
    <x v="93"/>
    <x v="55"/>
    <x v="6"/>
    <x v="6"/>
    <x v="3"/>
    <x v="15"/>
    <x v="0"/>
    <x v="1"/>
    <x v="1"/>
    <x v="1"/>
    <x v="9"/>
    <x v="2"/>
    <x v="2"/>
    <x v="54"/>
  </r>
  <r>
    <x v="94"/>
    <x v="56"/>
    <x v="6"/>
    <x v="22"/>
    <x v="39"/>
    <x v="7"/>
    <x v="1"/>
    <x v="1"/>
    <x v="1"/>
    <x v="1"/>
    <x v="9"/>
    <x v="2"/>
    <x v="2"/>
    <x v="54"/>
  </r>
  <r>
    <x v="94"/>
    <x v="56"/>
    <x v="6"/>
    <x v="22"/>
    <x v="39"/>
    <x v="7"/>
    <x v="1"/>
    <x v="1"/>
    <x v="1"/>
    <x v="1"/>
    <x v="0"/>
    <x v="2"/>
    <x v="2"/>
    <x v="54"/>
  </r>
  <r>
    <x v="94"/>
    <x v="56"/>
    <x v="6"/>
    <x v="22"/>
    <x v="39"/>
    <x v="7"/>
    <x v="1"/>
    <x v="1"/>
    <x v="1"/>
    <x v="1"/>
    <x v="0"/>
    <x v="2"/>
    <x v="2"/>
    <x v="54"/>
  </r>
  <r>
    <x v="95"/>
    <x v="57"/>
    <x v="6"/>
    <x v="22"/>
    <x v="40"/>
    <x v="17"/>
    <x v="1"/>
    <x v="1"/>
    <x v="1"/>
    <x v="1"/>
    <x v="9"/>
    <x v="2"/>
    <x v="2"/>
    <x v="54"/>
  </r>
  <r>
    <x v="95"/>
    <x v="57"/>
    <x v="6"/>
    <x v="22"/>
    <x v="40"/>
    <x v="17"/>
    <x v="1"/>
    <x v="1"/>
    <x v="1"/>
    <x v="1"/>
    <x v="0"/>
    <x v="2"/>
    <x v="2"/>
    <x v="54"/>
  </r>
  <r>
    <x v="95"/>
    <x v="57"/>
    <x v="6"/>
    <x v="22"/>
    <x v="40"/>
    <x v="17"/>
    <x v="1"/>
    <x v="1"/>
    <x v="1"/>
    <x v="1"/>
    <x v="0"/>
    <x v="2"/>
    <x v="2"/>
    <x v="54"/>
  </r>
  <r>
    <x v="96"/>
    <x v="29"/>
    <x v="6"/>
    <x v="17"/>
    <x v="4"/>
    <x v="17"/>
    <x v="1"/>
    <x v="1"/>
    <x v="1"/>
    <x v="1"/>
    <x v="9"/>
    <x v="2"/>
    <x v="2"/>
    <x v="54"/>
  </r>
  <r>
    <x v="96"/>
    <x v="29"/>
    <x v="6"/>
    <x v="17"/>
    <x v="4"/>
    <x v="17"/>
    <x v="1"/>
    <x v="1"/>
    <x v="1"/>
    <x v="1"/>
    <x v="5"/>
    <x v="2"/>
    <x v="2"/>
    <x v="54"/>
  </r>
  <r>
    <x v="97"/>
    <x v="5"/>
    <x v="6"/>
    <x v="17"/>
    <x v="5"/>
    <x v="15"/>
    <x v="0"/>
    <x v="1"/>
    <x v="1"/>
    <x v="1"/>
    <x v="12"/>
    <x v="2"/>
    <x v="2"/>
    <x v="54"/>
  </r>
  <r>
    <x v="99"/>
    <x v="10"/>
    <x v="6"/>
    <x v="44"/>
    <x v="57"/>
    <x v="18"/>
    <x v="1"/>
    <x v="1"/>
    <x v="1"/>
    <x v="2"/>
    <x v="15"/>
    <x v="1"/>
    <x v="2"/>
    <x v="14"/>
  </r>
  <r>
    <x v="99"/>
    <x v="10"/>
    <x v="6"/>
    <x v="44"/>
    <x v="57"/>
    <x v="17"/>
    <x v="1"/>
    <x v="1"/>
    <x v="1"/>
    <x v="0"/>
    <x v="0"/>
    <x v="1"/>
    <x v="2"/>
    <x v="14"/>
  </r>
  <r>
    <x v="100"/>
    <x v="18"/>
    <x v="6"/>
    <x v="15"/>
    <x v="77"/>
    <x v="6"/>
    <x v="1"/>
    <x v="1"/>
    <x v="1"/>
    <x v="1"/>
    <x v="14"/>
    <x v="1"/>
    <x v="2"/>
    <x v="35"/>
  </r>
  <r>
    <x v="101"/>
    <x v="63"/>
    <x v="6"/>
    <x v="4"/>
    <x v="14"/>
    <x v="14"/>
    <x v="3"/>
    <x v="1"/>
    <x v="1"/>
    <x v="1"/>
    <x v="12"/>
    <x v="2"/>
    <x v="2"/>
    <x v="54"/>
  </r>
  <r>
    <x v="101"/>
    <x v="63"/>
    <x v="6"/>
    <x v="4"/>
    <x v="14"/>
    <x v="14"/>
    <x v="3"/>
    <x v="1"/>
    <x v="1"/>
    <x v="0"/>
    <x v="0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1"/>
    <x v="7"/>
    <x v="2"/>
    <x v="2"/>
    <x v="54"/>
  </r>
  <r>
    <x v="102"/>
    <x v="64"/>
    <x v="6"/>
    <x v="12"/>
    <x v="49"/>
    <x v="14"/>
    <x v="3"/>
    <x v="1"/>
    <x v="1"/>
    <x v="1"/>
    <x v="5"/>
    <x v="2"/>
    <x v="2"/>
    <x v="54"/>
  </r>
  <r>
    <x v="102"/>
    <x v="64"/>
    <x v="6"/>
    <x v="12"/>
    <x v="49"/>
    <x v="14"/>
    <x v="3"/>
    <x v="1"/>
    <x v="1"/>
    <x v="0"/>
    <x v="0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3"/>
    <x v="70"/>
    <x v="6"/>
    <x v="31"/>
    <x v="71"/>
    <x v="0"/>
    <x v="1"/>
    <x v="1"/>
    <x v="1"/>
    <x v="1"/>
    <x v="1"/>
    <x v="2"/>
    <x v="2"/>
    <x v="54"/>
  </r>
  <r>
    <x v="104"/>
    <x v="62"/>
    <x v="6"/>
    <x v="34"/>
    <x v="12"/>
    <x v="17"/>
    <x v="2"/>
    <x v="1"/>
    <x v="1"/>
    <x v="1"/>
    <x v="1"/>
    <x v="2"/>
    <x v="2"/>
    <x v="54"/>
  </r>
  <r>
    <x v="104"/>
    <x v="62"/>
    <x v="6"/>
    <x v="34"/>
    <x v="12"/>
    <x v="17"/>
    <x v="2"/>
    <x v="1"/>
    <x v="1"/>
    <x v="1"/>
    <x v="1"/>
    <x v="2"/>
    <x v="2"/>
    <x v="54"/>
  </r>
  <r>
    <x v="104"/>
    <x v="62"/>
    <x v="6"/>
    <x v="34"/>
    <x v="12"/>
    <x v="17"/>
    <x v="2"/>
    <x v="1"/>
    <x v="1"/>
    <x v="1"/>
    <x v="1"/>
    <x v="2"/>
    <x v="2"/>
    <x v="54"/>
  </r>
  <r>
    <x v="105"/>
    <x v="78"/>
    <x v="6"/>
    <x v="2"/>
    <x v="11"/>
    <x v="12"/>
    <x v="1"/>
    <x v="1"/>
    <x v="1"/>
    <x v="1"/>
    <x v="7"/>
    <x v="2"/>
    <x v="2"/>
    <x v="54"/>
  </r>
  <r>
    <x v="106"/>
    <x v="80"/>
    <x v="6"/>
    <x v="31"/>
    <x v="31"/>
    <x v="8"/>
    <x v="1"/>
    <x v="1"/>
    <x v="1"/>
    <x v="1"/>
    <x v="7"/>
    <x v="2"/>
    <x v="2"/>
    <x v="54"/>
  </r>
  <r>
    <x v="107"/>
    <x v="82"/>
    <x v="6"/>
    <x v="21"/>
    <x v="13"/>
    <x v="5"/>
    <x v="1"/>
    <x v="1"/>
    <x v="1"/>
    <x v="1"/>
    <x v="7"/>
    <x v="2"/>
    <x v="2"/>
    <x v="54"/>
  </r>
  <r>
    <x v="108"/>
    <x v="81"/>
    <x v="6"/>
    <x v="46"/>
    <x v="10"/>
    <x v="7"/>
    <x v="1"/>
    <x v="1"/>
    <x v="1"/>
    <x v="1"/>
    <x v="7"/>
    <x v="2"/>
    <x v="2"/>
    <x v="54"/>
  </r>
  <r>
    <x v="110"/>
    <x v="28"/>
    <x v="6"/>
    <x v="17"/>
    <x v="1"/>
    <x v="7"/>
    <x v="1"/>
    <x v="1"/>
    <x v="1"/>
    <x v="1"/>
    <x v="9"/>
    <x v="2"/>
    <x v="2"/>
    <x v="54"/>
  </r>
  <r>
    <x v="110"/>
    <x v="28"/>
    <x v="6"/>
    <x v="17"/>
    <x v="1"/>
    <x v="7"/>
    <x v="1"/>
    <x v="1"/>
    <x v="1"/>
    <x v="1"/>
    <x v="5"/>
    <x v="2"/>
    <x v="2"/>
    <x v="54"/>
  </r>
  <r>
    <x v="111"/>
    <x v="4"/>
    <x v="6"/>
    <x v="17"/>
    <x v="2"/>
    <x v="15"/>
    <x v="0"/>
    <x v="1"/>
    <x v="1"/>
    <x v="1"/>
    <x v="12"/>
    <x v="2"/>
    <x v="2"/>
    <x v="54"/>
  </r>
  <r>
    <x v="119"/>
    <x v="85"/>
    <x v="6"/>
    <x v="61"/>
    <x v="29"/>
    <x v="18"/>
    <x v="0"/>
    <x v="1"/>
    <x v="1"/>
    <x v="2"/>
    <x v="18"/>
    <x v="0"/>
    <x v="8"/>
    <x v="54"/>
  </r>
  <r>
    <x v="128"/>
    <x v="6"/>
    <x v="6"/>
    <x v="28"/>
    <x v="50"/>
    <x v="5"/>
    <x v="1"/>
    <x v="1"/>
    <x v="1"/>
    <x v="1"/>
    <x v="5"/>
    <x v="2"/>
    <x v="2"/>
    <x v="54"/>
  </r>
  <r>
    <x v="141"/>
    <x v="85"/>
    <x v="6"/>
    <x v="13"/>
    <x v="81"/>
    <x v="4"/>
    <x v="1"/>
    <x v="1"/>
    <x v="1"/>
    <x v="1"/>
    <x v="7"/>
    <x v="0"/>
    <x v="6"/>
    <x v="47"/>
  </r>
  <r>
    <x v="142"/>
    <x v="85"/>
    <x v="6"/>
    <x v="16"/>
    <x v="8"/>
    <x v="4"/>
    <x v="1"/>
    <x v="1"/>
    <x v="1"/>
    <x v="1"/>
    <x v="7"/>
    <x v="0"/>
    <x v="6"/>
    <x v="28"/>
  </r>
  <r>
    <x v="143"/>
    <x v="85"/>
    <x v="6"/>
    <x v="38"/>
    <x v="22"/>
    <x v="18"/>
    <x v="1"/>
    <x v="1"/>
    <x v="1"/>
    <x v="2"/>
    <x v="9"/>
    <x v="0"/>
    <x v="6"/>
    <x v="31"/>
  </r>
  <r>
    <x v="144"/>
    <x v="85"/>
    <x v="6"/>
    <x v="10"/>
    <x v="32"/>
    <x v="4"/>
    <x v="1"/>
    <x v="1"/>
    <x v="1"/>
    <x v="1"/>
    <x v="0"/>
    <x v="0"/>
    <x v="6"/>
    <x v="15"/>
  </r>
  <r>
    <x v="145"/>
    <x v="85"/>
    <x v="6"/>
    <x v="53"/>
    <x v="76"/>
    <x v="0"/>
    <x v="0"/>
    <x v="1"/>
    <x v="1"/>
    <x v="0"/>
    <x v="0"/>
    <x v="0"/>
    <x v="6"/>
    <x v="38"/>
  </r>
  <r>
    <x v="146"/>
    <x v="85"/>
    <x v="6"/>
    <x v="7"/>
    <x v="85"/>
    <x v="0"/>
    <x v="0"/>
    <x v="1"/>
    <x v="1"/>
    <x v="0"/>
    <x v="0"/>
    <x v="0"/>
    <x v="6"/>
    <x v="33"/>
  </r>
  <r>
    <x v="147"/>
    <x v="85"/>
    <x v="6"/>
    <x v="50"/>
    <x v="103"/>
    <x v="0"/>
    <x v="0"/>
    <x v="1"/>
    <x v="1"/>
    <x v="0"/>
    <x v="0"/>
    <x v="0"/>
    <x v="6"/>
    <x v="54"/>
  </r>
  <r>
    <x v="3"/>
    <x v="39"/>
    <x v="6"/>
    <x v="22"/>
    <x v="6"/>
    <x v="19"/>
    <x v="2"/>
    <x v="2"/>
    <x v="2"/>
    <x v="1"/>
    <x v="0"/>
    <x v="2"/>
    <x v="3"/>
    <x v="54"/>
  </r>
  <r>
    <x v="3"/>
    <x v="39"/>
    <x v="6"/>
    <x v="22"/>
    <x v="6"/>
    <x v="19"/>
    <x v="2"/>
    <x v="2"/>
    <x v="2"/>
    <x v="1"/>
    <x v="0"/>
    <x v="2"/>
    <x v="3"/>
    <x v="54"/>
  </r>
  <r>
    <x v="3"/>
    <x v="39"/>
    <x v="6"/>
    <x v="22"/>
    <x v="6"/>
    <x v="19"/>
    <x v="2"/>
    <x v="2"/>
    <x v="2"/>
    <x v="1"/>
    <x v="0"/>
    <x v="2"/>
    <x v="3"/>
    <x v="54"/>
  </r>
  <r>
    <x v="3"/>
    <x v="39"/>
    <x v="6"/>
    <x v="22"/>
    <x v="6"/>
    <x v="19"/>
    <x v="2"/>
    <x v="2"/>
    <x v="2"/>
    <x v="1"/>
    <x v="0"/>
    <x v="2"/>
    <x v="3"/>
    <x v="54"/>
  </r>
  <r>
    <x v="3"/>
    <x v="39"/>
    <x v="6"/>
    <x v="22"/>
    <x v="6"/>
    <x v="19"/>
    <x v="2"/>
    <x v="2"/>
    <x v="2"/>
    <x v="1"/>
    <x v="0"/>
    <x v="2"/>
    <x v="3"/>
    <x v="54"/>
  </r>
  <r>
    <x v="3"/>
    <x v="39"/>
    <x v="6"/>
    <x v="22"/>
    <x v="6"/>
    <x v="19"/>
    <x v="2"/>
    <x v="2"/>
    <x v="2"/>
    <x v="0"/>
    <x v="0"/>
    <x v="2"/>
    <x v="3"/>
    <x v="54"/>
  </r>
  <r>
    <x v="5"/>
    <x v="9"/>
    <x v="3"/>
    <x v="1"/>
    <x v="93"/>
    <x v="17"/>
    <x v="1"/>
    <x v="2"/>
    <x v="2"/>
    <x v="2"/>
    <x v="17"/>
    <x v="1"/>
    <x v="3"/>
    <x v="0"/>
  </r>
  <r>
    <x v="5"/>
    <x v="9"/>
    <x v="3"/>
    <x v="1"/>
    <x v="93"/>
    <x v="20"/>
    <x v="1"/>
    <x v="2"/>
    <x v="2"/>
    <x v="0"/>
    <x v="0"/>
    <x v="1"/>
    <x v="3"/>
    <x v="0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17"/>
    <x v="1"/>
    <x v="2"/>
    <x v="2"/>
    <x v="1"/>
    <x v="5"/>
    <x v="1"/>
    <x v="3"/>
    <x v="11"/>
  </r>
  <r>
    <x v="10"/>
    <x v="12"/>
    <x v="3"/>
    <x v="63"/>
    <x v="62"/>
    <x v="20"/>
    <x v="1"/>
    <x v="2"/>
    <x v="2"/>
    <x v="0"/>
    <x v="0"/>
    <x v="1"/>
    <x v="3"/>
    <x v="11"/>
  </r>
  <r>
    <x v="16"/>
    <x v="11"/>
    <x v="3"/>
    <x v="52"/>
    <x v="73"/>
    <x v="17"/>
    <x v="1"/>
    <x v="2"/>
    <x v="2"/>
    <x v="0"/>
    <x v="0"/>
    <x v="1"/>
    <x v="2"/>
    <x v="54"/>
  </r>
  <r>
    <x v="17"/>
    <x v="16"/>
    <x v="3"/>
    <x v="51"/>
    <x v="78"/>
    <x v="17"/>
    <x v="1"/>
    <x v="2"/>
    <x v="2"/>
    <x v="1"/>
    <x v="12"/>
    <x v="1"/>
    <x v="2"/>
    <x v="19"/>
  </r>
  <r>
    <x v="17"/>
    <x v="16"/>
    <x v="3"/>
    <x v="51"/>
    <x v="78"/>
    <x v="20"/>
    <x v="1"/>
    <x v="2"/>
    <x v="2"/>
    <x v="0"/>
    <x v="0"/>
    <x v="1"/>
    <x v="2"/>
    <x v="19"/>
  </r>
  <r>
    <x v="47"/>
    <x v="27"/>
    <x v="3"/>
    <x v="1"/>
    <x v="98"/>
    <x v="17"/>
    <x v="1"/>
    <x v="2"/>
    <x v="2"/>
    <x v="1"/>
    <x v="7"/>
    <x v="1"/>
    <x v="3"/>
    <x v="30"/>
  </r>
  <r>
    <x v="57"/>
    <x v="17"/>
    <x v="3"/>
    <x v="51"/>
    <x v="80"/>
    <x v="17"/>
    <x v="1"/>
    <x v="2"/>
    <x v="2"/>
    <x v="1"/>
    <x v="12"/>
    <x v="1"/>
    <x v="2"/>
    <x v="20"/>
  </r>
  <r>
    <x v="57"/>
    <x v="17"/>
    <x v="3"/>
    <x v="51"/>
    <x v="80"/>
    <x v="20"/>
    <x v="1"/>
    <x v="2"/>
    <x v="2"/>
    <x v="0"/>
    <x v="0"/>
    <x v="1"/>
    <x v="2"/>
    <x v="20"/>
  </r>
  <r>
    <x v="58"/>
    <x v="15"/>
    <x v="3"/>
    <x v="51"/>
    <x v="79"/>
    <x v="17"/>
    <x v="1"/>
    <x v="2"/>
    <x v="2"/>
    <x v="1"/>
    <x v="12"/>
    <x v="1"/>
    <x v="2"/>
    <x v="18"/>
  </r>
  <r>
    <x v="58"/>
    <x v="15"/>
    <x v="3"/>
    <x v="51"/>
    <x v="79"/>
    <x v="20"/>
    <x v="1"/>
    <x v="2"/>
    <x v="2"/>
    <x v="0"/>
    <x v="0"/>
    <x v="1"/>
    <x v="2"/>
    <x v="18"/>
  </r>
  <r>
    <x v="63"/>
    <x v="33"/>
    <x v="6"/>
    <x v="1"/>
    <x v="87"/>
    <x v="15"/>
    <x v="0"/>
    <x v="2"/>
    <x v="2"/>
    <x v="1"/>
    <x v="9"/>
    <x v="1"/>
    <x v="5"/>
    <x v="1"/>
  </r>
  <r>
    <x v="63"/>
    <x v="33"/>
    <x v="6"/>
    <x v="1"/>
    <x v="87"/>
    <x v="20"/>
    <x v="0"/>
    <x v="2"/>
    <x v="2"/>
    <x v="0"/>
    <x v="0"/>
    <x v="1"/>
    <x v="5"/>
    <x v="1"/>
  </r>
  <r>
    <x v="67"/>
    <x v="13"/>
    <x v="6"/>
    <x v="40"/>
    <x v="60"/>
    <x v="17"/>
    <x v="1"/>
    <x v="2"/>
    <x v="2"/>
    <x v="1"/>
    <x v="0"/>
    <x v="1"/>
    <x v="2"/>
    <x v="34"/>
  </r>
  <r>
    <x v="67"/>
    <x v="13"/>
    <x v="6"/>
    <x v="40"/>
    <x v="60"/>
    <x v="20"/>
    <x v="1"/>
    <x v="2"/>
    <x v="2"/>
    <x v="0"/>
    <x v="0"/>
    <x v="1"/>
    <x v="2"/>
    <x v="34"/>
  </r>
  <r>
    <x v="68"/>
    <x v="69"/>
    <x v="6"/>
    <x v="40"/>
    <x v="100"/>
    <x v="15"/>
    <x v="0"/>
    <x v="2"/>
    <x v="2"/>
    <x v="1"/>
    <x v="1"/>
    <x v="2"/>
    <x v="2"/>
    <x v="34"/>
  </r>
  <r>
    <x v="68"/>
    <x v="69"/>
    <x v="6"/>
    <x v="40"/>
    <x v="100"/>
    <x v="15"/>
    <x v="0"/>
    <x v="2"/>
    <x v="2"/>
    <x v="1"/>
    <x v="2"/>
    <x v="2"/>
    <x v="2"/>
    <x v="34"/>
  </r>
  <r>
    <x v="68"/>
    <x v="69"/>
    <x v="6"/>
    <x v="40"/>
    <x v="100"/>
    <x v="15"/>
    <x v="0"/>
    <x v="2"/>
    <x v="2"/>
    <x v="1"/>
    <x v="2"/>
    <x v="2"/>
    <x v="2"/>
    <x v="34"/>
  </r>
  <r>
    <x v="68"/>
    <x v="69"/>
    <x v="6"/>
    <x v="40"/>
    <x v="100"/>
    <x v="15"/>
    <x v="0"/>
    <x v="2"/>
    <x v="2"/>
    <x v="1"/>
    <x v="5"/>
    <x v="2"/>
    <x v="2"/>
    <x v="34"/>
  </r>
  <r>
    <x v="68"/>
    <x v="69"/>
    <x v="6"/>
    <x v="40"/>
    <x v="100"/>
    <x v="15"/>
    <x v="0"/>
    <x v="2"/>
    <x v="2"/>
    <x v="1"/>
    <x v="3"/>
    <x v="2"/>
    <x v="2"/>
    <x v="34"/>
  </r>
  <r>
    <x v="68"/>
    <x v="69"/>
    <x v="6"/>
    <x v="40"/>
    <x v="100"/>
    <x v="20"/>
    <x v="0"/>
    <x v="2"/>
    <x v="2"/>
    <x v="0"/>
    <x v="0"/>
    <x v="2"/>
    <x v="2"/>
    <x v="34"/>
  </r>
  <r>
    <x v="122"/>
    <x v="54"/>
    <x v="6"/>
    <x v="6"/>
    <x v="0"/>
    <x v="15"/>
    <x v="0"/>
    <x v="2"/>
    <x v="2"/>
    <x v="1"/>
    <x v="9"/>
    <x v="2"/>
    <x v="2"/>
    <x v="54"/>
  </r>
  <r>
    <x v="123"/>
    <x v="55"/>
    <x v="6"/>
    <x v="6"/>
    <x v="3"/>
    <x v="15"/>
    <x v="0"/>
    <x v="2"/>
    <x v="2"/>
    <x v="1"/>
    <x v="9"/>
    <x v="2"/>
    <x v="2"/>
    <x v="54"/>
  </r>
  <r>
    <x v="124"/>
    <x v="56"/>
    <x v="6"/>
    <x v="22"/>
    <x v="39"/>
    <x v="17"/>
    <x v="1"/>
    <x v="2"/>
    <x v="2"/>
    <x v="1"/>
    <x v="9"/>
    <x v="2"/>
    <x v="2"/>
    <x v="54"/>
  </r>
  <r>
    <x v="124"/>
    <x v="56"/>
    <x v="6"/>
    <x v="22"/>
    <x v="39"/>
    <x v="17"/>
    <x v="1"/>
    <x v="2"/>
    <x v="2"/>
    <x v="1"/>
    <x v="0"/>
    <x v="2"/>
    <x v="2"/>
    <x v="54"/>
  </r>
  <r>
    <x v="124"/>
    <x v="56"/>
    <x v="6"/>
    <x v="22"/>
    <x v="39"/>
    <x v="17"/>
    <x v="1"/>
    <x v="2"/>
    <x v="2"/>
    <x v="1"/>
    <x v="0"/>
    <x v="2"/>
    <x v="2"/>
    <x v="54"/>
  </r>
  <r>
    <x v="125"/>
    <x v="57"/>
    <x v="6"/>
    <x v="22"/>
    <x v="40"/>
    <x v="17"/>
    <x v="1"/>
    <x v="2"/>
    <x v="2"/>
    <x v="1"/>
    <x v="9"/>
    <x v="2"/>
    <x v="2"/>
    <x v="54"/>
  </r>
  <r>
    <x v="125"/>
    <x v="57"/>
    <x v="6"/>
    <x v="22"/>
    <x v="40"/>
    <x v="17"/>
    <x v="1"/>
    <x v="2"/>
    <x v="2"/>
    <x v="1"/>
    <x v="0"/>
    <x v="2"/>
    <x v="2"/>
    <x v="54"/>
  </r>
  <r>
    <x v="125"/>
    <x v="57"/>
    <x v="6"/>
    <x v="22"/>
    <x v="40"/>
    <x v="17"/>
    <x v="1"/>
    <x v="2"/>
    <x v="2"/>
    <x v="1"/>
    <x v="0"/>
    <x v="2"/>
    <x v="2"/>
    <x v="54"/>
  </r>
  <r>
    <x v="126"/>
    <x v="29"/>
    <x v="6"/>
    <x v="17"/>
    <x v="4"/>
    <x v="17"/>
    <x v="1"/>
    <x v="2"/>
    <x v="2"/>
    <x v="1"/>
    <x v="9"/>
    <x v="2"/>
    <x v="2"/>
    <x v="54"/>
  </r>
  <r>
    <x v="126"/>
    <x v="29"/>
    <x v="6"/>
    <x v="17"/>
    <x v="4"/>
    <x v="17"/>
    <x v="1"/>
    <x v="2"/>
    <x v="2"/>
    <x v="1"/>
    <x v="5"/>
    <x v="2"/>
    <x v="2"/>
    <x v="54"/>
  </r>
  <r>
    <x v="127"/>
    <x v="5"/>
    <x v="6"/>
    <x v="17"/>
    <x v="5"/>
    <x v="15"/>
    <x v="0"/>
    <x v="2"/>
    <x v="2"/>
    <x v="1"/>
    <x v="12"/>
    <x v="2"/>
    <x v="2"/>
    <x v="54"/>
  </r>
  <r>
    <x v="129"/>
    <x v="79"/>
    <x v="6"/>
    <x v="19"/>
    <x v="30"/>
    <x v="9"/>
    <x v="1"/>
    <x v="2"/>
    <x v="2"/>
    <x v="1"/>
    <x v="9"/>
    <x v="2"/>
    <x v="2"/>
    <x v="54"/>
  </r>
  <r>
    <x v="130"/>
    <x v="18"/>
    <x v="6"/>
    <x v="15"/>
    <x v="77"/>
    <x v="6"/>
    <x v="1"/>
    <x v="2"/>
    <x v="2"/>
    <x v="1"/>
    <x v="14"/>
    <x v="1"/>
    <x v="2"/>
    <x v="35"/>
  </r>
  <r>
    <x v="131"/>
    <x v="63"/>
    <x v="6"/>
    <x v="4"/>
    <x v="14"/>
    <x v="14"/>
    <x v="3"/>
    <x v="2"/>
    <x v="2"/>
    <x v="1"/>
    <x v="12"/>
    <x v="2"/>
    <x v="2"/>
    <x v="54"/>
  </r>
  <r>
    <x v="131"/>
    <x v="63"/>
    <x v="6"/>
    <x v="4"/>
    <x v="14"/>
    <x v="14"/>
    <x v="3"/>
    <x v="2"/>
    <x v="2"/>
    <x v="0"/>
    <x v="0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1"/>
    <x v="7"/>
    <x v="2"/>
    <x v="2"/>
    <x v="54"/>
  </r>
  <r>
    <x v="132"/>
    <x v="64"/>
    <x v="6"/>
    <x v="12"/>
    <x v="49"/>
    <x v="14"/>
    <x v="3"/>
    <x v="2"/>
    <x v="2"/>
    <x v="1"/>
    <x v="5"/>
    <x v="2"/>
    <x v="2"/>
    <x v="54"/>
  </r>
  <r>
    <x v="132"/>
    <x v="64"/>
    <x v="6"/>
    <x v="12"/>
    <x v="49"/>
    <x v="14"/>
    <x v="3"/>
    <x v="2"/>
    <x v="2"/>
    <x v="0"/>
    <x v="0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3"/>
    <x v="70"/>
    <x v="6"/>
    <x v="31"/>
    <x v="71"/>
    <x v="0"/>
    <x v="1"/>
    <x v="2"/>
    <x v="2"/>
    <x v="1"/>
    <x v="1"/>
    <x v="2"/>
    <x v="2"/>
    <x v="54"/>
  </r>
  <r>
    <x v="134"/>
    <x v="62"/>
    <x v="6"/>
    <x v="34"/>
    <x v="12"/>
    <x v="17"/>
    <x v="2"/>
    <x v="2"/>
    <x v="2"/>
    <x v="1"/>
    <x v="1"/>
    <x v="2"/>
    <x v="2"/>
    <x v="54"/>
  </r>
  <r>
    <x v="134"/>
    <x v="62"/>
    <x v="6"/>
    <x v="34"/>
    <x v="12"/>
    <x v="17"/>
    <x v="2"/>
    <x v="2"/>
    <x v="2"/>
    <x v="1"/>
    <x v="1"/>
    <x v="2"/>
    <x v="2"/>
    <x v="54"/>
  </r>
  <r>
    <x v="134"/>
    <x v="62"/>
    <x v="6"/>
    <x v="34"/>
    <x v="12"/>
    <x v="17"/>
    <x v="2"/>
    <x v="2"/>
    <x v="2"/>
    <x v="1"/>
    <x v="1"/>
    <x v="2"/>
    <x v="2"/>
    <x v="54"/>
  </r>
  <r>
    <x v="135"/>
    <x v="78"/>
    <x v="6"/>
    <x v="2"/>
    <x v="11"/>
    <x v="12"/>
    <x v="1"/>
    <x v="2"/>
    <x v="2"/>
    <x v="1"/>
    <x v="7"/>
    <x v="2"/>
    <x v="2"/>
    <x v="54"/>
  </r>
  <r>
    <x v="136"/>
    <x v="80"/>
    <x v="6"/>
    <x v="31"/>
    <x v="31"/>
    <x v="8"/>
    <x v="1"/>
    <x v="2"/>
    <x v="2"/>
    <x v="1"/>
    <x v="7"/>
    <x v="2"/>
    <x v="2"/>
    <x v="54"/>
  </r>
  <r>
    <x v="137"/>
    <x v="82"/>
    <x v="6"/>
    <x v="21"/>
    <x v="13"/>
    <x v="5"/>
    <x v="1"/>
    <x v="2"/>
    <x v="2"/>
    <x v="1"/>
    <x v="7"/>
    <x v="2"/>
    <x v="2"/>
    <x v="54"/>
  </r>
  <r>
    <x v="138"/>
    <x v="81"/>
    <x v="6"/>
    <x v="46"/>
    <x v="10"/>
    <x v="7"/>
    <x v="1"/>
    <x v="2"/>
    <x v="2"/>
    <x v="1"/>
    <x v="7"/>
    <x v="2"/>
    <x v="2"/>
    <x v="54"/>
  </r>
  <r>
    <x v="139"/>
    <x v="28"/>
    <x v="6"/>
    <x v="17"/>
    <x v="1"/>
    <x v="17"/>
    <x v="1"/>
    <x v="2"/>
    <x v="2"/>
    <x v="1"/>
    <x v="9"/>
    <x v="2"/>
    <x v="2"/>
    <x v="54"/>
  </r>
  <r>
    <x v="139"/>
    <x v="28"/>
    <x v="6"/>
    <x v="17"/>
    <x v="1"/>
    <x v="17"/>
    <x v="1"/>
    <x v="2"/>
    <x v="2"/>
    <x v="1"/>
    <x v="5"/>
    <x v="2"/>
    <x v="2"/>
    <x v="54"/>
  </r>
  <r>
    <x v="140"/>
    <x v="4"/>
    <x v="6"/>
    <x v="17"/>
    <x v="2"/>
    <x v="15"/>
    <x v="0"/>
    <x v="2"/>
    <x v="2"/>
    <x v="1"/>
    <x v="12"/>
    <x v="2"/>
    <x v="2"/>
    <x v="54"/>
  </r>
  <r>
    <x v="154"/>
    <x v="6"/>
    <x v="6"/>
    <x v="28"/>
    <x v="50"/>
    <x v="5"/>
    <x v="1"/>
    <x v="2"/>
    <x v="2"/>
    <x v="1"/>
    <x v="5"/>
    <x v="2"/>
    <x v="2"/>
    <x v="54"/>
  </r>
  <r>
    <x v="0"/>
    <x v="67"/>
    <x v="6"/>
    <x v="13"/>
    <x v="90"/>
    <x v="15"/>
    <x v="1"/>
    <x v="3"/>
    <x v="3"/>
    <x v="1"/>
    <x v="0"/>
    <x v="1"/>
    <x v="5"/>
    <x v="24"/>
  </r>
  <r>
    <x v="0"/>
    <x v="67"/>
    <x v="6"/>
    <x v="13"/>
    <x v="90"/>
    <x v="20"/>
    <x v="1"/>
    <x v="3"/>
    <x v="3"/>
    <x v="0"/>
    <x v="0"/>
    <x v="1"/>
    <x v="5"/>
    <x v="24"/>
  </r>
  <r>
    <x v="38"/>
    <x v="8"/>
    <x v="6"/>
    <x v="42"/>
    <x v="52"/>
    <x v="10"/>
    <x v="1"/>
    <x v="3"/>
    <x v="3"/>
    <x v="1"/>
    <x v="9"/>
    <x v="1"/>
    <x v="2"/>
    <x v="36"/>
  </r>
  <r>
    <x v="120"/>
    <x v="0"/>
    <x v="6"/>
    <x v="57"/>
    <x v="65"/>
    <x v="17"/>
    <x v="1"/>
    <x v="3"/>
    <x v="3"/>
    <x v="1"/>
    <x v="8"/>
    <x v="1"/>
    <x v="2"/>
    <x v="54"/>
  </r>
  <r>
    <x v="120"/>
    <x v="0"/>
    <x v="6"/>
    <x v="57"/>
    <x v="65"/>
    <x v="9"/>
    <x v="1"/>
    <x v="3"/>
    <x v="3"/>
    <x v="1"/>
    <x v="7"/>
    <x v="1"/>
    <x v="2"/>
    <x v="54"/>
  </r>
  <r>
    <x v="120"/>
    <x v="0"/>
    <x v="6"/>
    <x v="57"/>
    <x v="65"/>
    <x v="9"/>
    <x v="1"/>
    <x v="3"/>
    <x v="3"/>
    <x v="1"/>
    <x v="9"/>
    <x v="1"/>
    <x v="2"/>
    <x v="54"/>
  </r>
  <r>
    <x v="120"/>
    <x v="0"/>
    <x v="6"/>
    <x v="57"/>
    <x v="65"/>
    <x v="9"/>
    <x v="1"/>
    <x v="3"/>
    <x v="3"/>
    <x v="1"/>
    <x v="8"/>
    <x v="1"/>
    <x v="2"/>
    <x v="54"/>
  </r>
  <r>
    <x v="120"/>
    <x v="0"/>
    <x v="6"/>
    <x v="57"/>
    <x v="65"/>
    <x v="20"/>
    <x v="1"/>
    <x v="3"/>
    <x v="3"/>
    <x v="0"/>
    <x v="0"/>
    <x v="1"/>
    <x v="2"/>
    <x v="54"/>
  </r>
  <r>
    <x v="121"/>
    <x v="1"/>
    <x v="6"/>
    <x v="57"/>
    <x v="66"/>
    <x v="1"/>
    <x v="0"/>
    <x v="3"/>
    <x v="3"/>
    <x v="1"/>
    <x v="11"/>
    <x v="1"/>
    <x v="2"/>
    <x v="54"/>
  </r>
  <r>
    <x v="148"/>
    <x v="54"/>
    <x v="6"/>
    <x v="6"/>
    <x v="0"/>
    <x v="15"/>
    <x v="0"/>
    <x v="3"/>
    <x v="3"/>
    <x v="1"/>
    <x v="9"/>
    <x v="2"/>
    <x v="2"/>
    <x v="54"/>
  </r>
  <r>
    <x v="149"/>
    <x v="55"/>
    <x v="6"/>
    <x v="6"/>
    <x v="3"/>
    <x v="15"/>
    <x v="0"/>
    <x v="3"/>
    <x v="3"/>
    <x v="1"/>
    <x v="9"/>
    <x v="2"/>
    <x v="2"/>
    <x v="54"/>
  </r>
  <r>
    <x v="150"/>
    <x v="56"/>
    <x v="6"/>
    <x v="22"/>
    <x v="39"/>
    <x v="17"/>
    <x v="1"/>
    <x v="3"/>
    <x v="3"/>
    <x v="1"/>
    <x v="9"/>
    <x v="2"/>
    <x v="2"/>
    <x v="54"/>
  </r>
  <r>
    <x v="150"/>
    <x v="56"/>
    <x v="6"/>
    <x v="22"/>
    <x v="39"/>
    <x v="17"/>
    <x v="1"/>
    <x v="3"/>
    <x v="3"/>
    <x v="1"/>
    <x v="0"/>
    <x v="2"/>
    <x v="2"/>
    <x v="54"/>
  </r>
  <r>
    <x v="150"/>
    <x v="56"/>
    <x v="6"/>
    <x v="22"/>
    <x v="39"/>
    <x v="17"/>
    <x v="1"/>
    <x v="3"/>
    <x v="3"/>
    <x v="1"/>
    <x v="0"/>
    <x v="2"/>
    <x v="2"/>
    <x v="54"/>
  </r>
  <r>
    <x v="151"/>
    <x v="57"/>
    <x v="6"/>
    <x v="22"/>
    <x v="40"/>
    <x v="17"/>
    <x v="1"/>
    <x v="3"/>
    <x v="3"/>
    <x v="1"/>
    <x v="9"/>
    <x v="2"/>
    <x v="2"/>
    <x v="54"/>
  </r>
  <r>
    <x v="151"/>
    <x v="57"/>
    <x v="6"/>
    <x v="22"/>
    <x v="40"/>
    <x v="17"/>
    <x v="1"/>
    <x v="3"/>
    <x v="3"/>
    <x v="1"/>
    <x v="0"/>
    <x v="2"/>
    <x v="2"/>
    <x v="54"/>
  </r>
  <r>
    <x v="151"/>
    <x v="57"/>
    <x v="6"/>
    <x v="22"/>
    <x v="40"/>
    <x v="17"/>
    <x v="1"/>
    <x v="3"/>
    <x v="3"/>
    <x v="1"/>
    <x v="0"/>
    <x v="2"/>
    <x v="2"/>
    <x v="54"/>
  </r>
  <r>
    <x v="152"/>
    <x v="29"/>
    <x v="6"/>
    <x v="17"/>
    <x v="4"/>
    <x v="17"/>
    <x v="1"/>
    <x v="3"/>
    <x v="3"/>
    <x v="1"/>
    <x v="9"/>
    <x v="2"/>
    <x v="2"/>
    <x v="54"/>
  </r>
  <r>
    <x v="152"/>
    <x v="29"/>
    <x v="6"/>
    <x v="17"/>
    <x v="4"/>
    <x v="17"/>
    <x v="1"/>
    <x v="3"/>
    <x v="3"/>
    <x v="1"/>
    <x v="5"/>
    <x v="2"/>
    <x v="2"/>
    <x v="54"/>
  </r>
  <r>
    <x v="153"/>
    <x v="5"/>
    <x v="6"/>
    <x v="17"/>
    <x v="5"/>
    <x v="15"/>
    <x v="0"/>
    <x v="3"/>
    <x v="3"/>
    <x v="1"/>
    <x v="12"/>
    <x v="2"/>
    <x v="2"/>
    <x v="54"/>
  </r>
  <r>
    <x v="155"/>
    <x v="6"/>
    <x v="6"/>
    <x v="28"/>
    <x v="50"/>
    <x v="5"/>
    <x v="1"/>
    <x v="3"/>
    <x v="3"/>
    <x v="1"/>
    <x v="5"/>
    <x v="2"/>
    <x v="2"/>
    <x v="54"/>
  </r>
  <r>
    <x v="156"/>
    <x v="18"/>
    <x v="6"/>
    <x v="15"/>
    <x v="77"/>
    <x v="6"/>
    <x v="1"/>
    <x v="3"/>
    <x v="3"/>
    <x v="1"/>
    <x v="14"/>
    <x v="1"/>
    <x v="2"/>
    <x v="35"/>
  </r>
  <r>
    <x v="157"/>
    <x v="63"/>
    <x v="6"/>
    <x v="4"/>
    <x v="14"/>
    <x v="14"/>
    <x v="3"/>
    <x v="3"/>
    <x v="3"/>
    <x v="1"/>
    <x v="12"/>
    <x v="2"/>
    <x v="2"/>
    <x v="54"/>
  </r>
  <r>
    <x v="157"/>
    <x v="63"/>
    <x v="6"/>
    <x v="4"/>
    <x v="14"/>
    <x v="14"/>
    <x v="3"/>
    <x v="3"/>
    <x v="3"/>
    <x v="0"/>
    <x v="0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1"/>
    <x v="7"/>
    <x v="2"/>
    <x v="2"/>
    <x v="54"/>
  </r>
  <r>
    <x v="158"/>
    <x v="64"/>
    <x v="6"/>
    <x v="12"/>
    <x v="49"/>
    <x v="14"/>
    <x v="3"/>
    <x v="3"/>
    <x v="3"/>
    <x v="1"/>
    <x v="5"/>
    <x v="2"/>
    <x v="2"/>
    <x v="54"/>
  </r>
  <r>
    <x v="158"/>
    <x v="64"/>
    <x v="6"/>
    <x v="12"/>
    <x v="49"/>
    <x v="14"/>
    <x v="3"/>
    <x v="3"/>
    <x v="3"/>
    <x v="0"/>
    <x v="0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59"/>
    <x v="70"/>
    <x v="6"/>
    <x v="31"/>
    <x v="71"/>
    <x v="0"/>
    <x v="1"/>
    <x v="3"/>
    <x v="3"/>
    <x v="1"/>
    <x v="1"/>
    <x v="2"/>
    <x v="2"/>
    <x v="54"/>
  </r>
  <r>
    <x v="160"/>
    <x v="62"/>
    <x v="6"/>
    <x v="34"/>
    <x v="12"/>
    <x v="17"/>
    <x v="2"/>
    <x v="3"/>
    <x v="3"/>
    <x v="1"/>
    <x v="1"/>
    <x v="2"/>
    <x v="2"/>
    <x v="54"/>
  </r>
  <r>
    <x v="160"/>
    <x v="62"/>
    <x v="6"/>
    <x v="34"/>
    <x v="12"/>
    <x v="17"/>
    <x v="2"/>
    <x v="3"/>
    <x v="3"/>
    <x v="1"/>
    <x v="1"/>
    <x v="2"/>
    <x v="2"/>
    <x v="54"/>
  </r>
  <r>
    <x v="160"/>
    <x v="62"/>
    <x v="6"/>
    <x v="34"/>
    <x v="12"/>
    <x v="17"/>
    <x v="2"/>
    <x v="3"/>
    <x v="3"/>
    <x v="1"/>
    <x v="1"/>
    <x v="2"/>
    <x v="2"/>
    <x v="54"/>
  </r>
  <r>
    <x v="161"/>
    <x v="78"/>
    <x v="6"/>
    <x v="2"/>
    <x v="11"/>
    <x v="12"/>
    <x v="1"/>
    <x v="3"/>
    <x v="3"/>
    <x v="1"/>
    <x v="7"/>
    <x v="2"/>
    <x v="2"/>
    <x v="54"/>
  </r>
  <r>
    <x v="162"/>
    <x v="80"/>
    <x v="6"/>
    <x v="31"/>
    <x v="31"/>
    <x v="8"/>
    <x v="1"/>
    <x v="3"/>
    <x v="3"/>
    <x v="1"/>
    <x v="7"/>
    <x v="2"/>
    <x v="2"/>
    <x v="54"/>
  </r>
  <r>
    <x v="163"/>
    <x v="82"/>
    <x v="6"/>
    <x v="21"/>
    <x v="13"/>
    <x v="5"/>
    <x v="1"/>
    <x v="3"/>
    <x v="3"/>
    <x v="1"/>
    <x v="7"/>
    <x v="2"/>
    <x v="2"/>
    <x v="54"/>
  </r>
  <r>
    <x v="164"/>
    <x v="81"/>
    <x v="6"/>
    <x v="46"/>
    <x v="10"/>
    <x v="7"/>
    <x v="1"/>
    <x v="3"/>
    <x v="3"/>
    <x v="1"/>
    <x v="7"/>
    <x v="2"/>
    <x v="2"/>
    <x v="54"/>
  </r>
  <r>
    <x v="165"/>
    <x v="28"/>
    <x v="6"/>
    <x v="17"/>
    <x v="1"/>
    <x v="17"/>
    <x v="1"/>
    <x v="3"/>
    <x v="3"/>
    <x v="1"/>
    <x v="9"/>
    <x v="2"/>
    <x v="2"/>
    <x v="54"/>
  </r>
  <r>
    <x v="165"/>
    <x v="28"/>
    <x v="6"/>
    <x v="17"/>
    <x v="1"/>
    <x v="17"/>
    <x v="1"/>
    <x v="3"/>
    <x v="3"/>
    <x v="1"/>
    <x v="5"/>
    <x v="2"/>
    <x v="2"/>
    <x v="54"/>
  </r>
  <r>
    <x v="166"/>
    <x v="4"/>
    <x v="6"/>
    <x v="17"/>
    <x v="2"/>
    <x v="15"/>
    <x v="0"/>
    <x v="3"/>
    <x v="3"/>
    <x v="1"/>
    <x v="12"/>
    <x v="2"/>
    <x v="2"/>
    <x v="54"/>
  </r>
  <r>
    <x v="13"/>
    <x v="19"/>
    <x v="6"/>
    <x v="29"/>
    <x v="102"/>
    <x v="21"/>
    <x v="3"/>
    <x v="4"/>
    <x v="4"/>
    <x v="1"/>
    <x v="7"/>
    <x v="1"/>
    <x v="2"/>
    <x v="54"/>
  </r>
  <r>
    <x v="13"/>
    <x v="19"/>
    <x v="6"/>
    <x v="29"/>
    <x v="102"/>
    <x v="14"/>
    <x v="3"/>
    <x v="4"/>
    <x v="4"/>
    <x v="0"/>
    <x v="0"/>
    <x v="1"/>
    <x v="2"/>
    <x v="54"/>
  </r>
  <r>
    <x v="43"/>
    <x v="85"/>
    <x v="4"/>
    <x v="32"/>
    <x v="38"/>
    <x v="17"/>
    <x v="1"/>
    <x v="4"/>
    <x v="4"/>
    <x v="0"/>
    <x v="0"/>
    <x v="0"/>
    <x v="6"/>
    <x v="8"/>
  </r>
  <r>
    <x v="53"/>
    <x v="49"/>
    <x v="6"/>
    <x v="56"/>
    <x v="101"/>
    <x v="22"/>
    <x v="3"/>
    <x v="4"/>
    <x v="4"/>
    <x v="1"/>
    <x v="11"/>
    <x v="1"/>
    <x v="2"/>
    <x v="53"/>
  </r>
  <r>
    <x v="56"/>
    <x v="14"/>
    <x v="6"/>
    <x v="31"/>
    <x v="24"/>
    <x v="17"/>
    <x v="1"/>
    <x v="4"/>
    <x v="4"/>
    <x v="1"/>
    <x v="5"/>
    <x v="1"/>
    <x v="2"/>
    <x v="54"/>
  </r>
  <r>
    <x v="109"/>
    <x v="75"/>
    <x v="4"/>
    <x v="46"/>
    <x v="17"/>
    <x v="18"/>
    <x v="1"/>
    <x v="4"/>
    <x v="4"/>
    <x v="2"/>
    <x v="12"/>
    <x v="1"/>
    <x v="2"/>
    <x v="54"/>
  </r>
  <r>
    <x v="109"/>
    <x v="75"/>
    <x v="4"/>
    <x v="46"/>
    <x v="17"/>
    <x v="18"/>
    <x v="1"/>
    <x v="4"/>
    <x v="4"/>
    <x v="2"/>
    <x v="12"/>
    <x v="1"/>
    <x v="2"/>
    <x v="54"/>
  </r>
  <r>
    <x v="109"/>
    <x v="75"/>
    <x v="4"/>
    <x v="46"/>
    <x v="17"/>
    <x v="18"/>
    <x v="1"/>
    <x v="4"/>
    <x v="4"/>
    <x v="2"/>
    <x v="9"/>
    <x v="1"/>
    <x v="2"/>
    <x v="54"/>
  </r>
  <r>
    <x v="109"/>
    <x v="75"/>
    <x v="4"/>
    <x v="46"/>
    <x v="17"/>
    <x v="18"/>
    <x v="1"/>
    <x v="4"/>
    <x v="4"/>
    <x v="2"/>
    <x v="9"/>
    <x v="1"/>
    <x v="2"/>
    <x v="5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J68" firstHeaderRow="1" firstDataRow="1" firstDataCol="9"/>
  <pivotFields count="14">
    <pivotField axis="axisRow" showAll="0" defaultSubtotal="0" compact="0" outline="0">
      <items count="220">
        <item x="219"/>
        <item x="1"/>
        <item x="2"/>
        <item x="4"/>
        <item x="7"/>
        <item x="8"/>
        <item x="11"/>
        <item x="12"/>
        <item x="14"/>
        <item x="1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4"/>
        <item x="46"/>
        <item x="47"/>
        <item x="49"/>
        <item x="51"/>
        <item x="52"/>
        <item x="53"/>
        <item x="55"/>
        <item x="56"/>
        <item x="61"/>
        <item x="62"/>
        <item x="66"/>
        <item x="67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01"/>
        <item x="123"/>
        <item x="124"/>
        <item x="125"/>
        <item x="126"/>
        <item x="127"/>
        <item x="128"/>
        <item x="132"/>
        <item x="6"/>
        <item x="9"/>
        <item x="50"/>
        <item x="63"/>
        <item x="64"/>
        <item x="68"/>
        <item x="82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115"/>
        <item x="133"/>
        <item x="142"/>
        <item x="156"/>
        <item x="157"/>
        <item x="158"/>
        <item x="159"/>
        <item x="160"/>
        <item x="161"/>
        <item x="162"/>
        <item x="3"/>
        <item x="5"/>
        <item x="10"/>
        <item x="16"/>
        <item x="17"/>
        <item x="48"/>
        <item x="58"/>
        <item x="60"/>
        <item x="65"/>
        <item x="70"/>
        <item x="71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89"/>
        <item x="0"/>
        <item x="38"/>
        <item x="134"/>
        <item x="135"/>
        <item x="165"/>
        <item x="169"/>
        <item x="173"/>
        <item x="177"/>
        <item x="181"/>
        <item x="185"/>
        <item x="190"/>
        <item x="193"/>
        <item x="195"/>
        <item x="197"/>
        <item x="199"/>
        <item x="201"/>
        <item x="203"/>
        <item x="205"/>
        <item x="207"/>
        <item x="209"/>
        <item x="211"/>
        <item x="215"/>
        <item x="13"/>
        <item x="43"/>
        <item x="54"/>
        <item x="57"/>
        <item x="113"/>
        <item x="116"/>
        <item x="117"/>
        <item x="118"/>
        <item x="119"/>
        <item x="120"/>
        <item x="121"/>
        <item x="122"/>
        <item x="129"/>
        <item x="130"/>
        <item x="131"/>
        <item x="153"/>
        <item x="166"/>
        <item x="170"/>
        <item x="174"/>
        <item x="178"/>
        <item x="182"/>
        <item x="186"/>
        <item x="191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6"/>
        <item x="45"/>
        <item x="59"/>
        <item x="69"/>
        <item x="112"/>
        <item x="163"/>
        <item x="164"/>
        <item x="167"/>
        <item x="171"/>
        <item x="175"/>
        <item x="179"/>
        <item x="183"/>
        <item x="187"/>
        <item x="213"/>
        <item x="217"/>
        <item x="168"/>
        <item x="172"/>
        <item x="176"/>
        <item x="180"/>
        <item x="184"/>
        <item x="188"/>
        <item x="214"/>
        <item x="218"/>
      </items>
    </pivotField>
    <pivotField axis="axisRow" showAll="0" defaultSubtotal="0" compact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axis="axisRow" showAll="0" defaultSubtotal="0" compact="0" outline="0">
      <items count="7">
        <item x="6"/>
        <item x="1"/>
        <item x="2"/>
        <item x="3"/>
        <item x="4"/>
        <item x="5"/>
        <item x="0"/>
      </items>
    </pivotField>
    <pivotField axis="axisRow" showAll="0" defaultSubtotal="0" compact="0" outline="0">
      <items count="71">
        <item x="68"/>
        <item x="6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7"/>
        <item x="38"/>
        <item x="39"/>
        <item x="40"/>
        <item x="43"/>
        <item x="48"/>
        <item x="49"/>
        <item x="50"/>
        <item x="51"/>
        <item x="52"/>
        <item x="53"/>
        <item x="55"/>
        <item x="56"/>
        <item x="57"/>
        <item x="60"/>
        <item x="61"/>
        <item x="63"/>
        <item x="64"/>
        <item x="65"/>
        <item x="66"/>
        <item x="70"/>
        <item x="36"/>
        <item x="59"/>
        <item x="26"/>
        <item x="35"/>
        <item x="45"/>
        <item x="58"/>
        <item x="44"/>
        <item x="54"/>
        <item x="41"/>
        <item x="47"/>
        <item x="0"/>
        <item x="67"/>
        <item x="46"/>
        <item x="34"/>
        <item x="20"/>
        <item x="42"/>
        <item x="62"/>
      </items>
    </pivotField>
    <pivotField axis="axisRow" showAll="0" defaultSubtotal="0" compact="0" outline="0">
      <items count="124">
        <item x="0"/>
        <item x="2"/>
        <item x="3"/>
        <item x="5"/>
        <item h="1" x="9"/>
        <item h="1" x="14"/>
        <item h="1" x="21"/>
        <item h="1" x="26"/>
        <item h="1" x="28"/>
        <item h="1" x="38"/>
        <item h="1" x="39"/>
        <item x="43"/>
        <item x="44"/>
        <item x="46"/>
        <item h="1" x="47"/>
        <item h="1" x="49"/>
        <item h="1" x="50"/>
        <item h="1" x="51"/>
        <item h="1" x="53"/>
        <item h="1" x="54"/>
        <item h="1" x="55"/>
        <item h="1" x="58"/>
        <item h="1" x="59"/>
        <item h="1" x="60"/>
        <item h="1" x="61"/>
        <item h="1" x="67"/>
        <item h="1" x="68"/>
        <item h="1" x="69"/>
        <item h="1" x="70"/>
        <item h="1" x="71"/>
        <item h="1" x="72"/>
        <item h="1" x="73"/>
        <item h="1" x="75"/>
        <item h="1" x="74"/>
        <item h="1" x="77"/>
        <item h="1" x="78"/>
        <item h="1" x="79"/>
        <item h="1" x="83"/>
        <item h="1" x="85"/>
        <item x="89"/>
        <item h="1" x="99"/>
        <item h="1" x="101"/>
        <item h="1" x="102"/>
        <item h="1" x="103"/>
        <item h="1" x="104"/>
        <item h="1" x="113"/>
        <item h="1" x="114"/>
        <item h="1" x="116"/>
        <item h="1" x="121"/>
        <item h="1" x="123"/>
        <item h="1" x="110"/>
        <item h="1" x="86"/>
        <item h="1" x="105"/>
        <item h="1" x="115"/>
        <item h="1" x="41"/>
        <item h="1" x="37"/>
        <item h="1" x="15"/>
        <item h="1" x="64"/>
        <item h="1" x="63"/>
        <item h="1" x="76"/>
        <item h="1" x="29"/>
        <item h="1" x="25"/>
        <item h="1" x="96"/>
        <item h="1" x="94"/>
        <item h="1" x="97"/>
        <item h="1" x="95"/>
        <item h="1" x="107"/>
        <item h="1" x="108"/>
        <item h="1" x="7"/>
        <item h="1" x="84"/>
        <item h="1" x="48"/>
        <item h="1" x="56"/>
        <item h="1" x="30"/>
        <item h="1" x="106"/>
        <item h="1" x="62"/>
        <item h="1" x="35"/>
        <item h="1" x="65"/>
        <item h="1" x="112"/>
        <item h="1" x="22"/>
        <item h="1" x="120"/>
        <item h="1" x="119"/>
        <item h="1" x="57"/>
        <item h="1" x="17"/>
        <item x="12"/>
        <item h="1" x="11"/>
        <item h="1" x="33"/>
        <item h="1" x="34"/>
        <item h="1" x="13"/>
        <item x="1"/>
        <item x="4"/>
        <item h="1" x="16"/>
        <item h="1" x="100"/>
        <item h="1" x="24"/>
        <item h="1" x="111"/>
        <item h="1" x="10"/>
        <item h="1" x="80"/>
        <item h="1" x="66"/>
        <item h="1" x="27"/>
        <item h="1" x="81"/>
        <item h="1" x="40"/>
        <item h="1" x="109"/>
        <item h="1" x="122"/>
        <item h="1" x="52"/>
        <item h="1" x="88"/>
        <item h="1" x="90"/>
        <item h="1" x="31"/>
        <item h="1" x="19"/>
        <item h="1" x="93"/>
        <item h="1" x="20"/>
        <item h="1" x="45"/>
        <item h="1" x="32"/>
        <item h="1" x="87"/>
        <item h="1" x="8"/>
        <item h="1" x="23"/>
        <item h="1" x="36"/>
        <item h="1" x="82"/>
        <item h="1" x="91"/>
        <item h="1" x="118"/>
        <item h="1" x="6"/>
        <item h="1" x="98"/>
        <item h="1" x="42"/>
        <item h="1" x="18"/>
        <item h="1" x="92"/>
        <item h="1" x="117"/>
      </items>
    </pivotField>
    <pivotField axis="axisRow" showAll="0" defaultSubtotal="0" compact="0" outline="0">
      <items count="24">
        <item x="3"/>
        <item x="5"/>
        <item x="7"/>
        <item x="14"/>
        <item x="15"/>
        <item x="16"/>
        <item x="17"/>
        <item x="18"/>
        <item x="19"/>
        <item h="1" x="20"/>
        <item h="1" x="21"/>
        <item h="1" x="23"/>
        <item h="1" x="22"/>
        <item x="13"/>
        <item x="10"/>
        <item x="9"/>
        <item x="1"/>
        <item x="12"/>
        <item x="6"/>
        <item x="8"/>
        <item x="4"/>
        <item x="0"/>
        <item x="11"/>
        <item x="2"/>
      </items>
    </pivotField>
    <pivotField showAll="0" compact="0"/>
    <pivotField axis="axisRow" showAll="0" defaultSubtotal="0" compact="0" outline="0">
      <items count="8">
        <item x="7"/>
        <item x="0"/>
        <item x="1"/>
        <item x="2"/>
        <item x="3"/>
        <item x="4"/>
        <item x="5"/>
        <item x="6"/>
      </items>
    </pivotField>
    <pivotField axis="axisRow" showAll="0" defaultSubtotal="0" compact="0" outline="0">
      <items count="8">
        <item x="7"/>
        <item x="0"/>
        <item x="4"/>
        <item x="1"/>
        <item x="2"/>
        <item x="3"/>
        <item x="5"/>
        <item x="6"/>
      </items>
    </pivotField>
    <pivotField showAll="0" compact="0"/>
    <pivotField dataField="1" showAll="0" compact="0"/>
    <pivotField axis="axisRow" showAll="0" defaultSubtotal="0" compact="0" outline="0">
      <items count="4">
        <item x="0"/>
        <item x="1"/>
        <item x="2"/>
        <item x="3"/>
      </items>
    </pivotField>
    <pivotField showAll="0" compact="0"/>
    <pivotField showAll="0" compact="0"/>
  </pivotFields>
  <rowFields count="9">
    <field x="1"/>
    <field x="0"/>
    <field x="2"/>
    <field x="3"/>
    <field x="4"/>
    <field x="5"/>
    <field x="7"/>
    <field x="8"/>
    <field x="11"/>
  </rowFields>
  <dataFields count="1">
    <dataField fld="10" subtotal="sum"/>
  </dataFields>
</pivotTableDefinition>
</file>

<file path=xl/pivotTables/pivotTable2.xml><?xml version="1.0" encoding="utf-8"?>
<pivotTableDefinition xmlns="http://schemas.openxmlformats.org/spreadsheetml/2006/main" name="Сводная таблица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1:G97" firstHeaderRow="1" firstDataRow="1" firstDataCol="6"/>
  <pivotFields count="12">
    <pivotField showAll="0" compact="0"/>
    <pivotField axis="axisRow" showAll="0" defaultSubtotal="0" compact="0" outline="0">
      <items count="64">
        <item x="63"/>
        <item x="3"/>
        <item x="19"/>
        <item x="28"/>
        <item x="59"/>
        <item x="60"/>
        <item x="61"/>
        <item x="62"/>
        <item x="9"/>
        <item x="16"/>
        <item x="25"/>
        <item x="49"/>
        <item x="50"/>
        <item x="51"/>
        <item x="52"/>
        <item x="2"/>
        <item x="18"/>
        <item x="27"/>
        <item x="55"/>
        <item x="56"/>
        <item x="57"/>
        <item x="58"/>
        <item x="8"/>
        <item x="15"/>
        <item x="24"/>
        <item x="45"/>
        <item x="46"/>
        <item x="47"/>
        <item x="48"/>
        <item x="0"/>
        <item x="1"/>
        <item x="4"/>
        <item x="11"/>
        <item x="20"/>
        <item x="29"/>
        <item x="30"/>
        <item x="31"/>
        <item x="32"/>
        <item x="5"/>
        <item x="12"/>
        <item x="21"/>
        <item x="33"/>
        <item x="34"/>
        <item x="35"/>
        <item x="36"/>
        <item x="6"/>
        <item x="13"/>
        <item x="22"/>
        <item x="37"/>
        <item x="38"/>
        <item x="39"/>
        <item x="40"/>
        <item x="7"/>
        <item x="14"/>
        <item x="23"/>
        <item x="41"/>
        <item x="42"/>
        <item x="43"/>
        <item x="44"/>
        <item x="10"/>
        <item x="17"/>
        <item x="26"/>
        <item x="53"/>
        <item x="54"/>
      </items>
    </pivotField>
    <pivotField showAll="0" compact="0"/>
    <pivotField showAll="0" compact="0"/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compact="0" outline="0"/>
    <pivotField axis="axisRow" showAll="0" defaultSubtotal="0" compact="0" outline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defaultSubtotal="0" compact="0" outline="0">
      <items count="8">
        <item x="7"/>
        <item x="0"/>
        <item x="1"/>
        <item x="2"/>
        <item x="3"/>
        <item x="4"/>
        <item x="5"/>
        <item x="6"/>
      </items>
    </pivotField>
    <pivotField axis="axisRow" showAll="0" defaultSubtotal="0" compact="0" outline="0">
      <items count="3">
        <item x="0"/>
        <item x="1"/>
        <item x="2"/>
      </items>
    </pivotField>
    <pivotField dataField="1" showAll="0" compact="0"/>
    <pivotField showAll="0" compact="0"/>
    <pivotField axis="axisRow" showAll="0" defaultSubtotal="0" compact="0" outline="0">
      <items count="11">
        <item x="2"/>
        <item x="3"/>
        <item x="4"/>
        <item x="5"/>
        <item x="8"/>
        <item x="9"/>
        <item h="1" x="0"/>
        <item x="10"/>
        <item x="1"/>
        <item x="7"/>
        <item x="6"/>
      </items>
    </pivotField>
  </pivotFields>
  <rowFields count="6">
    <field x="1"/>
    <field x="4"/>
    <field x="11"/>
    <field x="6"/>
    <field x="7"/>
    <field x="8"/>
  </rowFields>
  <dataFields count="1">
    <dataField fld="9" subtotal="sum"/>
  </dataFields>
</pivotTableDefinition>
</file>

<file path=xl/pivotTables/pivotTable3.xml><?xml version="1.0" encoding="utf-8"?>
<pivotTableDefinition xmlns="http://schemas.openxmlformats.org/spreadsheetml/2006/main" name="DataPilot1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2:H182" firstHeaderRow="1" firstDataRow="1" firstDataCol="7" rowPageCount="1" colPageCount="1"/>
  <pivotFields count="16">
    <pivotField axis="axisRow" showAll="0" defaultSubtotal="0" compact="0" outline="0">
      <items count="220">
        <item x="219"/>
        <item x="1"/>
        <item x="2"/>
        <item x="4"/>
        <item x="7"/>
        <item x="8"/>
        <item x="11"/>
        <item x="12"/>
        <item x="14"/>
        <item x="1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4"/>
        <item x="46"/>
        <item x="47"/>
        <item x="49"/>
        <item x="51"/>
        <item x="52"/>
        <item x="53"/>
        <item x="55"/>
        <item x="56"/>
        <item x="61"/>
        <item x="62"/>
        <item x="66"/>
        <item x="67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01"/>
        <item x="123"/>
        <item x="124"/>
        <item x="125"/>
        <item x="126"/>
        <item x="127"/>
        <item x="128"/>
        <item x="132"/>
        <item x="6"/>
        <item x="9"/>
        <item x="50"/>
        <item x="63"/>
        <item x="64"/>
        <item x="68"/>
        <item x="82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115"/>
        <item x="133"/>
        <item x="142"/>
        <item x="156"/>
        <item x="157"/>
        <item x="158"/>
        <item x="159"/>
        <item x="160"/>
        <item x="161"/>
        <item x="162"/>
        <item x="3"/>
        <item x="5"/>
        <item x="10"/>
        <item x="16"/>
        <item x="17"/>
        <item x="48"/>
        <item x="58"/>
        <item x="60"/>
        <item x="65"/>
        <item x="70"/>
        <item x="71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89"/>
        <item x="0"/>
        <item x="38"/>
        <item x="134"/>
        <item x="135"/>
        <item x="165"/>
        <item x="169"/>
        <item x="173"/>
        <item x="177"/>
        <item x="181"/>
        <item x="185"/>
        <item x="190"/>
        <item x="193"/>
        <item x="195"/>
        <item x="197"/>
        <item x="199"/>
        <item x="201"/>
        <item x="203"/>
        <item x="205"/>
        <item x="207"/>
        <item x="209"/>
        <item x="211"/>
        <item x="215"/>
        <item x="13"/>
        <item x="43"/>
        <item x="54"/>
        <item x="57"/>
        <item x="113"/>
        <item x="116"/>
        <item x="117"/>
        <item x="118"/>
        <item x="119"/>
        <item x="120"/>
        <item x="121"/>
        <item x="122"/>
        <item x="129"/>
        <item x="130"/>
        <item x="131"/>
        <item x="153"/>
        <item x="166"/>
        <item x="170"/>
        <item x="174"/>
        <item x="178"/>
        <item x="182"/>
        <item x="186"/>
        <item x="191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6"/>
        <item x="45"/>
        <item x="59"/>
        <item x="69"/>
        <item x="112"/>
        <item x="163"/>
        <item x="164"/>
        <item x="167"/>
        <item x="171"/>
        <item x="175"/>
        <item x="179"/>
        <item x="183"/>
        <item x="187"/>
        <item x="213"/>
        <item x="217"/>
        <item x="168"/>
        <item x="172"/>
        <item x="176"/>
        <item x="180"/>
        <item x="184"/>
        <item x="188"/>
        <item x="214"/>
        <item x="218"/>
      </items>
    </pivotField>
    <pivotField axis="axisPage" showAll="0" defaultSubtotal="0" compact="0" outline="0">
      <items count="98">
        <item x="0"/>
        <item x="1"/>
        <item x="4"/>
        <item x="5"/>
        <item x="6"/>
        <item x="18"/>
        <item x="26"/>
        <item x="30"/>
        <item x="31"/>
        <item x="55"/>
        <item x="56"/>
        <item x="57"/>
        <item x="58"/>
        <item x="59"/>
        <item x="60"/>
        <item x="63"/>
        <item x="64"/>
        <item x="65"/>
        <item x="66"/>
        <item x="72"/>
        <item x="73"/>
        <item x="74"/>
        <item x="79"/>
        <item x="97"/>
        <item x="23"/>
        <item x="85"/>
        <item x="84"/>
        <item x="82"/>
        <item x="45"/>
        <item x="46"/>
        <item x="47"/>
        <item x="48"/>
        <item x="49"/>
        <item x="50"/>
        <item x="51"/>
        <item x="52"/>
        <item x="53"/>
        <item x="61"/>
        <item x="67"/>
        <item x="68"/>
        <item x="69"/>
        <item x="77"/>
        <item x="80"/>
        <item x="62"/>
        <item x="86"/>
        <item x="54"/>
        <item x="2"/>
        <item x="35"/>
        <item x="9"/>
        <item x="12"/>
        <item x="11"/>
        <item x="29"/>
        <item x="16"/>
        <item x="32"/>
        <item x="40"/>
        <item x="42"/>
        <item x="22"/>
        <item x="43"/>
        <item x="41"/>
        <item x="70"/>
        <item x="71"/>
        <item x="34"/>
        <item x="83"/>
        <item x="25"/>
        <item x="13"/>
        <item x="78"/>
        <item x="88"/>
        <item x="89"/>
        <item x="8"/>
        <item x="14"/>
        <item x="36"/>
        <item x="38"/>
        <item x="75"/>
        <item x="37"/>
        <item x="19"/>
        <item x="90"/>
        <item x="91"/>
        <item x="92"/>
        <item x="93"/>
        <item x="94"/>
        <item x="87"/>
        <item x="95"/>
        <item x="96"/>
        <item x="28"/>
        <item x="3"/>
        <item x="39"/>
        <item x="24"/>
        <item x="7"/>
        <item x="81"/>
        <item x="27"/>
        <item x="10"/>
        <item x="44"/>
        <item x="17"/>
        <item x="15"/>
        <item x="76"/>
        <item x="21"/>
        <item x="33"/>
        <item x="20"/>
      </items>
    </pivotField>
    <pivotField showAll="0" compact="0"/>
    <pivotField axis="axisRow" showAll="0" defaultSubtotal="0" compact="0" outline="0">
      <items count="71">
        <item x="70"/>
        <item x="33"/>
        <item x="63"/>
        <item x="23"/>
        <item x="5"/>
        <item x="13"/>
        <item x="61"/>
        <item x="18"/>
        <item x="7"/>
        <item x="32"/>
        <item x="25"/>
        <item x="10"/>
        <item x="3"/>
        <item x="19"/>
        <item x="64"/>
        <item x="11"/>
        <item x="22"/>
        <item x="29"/>
        <item x="30"/>
        <item x="16"/>
        <item x="6"/>
        <item x="9"/>
        <item x="1"/>
        <item x="48"/>
        <item x="39"/>
        <item x="60"/>
        <item x="37"/>
        <item x="2"/>
        <item x="50"/>
        <item x="49"/>
        <item x="57"/>
        <item x="17"/>
        <item x="28"/>
        <item x="43"/>
        <item x="47"/>
        <item x="4"/>
        <item x="14"/>
        <item x="12"/>
        <item x="65"/>
        <item x="66"/>
        <item x="21"/>
        <item x="53"/>
        <item x="15"/>
        <item x="24"/>
        <item x="40"/>
        <item x="69"/>
        <item x="56"/>
        <item x="55"/>
        <item x="38"/>
        <item x="59"/>
        <item x="36"/>
        <item x="68"/>
        <item x="26"/>
        <item x="67"/>
        <item x="27"/>
        <item x="35"/>
        <item x="52"/>
        <item x="41"/>
        <item x="58"/>
        <item x="44"/>
        <item x="54"/>
        <item x="51"/>
        <item x="46"/>
        <item x="34"/>
        <item x="20"/>
        <item x="31"/>
        <item x="8"/>
        <item x="45"/>
        <item x="42"/>
        <item x="62"/>
        <item x="0"/>
      </items>
    </pivotField>
    <pivotField axis="axisRow" showAll="0" defaultSubtotal="0" compact="0" outline="0">
      <items count="124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  <item h="1"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axis="axisRow" showAll="0" defaultSubtotal="0" compact="0" outline="0">
      <items count="24">
        <item h="1" x="14"/>
        <item x="15"/>
        <item x="16"/>
        <item x="17"/>
        <item h="1" x="23"/>
        <item h="1" x="20"/>
        <item x="18"/>
        <item x="19"/>
        <item h="1" x="13"/>
        <item h="1" x="22"/>
        <item x="12"/>
        <item x="3"/>
        <item x="7"/>
        <item x="8"/>
        <item x="5"/>
        <item x="6"/>
        <item x="9"/>
        <item x="4"/>
        <item x="0"/>
        <item x="1"/>
        <item x="10"/>
        <item h="1" x="21"/>
        <item h="1" x="11"/>
        <item h="1" x="2"/>
      </items>
    </pivotField>
    <pivotField showAll="0" compact="0"/>
    <pivotField axis="axisRow" showAll="0" defaultSubtotal="0" compact="0" outline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defaultSubtotal="0" compact="0" outline="0">
      <items count="8">
        <item x="7"/>
        <item x="0"/>
        <item x="4"/>
        <item x="1"/>
        <item x="2"/>
        <item x="3"/>
        <item x="5"/>
        <item x="6"/>
      </items>
    </pivotField>
    <pivotField showAll="0" compact="0" outline="0"/>
    <pivotField dataField="1" showAll="0" compact="0"/>
    <pivotField axis="axisRow" showAll="0" defaultSubtotal="0" compact="0" outline="0">
      <items count="4">
        <item x="0"/>
        <item x="1"/>
        <item x="2"/>
        <item x="3"/>
      </items>
    </pivotField>
    <pivotField showAll="0" compact="0"/>
    <pivotField showAll="0" compact="0"/>
    <pivotField showAll="0" compact="0"/>
    <pivotField showAll="0" compact="0"/>
  </pivotFields>
  <rowFields count="7">
    <field x="0"/>
    <field x="3"/>
    <field x="4"/>
    <field x="5"/>
    <field x="7"/>
    <field x="8"/>
    <field x="11"/>
  </rowFields>
  <pageFields count="1">
    <pageField fld="1" hier="-1"/>
  </pageFields>
  <dataFields count="1">
    <dataField fld="10" subtotal="sum"/>
  </dataFields>
</pivotTableDefinition>
</file>

<file path=xl/pivotTables/pivotTable4.xml><?xml version="1.0" encoding="utf-8"?>
<pivotTableDefinition xmlns="http://schemas.openxmlformats.org/spreadsheetml/2006/main" name="DataPilot2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0:G211" firstHeaderRow="1" firstDataRow="1" firstDataCol="6" rowPageCount="1" colPageCount="1"/>
  <pivotFields count="14">
    <pivotField axis="axisRow" showAll="0" defaultSubtotal="0" compact="0" outline="0">
      <items count="167">
        <item x="1"/>
        <item x="2"/>
        <item x="4"/>
        <item x="7"/>
        <item x="8"/>
        <item x="11"/>
        <item x="12"/>
        <item x="14"/>
        <item x="1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4"/>
        <item x="45"/>
        <item x="46"/>
        <item x="48"/>
        <item x="50"/>
        <item x="51"/>
        <item x="52"/>
        <item x="54"/>
        <item x="55"/>
        <item x="59"/>
        <item x="60"/>
        <item x="64"/>
        <item x="65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8"/>
        <item x="112"/>
        <item x="113"/>
        <item x="114"/>
        <item x="115"/>
        <item x="116"/>
        <item x="117"/>
        <item x="118"/>
        <item x="6"/>
        <item x="9"/>
        <item x="49"/>
        <item x="61"/>
        <item x="62"/>
        <item x="66"/>
        <item x="79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9"/>
        <item x="128"/>
        <item x="141"/>
        <item x="142"/>
        <item x="143"/>
        <item x="144"/>
        <item x="145"/>
        <item x="146"/>
        <item x="147"/>
        <item x="3"/>
        <item x="5"/>
        <item x="10"/>
        <item x="16"/>
        <item x="17"/>
        <item x="47"/>
        <item x="57"/>
        <item x="58"/>
        <item x="63"/>
        <item x="67"/>
        <item x="68"/>
        <item x="122"/>
        <item x="123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54"/>
        <item x="0"/>
        <item x="38"/>
        <item x="120"/>
        <item x="121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3"/>
        <item x="43"/>
        <item x="53"/>
        <item x="56"/>
        <item x="109"/>
      </items>
    </pivotField>
    <pivotField axis="axisPage" showAll="0" defaultSubtotal="0" compact="0" outline="0">
      <items count="86">
        <item x="85"/>
        <item x="18"/>
        <item x="63"/>
        <item x="64"/>
        <item x="70"/>
        <item x="25"/>
        <item x="50"/>
        <item x="51"/>
        <item x="1"/>
        <item x="38"/>
        <item x="36"/>
        <item x="61"/>
        <item x="62"/>
        <item x="30"/>
        <item x="23"/>
        <item x="6"/>
        <item x="0"/>
        <item x="21"/>
        <item x="4"/>
        <item x="5"/>
        <item x="28"/>
        <item x="29"/>
        <item x="54"/>
        <item x="55"/>
        <item x="56"/>
        <item x="57"/>
        <item x="24"/>
        <item x="65"/>
        <item x="9"/>
        <item x="11"/>
        <item x="16"/>
        <item x="27"/>
        <item x="15"/>
        <item x="12"/>
        <item x="58"/>
        <item x="2"/>
        <item x="40"/>
        <item x="41"/>
        <item x="42"/>
        <item x="43"/>
        <item x="44"/>
        <item x="45"/>
        <item x="46"/>
        <item x="47"/>
        <item x="48"/>
        <item x="52"/>
        <item x="59"/>
        <item x="60"/>
        <item x="68"/>
        <item x="71"/>
        <item x="53"/>
        <item x="74"/>
        <item x="49"/>
        <item x="73"/>
        <item x="72"/>
        <item x="66"/>
        <item x="32"/>
        <item x="31"/>
        <item x="19"/>
        <item x="35"/>
        <item x="37"/>
        <item x="20"/>
        <item x="13"/>
        <item x="69"/>
        <item x="76"/>
        <item x="77"/>
        <item x="8"/>
        <item x="14"/>
        <item x="33"/>
        <item x="78"/>
        <item x="79"/>
        <item x="80"/>
        <item x="81"/>
        <item x="82"/>
        <item x="83"/>
        <item x="3"/>
        <item x="34"/>
        <item x="84"/>
        <item x="22"/>
        <item x="26"/>
        <item x="7"/>
        <item x="10"/>
        <item x="39"/>
        <item x="17"/>
        <item x="67"/>
        <item x="75"/>
      </items>
    </pivotField>
    <pivotField showAll="0" compact="0"/>
    <pivotField axis="axisRow" showAll="0" defaultSubtotal="0" compact="0" outline="0">
      <items count="64">
        <item x="31"/>
        <item x="57"/>
        <item x="22"/>
        <item x="4"/>
        <item x="12"/>
        <item x="55"/>
        <item x="17"/>
        <item x="6"/>
        <item x="3"/>
        <item x="30"/>
        <item x="24"/>
        <item x="9"/>
        <item x="2"/>
        <item x="18"/>
        <item x="58"/>
        <item x="10"/>
        <item x="21"/>
        <item x="27"/>
        <item x="62"/>
        <item x="28"/>
        <item x="15"/>
        <item x="5"/>
        <item x="8"/>
        <item x="37"/>
        <item x="23"/>
        <item x="11"/>
        <item x="46"/>
        <item x="35"/>
        <item x="51"/>
        <item x="1"/>
        <item x="13"/>
        <item x="59"/>
        <item x="60"/>
        <item x="20"/>
        <item x="49"/>
        <item x="14"/>
        <item x="47"/>
        <item x="16"/>
        <item x="63"/>
        <item x="52"/>
        <item x="41"/>
        <item x="48"/>
        <item x="34"/>
        <item x="54"/>
        <item x="25"/>
        <item x="33"/>
        <item x="43"/>
        <item x="53"/>
        <item x="42"/>
        <item x="50"/>
        <item x="38"/>
        <item x="26"/>
        <item x="45"/>
        <item x="29"/>
        <item x="7"/>
        <item x="39"/>
        <item x="36"/>
        <item x="61"/>
        <item x="44"/>
        <item x="32"/>
        <item x="19"/>
        <item x="40"/>
        <item x="56"/>
        <item x="0"/>
      </items>
    </pivotField>
    <pivotField axis="axisRow" showAll="0" defaultSubtotal="0" compact="0" outline="0">
      <items count="108">
        <item x="0"/>
        <item x="2"/>
        <item x="3"/>
        <item x="5"/>
        <item x="14"/>
        <item x="25"/>
        <item x="39"/>
        <item x="40"/>
        <item x="49"/>
        <item x="50"/>
        <item x="65"/>
        <item x="69"/>
        <item x="68"/>
        <item x="77"/>
        <item x="64"/>
        <item x="66"/>
        <item x="71"/>
        <item x="67"/>
        <item x="72"/>
        <item x="56"/>
        <item x="55"/>
        <item x="47"/>
        <item x="46"/>
        <item x="45"/>
        <item x="9"/>
        <item x="42"/>
        <item x="83"/>
        <item x="34"/>
        <item x="43"/>
        <item x="91"/>
        <item x="35"/>
        <item x="106"/>
        <item x="101"/>
        <item x="93"/>
        <item x="62"/>
        <item x="73"/>
        <item x="98"/>
        <item x="80"/>
        <item x="54"/>
        <item x="20"/>
        <item x="37"/>
        <item x="63"/>
        <item x="33"/>
        <item x="15"/>
        <item x="59"/>
        <item x="58"/>
        <item x="70"/>
        <item x="27"/>
        <item x="51"/>
        <item x="24"/>
        <item x="88"/>
        <item x="87"/>
        <item x="89"/>
        <item x="96"/>
        <item x="7"/>
        <item x="78"/>
        <item x="79"/>
        <item x="44"/>
        <item x="94"/>
        <item x="95"/>
        <item x="102"/>
        <item x="57"/>
        <item x="60"/>
        <item x="100"/>
        <item x="21"/>
        <item x="105"/>
        <item x="104"/>
        <item x="52"/>
        <item x="53"/>
        <item x="17"/>
        <item x="12"/>
        <item x="11"/>
        <item x="30"/>
        <item x="31"/>
        <item x="13"/>
        <item x="1"/>
        <item x="4"/>
        <item x="16"/>
        <item x="92"/>
        <item x="23"/>
        <item x="99"/>
        <item x="10"/>
        <item x="61"/>
        <item x="26"/>
        <item x="75"/>
        <item x="36"/>
        <item x="97"/>
        <item x="74"/>
        <item x="107"/>
        <item x="48"/>
        <item x="82"/>
        <item x="84"/>
        <item x="28"/>
        <item x="18"/>
        <item x="86"/>
        <item x="19"/>
        <item x="41"/>
        <item x="29"/>
        <item x="81"/>
        <item x="8"/>
        <item x="22"/>
        <item x="32"/>
        <item x="76"/>
        <item x="85"/>
        <item x="103"/>
        <item x="6"/>
        <item x="90"/>
        <item x="38"/>
      </items>
    </pivotField>
    <pivotField axis="axisRow" showAll="0" defaultSubtotal="0" compact="0" outline="0">
      <items count="23">
        <item x="14"/>
        <item x="15"/>
        <item x="16"/>
        <item x="17"/>
        <item x="18"/>
        <item x="20"/>
        <item x="19"/>
        <item x="22"/>
        <item x="7"/>
        <item x="3"/>
        <item x="13"/>
        <item x="21"/>
        <item x="6"/>
        <item x="12"/>
        <item x="8"/>
        <item x="5"/>
        <item x="9"/>
        <item x="4"/>
        <item x="0"/>
        <item x="1"/>
        <item x="11"/>
        <item x="10"/>
        <item x="2"/>
      </items>
    </pivotField>
    <pivotField showAll="0" compact="0"/>
    <pivotField axis="axisRow" showAll="0" defaultSubtotal="0" compact="0" outline="0">
      <items count="5">
        <item x="0"/>
        <item x="1"/>
        <item x="2"/>
        <item x="3"/>
        <item x="4"/>
      </items>
    </pivotField>
    <pivotField axis="axisRow" showAll="0" defaultSubtotal="0" compact="0" outline="0">
      <items count="5">
        <item x="0"/>
        <item x="4"/>
        <item x="1"/>
        <item x="2"/>
        <item x="3"/>
      </items>
    </pivotField>
    <pivotField showAll="0" compact="0" outline="0"/>
    <pivotField dataField="1" showAll="0" compact="0"/>
    <pivotField showAll="0" compact="0"/>
    <pivotField showAll="0" compact="0"/>
    <pivotField showAll="0" compact="0"/>
  </pivotFields>
  <rowFields count="6">
    <field x="0"/>
    <field x="3"/>
    <field x="4"/>
    <field x="5"/>
    <field x="7"/>
    <field x="8"/>
  </rowFields>
  <pageFields count="1">
    <pageField fld="1" hier="-1"/>
  </pageFields>
  <dataFields count="1">
    <dataField fld="10" subtotal="sum"/>
  </dataFields>
</pivotTableDefinition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
</Relationships>
</file>

<file path=xl/revisions/revisionHeaders.xml><?xml version="1.0" encoding="utf-8"?>
<headers xmlns="http://schemas.openxmlformats.org/spreadsheetml/2006/main" xmlns:r="http://schemas.openxmlformats.org/officeDocument/2006/relationships" guid="{6F6F0B1D-FC1C-48C6-AE5C-4D48FA66C9B4}">
  <header guid="{E73F3CD8-C131-4412-9ECE-1E537E670745}" dateTime="2020-04-08T17:11:00.000000000Z" userName="Evgeny Ryakhovskikh" r:id="rId1" minRId="1" maxRId="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51E1D7E9-C31B-4AA4-95C1-2F75118B5B4B}" dateTime="2020-04-10T08:15:00.000000000Z" userName="Evgeny Ryakhovskikh" r:id="rId2" minRId="7" maxRId="13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162319C0-8753-4EEE-B4CC-58EFA9628C35}" dateTime="2020-04-10T08:17:00.000000000Z" userName="Evgeny Ryakhovskikh" r:id="rId3" minRId="14" maxRId="2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4607020E-5F45-4DF3-92C9-71213BA113A1}" dateTime="2020-04-10T08:59:00.000000000Z" userName="Evgeny Ryakhovskikh" r:id="rId4" minRId="27" maxRId="5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69D845B7-1712-4301-B9FC-6F5C3F92EFD3}" dateTime="2020-04-10T09:01:00.000000000Z" userName="Evgeny Ryakhovskikh" r:id="rId5" minRId="57" maxRId="17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E064A51D-1CBB-4E98-BE1B-93EF8D93529E}" dateTime="2020-04-10T09:04:00.000000000Z" userName="Evgeny Ryakhovskikh" r:id="rId6" minRId="177" maxRId="44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5CADBAE9-BA5B-49D5-A37A-1C69B192F502}" dateTime="2020-04-10T09:05:00.000000000Z" userName="Evgeny Ryakhovskikh" r:id="rId7" minRId="442" maxRId="47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3696C148-4E7C-41C0-A74D-4AC58230A8EF}" dateTime="2020-04-10T09:10:00.000000000Z" userName="Evgeny Ryakhovskikh" r:id="rId8" minRId="475" maxRId="55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942C3B89-C322-41B8-B7BE-7B87E21CA349}" dateTime="2020-04-10T11:31:00.000000000Z" userName="Evgeny Ryakhovskikh" r:id="rId9" minRId="555" maxRId="3280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62E75610-AB04-49DC-ABDC-01591F9B02D6}" dateTime="2020-04-10T12:03:00.000000000Z" userName="Evgeny Ryakhovskikh" r:id="rId10" minRId="3281" maxRId="3290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1F9E803B-D546-4A28-A92A-15298185EA2F}" dateTime="2020-04-07T22:06:00.000000000Z" userName="Evgeny Ryakhovskikh" r:id="rId11" minRId="3291" maxRId="330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6B7CC032-DFA8-449E-9257-C1906498DAB1}" dateTime="2020-04-08T21:57:00.000000000Z" userName="Maxim Shmygun" r:id="rId12" minRId="3307" maxRId="331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FA5FE9D9-AB33-4DCE-B4AD-CDE6B1937164}" dateTime="2020-04-10T16:32:00.000000000Z" userName="Evgeny Ryakhovskikh" r:id="rId13" minRId="3317" maxRId="3347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704BB1FB-EFC6-4F37-820D-C867746112AE}" dateTime="2020-04-13T08:30:00.000000000Z" userName="Evgeny Ryakhovskikh" r:id="rId14" minRId="3348" maxRId="3355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82F47737-C412-4C78-A313-AC6FCBB4C6F3}" dateTime="2020-04-13T08:51:00.000000000Z" userName="Evgeny Ryakhovskikh" r:id="rId15" minRId="3356" maxRId="367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CFAEC7D2-29B1-4282-9BF8-8C927D2A9AE2}" dateTime="2020-04-13T09:31:00.000000000Z" userName="Evgeniy Shatunov" r:id="rId16" minRId="3675" maxRId="370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37FA6EDF-9C14-4229-94A8-22BE79F1F4C9}" dateTime="2020-04-14T09:49:00.000000000Z" userName="Evgeny Ryakhovskikh" r:id="rId17" minRId="3705" maxRId="3767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2BB59DFB-B289-4472-BF87-094EA7812A06}" dateTime="2020-04-14T09:55:00.000000000Z" userName="Evgeny Ryakhovskikh" r:id="rId18" minRId="3768" maxRId="4348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83454C30-EB84-4405-89AA-F29CE381009F}" dateTime="2020-04-14T09:57:00.000000000Z" userName="Evgeny Ryakhovskikh" r:id="rId19" minRId="4349" maxRId="4350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7D69476D-EFA4-403C-816C-469133BB0FBA}" dateTime="2020-04-15T09:18:00.000000000Z" userName="Evgeny Ryakhovskikh" r:id="rId20" minRId="4351" maxRId="435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D797B890-9E02-4F12-9DBB-B519F5908ABF}" dateTime="2020-04-08T14:31:00.000000000Z" userName="Evgeniy Shatunov" r:id="rId21" minRId="4352" maxRId="4548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BC4E6F2C-4176-453A-962C-6E1DC9BD804F}" dateTime="2020-04-08T16:26:00.000000000Z" userName="Evgeny Ryakhovskikh" r:id="rId22" minRId="4549" maxRId="455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CA957749-8AE0-437E-810D-FFB68D8C8E75}" dateTime="2020-04-08T22:14:00.000000000Z" userName="Evgeny Ryakhovskikh" r:id="rId23" minRId="4552" maxRId="539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F0B54E3F-1DC4-4378-A0BD-1E490C99300C}" dateTime="2020-04-08T16:33:00.000000000Z" userName="Evgeny Ryakhovskikh" r:id="rId24" minRId="5395" maxRId="5395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E1C429FA-4D75-4C95-84C0-46302105CC19}" dateTime="2020-04-08T16:36:00.000000000Z" userName="Evgeny Ryakhovskikh" r:id="rId25" minRId="5396" maxRId="5425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28053145-7A2F-4F9D-9EBC-D81CE0353465}" dateTime="2020-04-08T17:06:00.000000000Z" userName="Evgeny Ryakhovskikh" r:id="rId26" minRId="5426" maxRId="5437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148D47BF-C22E-4B97-8B06-4310DC67BD74}" dateTime="2020-04-22T21:31:00.000000000Z" userName=" " r:id="rId27" minRId="5438" maxRId="5439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74FCD389-9849-4D52-BDF8-BF57153F116A}" dateTime="2020-04-09T01:59:00.000000000Z" userName="Maxim Shmygun" r:id="rId28" minRId="5440" maxRId="5519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01E7E7DF-D543-4485-B611-EE5D51BFEC1F}" dateTime="2020-04-09T10:56:00.000000000Z" userName="Evgeny Ryakhovskikh" r:id="rId29" minRId="5520" maxRId="595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5B35F5CF-9114-4462-A0BE-67CACC4CEB5F}" dateTime="2020-04-09T11:07:00.000000000Z" userName="Evgeny Ryakhovskikh" r:id="rId30" minRId="5952" maxRId="5975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04F726AE-F8D2-43AF-A27E-ACE6A6B105F6}" dateTime="2020-04-09T11:36:00.000000000Z" userName="Evgeny Ryakhovskikh" r:id="rId31" minRId="5976" maxRId="602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18C0D83C-E2A0-48C4-BC25-C02B7D582A32}" dateTime="2020-04-07T11:59:00.000000000Z" userName="Evgeny Ryakhovskikh" r:id="rId32" minRId="6022" maxRId="6022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8792EC89-D2EE-4296-AFAF-79A756D2AEEF}" dateTime="2020-04-09T16:59:00.000000000Z" userName="Evgeny Ryakhovskikh" r:id="rId33" minRId="6023" maxRId="6043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6F6F0B1D-FC1C-48C6-AE5C-4D48FA66C9B4}" dateTime="2020-05-12T12:03:00.000000000Z" userName=" " r:id="rId34" minRId="6044" maxRId="6046" maxSheetId="9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6">
    <nc r="C246" t="inlineStr">
      <is>
        <r>
          <rPr>
            <sz val="11"/>
            <rFont val="Calibri"/>
            <family val="0"/>
            <charset val="1"/>
          </rPr>
          <t xml:space="preserve">Замена цилиндра подъёма станины</t>
        </r>
      </is>
    </nc>
  </rcc>
  <rcc rId="2" ua="false" sId="6">
    <nc r="D246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" ua="false" sId="6">
    <nc r="E246" t="n">
      <v>43929</v>
    </nc>
  </rcc>
  <rcc rId="4" ua="false" sId="6">
    <nc r="F246" t="n">
      <v>43929</v>
    </nc>
  </rcc>
  <rcc rId="5" ua="false" sId="6">
    <nc r="G245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6" ua="false" sId="6">
    <nc r="G246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3281" ua="false" sId="6">
    <nc r="A214" t="n">
      <v>71658975</v>
    </nc>
  </rcc>
  <rcc rId="3282" ua="false" sId="6">
    <nc r="C214" t="inlineStr">
      <is>
        <r>
          <rPr>
            <sz val="11"/>
            <rFont val="Calibri"/>
            <family val="0"/>
            <charset val="1"/>
          </rPr>
          <t xml:space="preserve">Снятие размеров диаметра полумуфт</t>
        </r>
      </is>
    </nc>
  </rcc>
  <rcc rId="3283" ua="false" sId="6">
    <nc r="D21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84" ua="false" sId="6">
    <nc r="E214" t="n">
      <v>43931</v>
    </nc>
  </rcc>
  <rcc rId="3285" ua="false" sId="6">
    <nc r="F214" t="n">
      <v>43931</v>
    </nc>
  </rcc>
  <rcc rId="3286" ua="false" sId="6">
    <nc r="E209" t="n">
      <v>43931</v>
    </nc>
  </rcc>
  <rcc rId="3287" ua="false" sId="6">
    <nc r="F209" t="n">
      <v>43931</v>
    </nc>
  </rcc>
  <rcc rId="3288" ua="false" sId="6">
    <nc r="G209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3289" ua="false" sId="6">
    <nc r="G214" t="inlineStr">
      <is>
        <r>
          <rPr>
            <sz val="11"/>
            <rFont val="Calibri"/>
            <family val="0"/>
            <charset val="1"/>
          </rPr>
          <t xml:space="preserve">ZPM3</t>
        </r>
      </is>
    </nc>
  </rcc>
  <rcc rId="3290" ua="false" sId="6">
    <nc r="B214" t="inlineStr">
      <is>
        <r>
          <rPr>
            <sz val="11"/>
            <rFont val="Calibri"/>
            <family val="0"/>
            <charset val="1"/>
          </rPr>
          <t xml:space="preserve">Насос VPBM-3/1.0/P/112/100/4/400-50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3291" ua="false" sId="6">
    <oc r="J69" t="n">
      <f>D69</f>
    </oc>
    <nc r="J69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92" ua="false" sId="6">
    <oc r="J126" t="n">
      <f>D126</f>
    </oc>
    <nc r="J126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93" ua="false" sId="6">
    <oc r="J123" t="n">
      <f>D123</f>
    </oc>
    <nc r="J12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94" ua="false" sId="6">
    <oc r="J124" t="n">
      <f>D124</f>
    </oc>
    <nc r="J124" t="inlineStr">
      <is>
        <r>
          <rPr>
            <sz val="11"/>
            <rFont val="Calibri"/>
            <family val="0"/>
            <charset val="1"/>
          </rPr>
          <t xml:space="preserve">M_K_VGAB</t>
        </r>
      </is>
    </nc>
  </rcc>
  <rcc rId="3295" ua="false" sId="6">
    <oc r="J121" t="n">
      <f>D121</f>
    </oc>
    <nc r="J12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96" ua="false" sId="6">
    <nc r="P37" t="n">
      <v>43976</v>
    </nc>
  </rcc>
  <rcc rId="3297" ua="false" sId="6">
    <oc r="J43" t="n">
      <f>D43</f>
    </oc>
    <nc r="J4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298" ua="false" sId="6">
    <nc r="P43" t="n">
      <v>43929</v>
    </nc>
  </rcc>
  <rcc rId="3299" ua="false" sId="6">
    <nc r="P40" t="n">
      <v>43963</v>
    </nc>
  </rcc>
  <rcc rId="3300" ua="false" sId="6">
    <nc r="P69" t="n">
      <v>43928</v>
    </nc>
  </rcc>
  <rcc rId="3301" ua="false" sId="6">
    <oc r="J58" t="n">
      <f>D58</f>
    </oc>
    <nc r="J58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302" ua="false" sId="6">
    <nc r="P58" t="n">
      <v>43930</v>
    </nc>
  </rcc>
  <rcc rId="3303" ua="false" sId="6">
    <oc r="J59" t="n">
      <f>D59</f>
    </oc>
    <nc r="J59" t="inlineStr">
      <is>
        <r>
          <rPr>
            <sz val="11"/>
            <rFont val="Calibri"/>
            <family val="0"/>
            <charset val="1"/>
          </rPr>
          <t xml:space="preserve">M_K_VLST</t>
        </r>
      </is>
    </nc>
  </rcc>
  <rcc rId="3304" ua="false" sId="6">
    <nc r="P59" t="n">
      <v>43931</v>
    </nc>
  </rcc>
  <rcc rId="3305" ua="false" sId="6">
    <nc r="P98" t="n">
      <v>43931</v>
    </nc>
  </rcc>
  <rcc rId="3306" ua="false" sId="6">
    <oc r="J98" t="n">
      <f>D98</f>
    </oc>
    <nc r="J98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3307" ua="false" sId="6">
    <nc r="A191" t="n">
      <v>71658155</v>
    </nc>
  </rcc>
  <rcc rId="3308" ua="false" sId="6">
    <nc r="C191" t="inlineStr">
      <is>
        <r>
          <rPr>
            <sz val="11"/>
            <rFont val="Calibri"/>
            <family val="0"/>
            <charset val="1"/>
          </rPr>
          <t xml:space="preserve">Замена пневмоцилиндра</t>
        </r>
      </is>
    </nc>
  </rcc>
  <rcc rId="3309" ua="false" sId="6">
    <nc r="B191" t="inlineStr">
      <is>
        <r>
          <rPr>
            <sz val="11"/>
            <rFont val="Calibri"/>
            <family val="0"/>
            <charset val="1"/>
          </rPr>
          <t xml:space="preserve">паковочная машина POS 40(SuperWrap1600)</t>
        </r>
      </is>
    </nc>
  </rcc>
  <rcc rId="3310" ua="false" sId="6">
    <nc r="D19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311" ua="false" sId="6">
    <nc r="E191" t="n">
      <v>43929</v>
    </nc>
  </rcc>
  <rcc rId="3312" ua="false" sId="6">
    <nc r="F191" t="n">
      <v>43929</v>
    </nc>
  </rcc>
  <rcc rId="3313" ua="false" sId="6">
    <nc r="G191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314" ua="false" sId="6">
    <nc r="H191" t="n">
      <v>4</v>
    </nc>
  </rcc>
  <rcc rId="3315" ua="false" sId="6">
    <oc r="AD191" t="n">
      <f>IFERROR(VLOOKUP($A191,[5]БДСМ!$A$353:$O$1956,15,0),0)</f>
    </oc>
    <nc r="AD191" t="n">
      <v>13677.85</v>
    </nc>
  </rcc>
  <rcc rId="3316" ua="false" sId="6">
    <oc r="AE191" t="n">
      <f>IFERROR(VLOOKUP($A191,#REF!,13,0),0)</f>
    </oc>
    <nc r="AE191" t="n">
      <v>14036.44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3317" ua="false" sId="6">
    <nc r="A215" t="n">
      <v>71659461</v>
    </nc>
  </rcc>
  <rcc rId="3318" ua="false" sId="6">
    <nc r="C215" t="inlineStr">
      <is>
        <r>
          <rPr>
            <sz val="11"/>
            <rFont val="Calibri"/>
            <family val="0"/>
            <charset val="1"/>
          </rPr>
          <t xml:space="preserve">Восстановление теплообменника</t>
        </r>
      </is>
    </nc>
  </rcc>
  <rcc rId="3319" ua="false" sId="6">
    <nc r="D215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320" ua="false" sId="6">
    <nc r="G215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321" ua="false" sId="6">
    <nc r="H215" t="n">
      <v>22</v>
    </nc>
  </rcc>
  <rcc rId="3322" ua="false" sId="6">
    <oc r="E208" t="n">
      <v>43931</v>
    </oc>
    <nc r="E208" t="n">
      <v>43932</v>
    </nc>
  </rcc>
  <rcc rId="3323" ua="false" sId="6">
    <oc r="F208" t="n">
      <v>43931</v>
    </oc>
    <nc r="F208" t="n">
      <v>43932</v>
    </nc>
  </rcc>
  <rcc rId="3324" ua="false" sId="6">
    <nc r="E215" t="n">
      <v>43931</v>
    </nc>
  </rcc>
  <rcc rId="3325" ua="false" sId="6">
    <nc r="F215" t="n">
      <v>43931</v>
    </nc>
  </rcc>
  <rcc rId="3326" ua="false" sId="6">
    <nc r="C213" t="inlineStr">
      <is>
        <r>
          <rPr>
            <sz val="11"/>
            <rFont val="Calibri"/>
            <family val="0"/>
            <charset val="1"/>
          </rPr>
          <t xml:space="preserve">Прорезь люка на бассейне воды процесса</t>
        </r>
      </is>
    </nc>
  </rcc>
  <rcc rId="3327" ua="false" sId="6">
    <nc r="D21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328" ua="false" sId="6">
    <nc r="E213" t="n">
      <v>43931</v>
    </nc>
  </rcc>
  <rcc rId="3329" ua="false" sId="6">
    <nc r="F213" t="n">
      <v>43931</v>
    </nc>
  </rcc>
  <rcc rId="3330" ua="false" sId="6">
    <nc r="G213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3331" ua="false" sId="6">
    <nc r="J213" t="n">
      <f>D213</f>
    </nc>
  </rcc>
  <rcc rId="3332" ua="false" sId="6">
    <nc r="AA213" t="n">
      <f>IF($P213,$P213,$F213)</f>
    </nc>
  </rcc>
  <rcc rId="3333" ua="false" sId="6">
    <nc r="AB213" t="n">
      <f>IF($J213=$E$22,$H213*448,0)</f>
    </nc>
  </rcc>
  <rcc rId="3334" ua="false" sId="6">
    <nc r="AC213" t="n">
      <f>IF($J213=$E$22,$I213*448,0)</f>
    </nc>
  </rcc>
  <rcc rId="3335" ua="false" sId="6">
    <nc r="AD213" t="n">
      <f>IFERROR(VLOOKUP($A213,[5]БДСМ!$A$353:$O$1956,15,0),0)</f>
    </nc>
  </rcc>
  <rcc rId="3336" ua="false" sId="6">
    <nc r="AE213" t="n">
      <f>IFERROR(VLOOKUP($A213,#REF!,13,0),0)</f>
    </nc>
  </rcc>
  <rcc rId="3337" ua="false" sId="6">
    <nc r="AF213" t="n">
      <f>AB213+AD213</f>
    </nc>
  </rcc>
  <rcc rId="3338" ua="false" sId="6">
    <nc r="AG213" t="n">
      <f>AC213+AE213</f>
    </nc>
  </rcc>
  <rcc rId="3339" ua="false" sId="6">
    <nc r="AG213" t="n">
      <f>AC213+AE213</f>
    </nc>
  </rcc>
  <rcc rId="3340" ua="false" sId="6">
    <oc r="E183" t="n">
      <v>43931</v>
    </oc>
    <nc r="E183" t="n">
      <v>43932</v>
    </nc>
  </rcc>
  <rcc rId="3341" ua="false" sId="6">
    <oc r="F183" t="n">
      <v>43931</v>
    </oc>
    <nc r="F183" t="n">
      <v>43932</v>
    </nc>
  </rcc>
  <rcc rId="3342" ua="false" sId="6">
    <oc r="E209" t="n">
      <v>43931</v>
    </oc>
    <nc r="E209" t="n">
      <v>43932</v>
    </nc>
  </rcc>
  <rcc rId="3343" ua="false" sId="6">
    <oc r="F209" t="n">
      <v>43931</v>
    </oc>
    <nc r="F209" t="n">
      <v>43932</v>
    </nc>
  </rcc>
  <rcc rId="3344" ua="false" sId="6">
    <nc r="B214" t="inlineStr">
      <is>
        <r>
          <rPr>
            <sz val="11"/>
            <rFont val="Calibri"/>
            <family val="0"/>
            <charset val="1"/>
          </rPr>
          <t xml:space="preserve">Пицца 4</t>
        </r>
      </is>
    </nc>
  </rcc>
  <rcc rId="3345" ua="false" sId="6">
    <nc r="A201" t="n">
      <v>71658729</v>
    </nc>
  </rcc>
  <rcc rId="3346" ua="false" sId="6">
    <nc r="A209" t="n">
      <v>71650833</v>
    </nc>
  </rcc>
  <rcc rId="3347" ua="false" sId="6">
    <nc r="B209" t="inlineStr">
      <is>
        <r>
          <rPr>
            <sz val="11"/>
            <rFont val="Calibri"/>
            <family val="0"/>
            <charset val="1"/>
          </rPr>
          <t xml:space="preserve">Секция центрифуг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3348" ua="false" sId="6">
    <nc r="A215" t="n">
      <v>71660071</v>
    </nc>
  </rcc>
  <rcc rId="3349" ua="false" sId="6">
    <nc r="B215" t="inlineStr">
      <is>
        <r>
          <rPr>
            <sz val="11"/>
            <rFont val="Calibri"/>
            <family val="0"/>
            <charset val="1"/>
          </rPr>
          <t xml:space="preserve">Off-line упаковка</t>
        </r>
      </is>
    </nc>
  </rcc>
  <rcc rId="3350" ua="false" sId="6">
    <nc r="C215" t="inlineStr">
      <is>
        <r>
          <rPr>
            <sz val="11"/>
            <rFont val="Calibri"/>
            <family val="0"/>
            <charset val="1"/>
          </rPr>
          <t xml:space="preserve">Монтаж недостающего ремня</t>
        </r>
      </is>
    </nc>
  </rcc>
  <rcc rId="3351" ua="false" sId="6">
    <nc r="D215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352" ua="false" sId="6">
    <nc r="E215" t="n">
      <v>43932</v>
    </nc>
  </rcc>
  <rcc rId="3353" ua="false" sId="6">
    <nc r="F215" t="n">
      <v>43932</v>
    </nc>
  </rcc>
  <rcc rId="3354" ua="false" sId="6">
    <nc r="G215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355" ua="false" sId="6">
    <nc r="H215" t="n">
      <v>16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3356" ua="false" sId="6">
    <nc r="A216" t="n">
      <v>71643278</v>
    </nc>
  </rcc>
  <rcc rId="3357" ua="false" sId="6">
    <nc r="B216" t="inlineStr">
      <is>
        <r>
          <rPr>
            <sz val="11"/>
            <rFont val="Calibri"/>
            <family val="0"/>
            <charset val="1"/>
          </rPr>
          <t xml:space="preserve">Инспекция отделения загрузки в работе</t>
        </r>
      </is>
    </nc>
  </rcc>
  <rcc rId="3358" ua="false" sId="6">
    <nc r="C216" t="n">
      <v>6</v>
    </nc>
  </rcc>
  <rcc rId="3359" ua="false" sId="6">
    <nc r="A217" t="n">
      <v>71658268</v>
    </nc>
  </rcc>
  <rcc rId="3360" ua="false" sId="6">
    <nc r="B217" t="inlineStr">
      <is>
        <r>
          <rPr>
            <sz val="11"/>
            <rFont val="Calibri"/>
            <family val="0"/>
            <charset val="1"/>
          </rPr>
          <t xml:space="preserve">Востановление привода шатла</t>
        </r>
      </is>
    </nc>
  </rcc>
  <rcc rId="3361" ua="false" sId="6">
    <nc r="C217" t="n">
      <v>12</v>
    </nc>
  </rcc>
  <rcc rId="3362" ua="false" sId="6">
    <nc r="A218" t="n">
      <v>71658657</v>
    </nc>
  </rcc>
  <rcc rId="3363" ua="false" sId="6">
    <nc r="B218" t="inlineStr">
      <is>
        <r>
          <rPr>
            <sz val="11"/>
            <rFont val="Calibri"/>
            <family val="0"/>
            <charset val="1"/>
          </rPr>
          <t xml:space="preserve">Замена ремней на пицце №5</t>
        </r>
      </is>
    </nc>
  </rcc>
  <rcc rId="3364" ua="false" sId="6">
    <nc r="C218" t="n">
      <v>1</v>
    </nc>
  </rcc>
  <rcc rId="3365" ua="false" sId="6">
    <nc r="A219" t="n">
      <v>71658953</v>
    </nc>
  </rcc>
  <rcc rId="3366" ua="false" sId="6">
    <nc r="B219" t="inlineStr">
      <is>
        <r>
          <rPr>
            <sz val="11"/>
            <rFont val="Calibri"/>
            <family val="0"/>
            <charset val="1"/>
          </rPr>
          <t xml:space="preserve">Замена уголка крепления ламели</t>
        </r>
      </is>
    </nc>
  </rcc>
  <rcc rId="3367" ua="false" sId="6">
    <nc r="C219" t="n">
      <v>3</v>
    </nc>
  </rcc>
  <rcc rId="3368" ua="false" sId="6">
    <nc r="A220" t="n">
      <v>71626187</v>
    </nc>
  </rcc>
  <rcc rId="3369" ua="false" sId="6">
    <nc r="B220" t="inlineStr">
      <is>
        <r>
          <rPr>
            <sz val="11"/>
            <rFont val="Calibri"/>
            <family val="0"/>
            <charset val="1"/>
          </rPr>
          <t xml:space="preserve">Рокфон : ТО шлиф.установки №13</t>
        </r>
      </is>
    </nc>
  </rcc>
  <rcc rId="3370" ua="false" sId="6">
    <nc r="C220" t="n">
      <v>5</v>
    </nc>
  </rcc>
  <rcc rId="3371" ua="false" sId="6">
    <nc r="A221" t="n">
      <v>71658733</v>
    </nc>
  </rcc>
  <rcc rId="3372" ua="false" sId="6">
    <nc r="B221" t="inlineStr">
      <is>
        <r>
          <rPr>
            <sz val="11"/>
            <rFont val="Calibri"/>
            <family val="0"/>
            <charset val="1"/>
          </rPr>
          <t xml:space="preserve">Рокфон : ТО шлиф.установки №14</t>
        </r>
      </is>
    </nc>
  </rcc>
  <rcc rId="3373" ua="false" sId="6">
    <nc r="C221" t="n">
      <v>6</v>
    </nc>
  </rcc>
  <rcc rId="3374" ua="false" sId="6">
    <nc r="A222" t="n">
      <v>71646410</v>
    </nc>
  </rcc>
  <rcc rId="3375" ua="false" sId="6">
    <nc r="B222" t="inlineStr">
      <is>
        <r>
          <rPr>
            <sz val="11"/>
            <rFont val="Calibri"/>
            <family val="0"/>
            <charset val="1"/>
          </rPr>
          <t xml:space="preserve">Рокфон : Монтаж ремня на короткий ролик</t>
        </r>
      </is>
    </nc>
  </rcc>
  <rcc rId="3376" ua="false" sId="6">
    <nc r="C222" t="n">
      <v>2</v>
    </nc>
  </rcc>
  <rcc rId="3377" ua="false" sId="6">
    <nc r="A223" t="n">
      <v>71658477</v>
    </nc>
  </rcc>
  <rcc rId="3378" ua="false" sId="6">
    <nc r="B223" t="inlineStr">
      <is>
        <r>
          <rPr>
            <sz val="11"/>
            <rFont val="Calibri"/>
            <family val="0"/>
            <charset val="1"/>
          </rPr>
          <t xml:space="preserve">Резка полости в люке под трубопровод</t>
        </r>
      </is>
    </nc>
  </rcc>
  <rcc rId="3379" ua="false" sId="6">
    <nc r="C223" t="n">
      <v>2</v>
    </nc>
  </rcc>
  <rcc rId="3380" ua="false" sId="6">
    <nc r="A224" t="n">
      <v>71658729</v>
    </nc>
  </rcc>
  <rcc rId="3381" ua="false" sId="6">
    <nc r="B224" t="inlineStr">
      <is>
        <r>
          <rPr>
            <sz val="11"/>
            <rFont val="Calibri"/>
            <family val="0"/>
            <charset val="1"/>
          </rPr>
          <t xml:space="preserve">Рокфон : Сварка прорывов в кожухах пил</t>
        </r>
      </is>
    </nc>
  </rcc>
  <rcc rId="3382" ua="false" sId="6">
    <nc r="C224" t="n">
      <v>4</v>
    </nc>
  </rcc>
  <rcc rId="3383" ua="false" sId="6">
    <nc r="A225" t="n">
      <v>71658745</v>
    </nc>
  </rcc>
  <rcc rId="3384" ua="false" sId="6">
    <nc r="B225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№1</t>
        </r>
      </is>
    </nc>
  </rcc>
  <rcc rId="3385" ua="false" sId="6">
    <nc r="C225" t="n">
      <v>1</v>
    </nc>
  </rcc>
  <rcc rId="3386" ua="false" sId="6">
    <nc r="A226" t="n">
      <v>71658746</v>
    </nc>
  </rcc>
  <rcc rId="3387" ua="false" sId="6">
    <nc r="B226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№3</t>
        </r>
      </is>
    </nc>
  </rcc>
  <rcc rId="3388" ua="false" sId="6">
    <nc r="C226" t="n">
      <v>1</v>
    </nc>
  </rcc>
  <rcc rId="3389" ua="false" sId="6">
    <nc r="A227" t="n">
      <v>71658743</v>
    </nc>
  </rcc>
  <rcc rId="3390" ua="false" sId="6">
    <nc r="B227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№2</t>
        </r>
      </is>
    </nc>
  </rcc>
  <rcc rId="3391" ua="false" sId="6">
    <nc r="C227" t="n">
      <v>1</v>
    </nc>
  </rcc>
  <rcc rId="3392" ua="false" sId="6">
    <nc r="A228" t="n">
      <v>71655732</v>
    </nc>
  </rcc>
  <rcc rId="3393" ua="false" sId="6">
    <nc r="B228" t="inlineStr">
      <is>
        <r>
          <rPr>
            <sz val="11"/>
            <rFont val="Calibri"/>
            <family val="0"/>
            <charset val="1"/>
          </rPr>
          <t xml:space="preserve">ТО упаковок</t>
        </r>
      </is>
    </nc>
  </rcc>
  <rcc rId="3394" ua="false" sId="6">
    <nc r="C228" t="n">
      <v>4</v>
    </nc>
  </rcc>
  <rcc rId="3395" ua="false" sId="6">
    <nc r="A229" t="n">
      <v>71656095</v>
    </nc>
  </rcc>
  <rcc rId="3396" ua="false" sId="6">
    <nc r="B229" t="inlineStr">
      <is>
        <r>
          <rPr>
            <sz val="11"/>
            <rFont val="Calibri"/>
            <family val="0"/>
            <charset val="1"/>
          </rPr>
          <t xml:space="preserve">Ремонт корпуса фильтра вакуума</t>
        </r>
      </is>
    </nc>
  </rcc>
  <rcc rId="3397" ua="false" sId="6">
    <nc r="C229" t="n">
      <v>6</v>
    </nc>
  </rcc>
  <rcc rId="3398" ua="false" sId="6">
    <nc r="A230" t="n">
      <v>71656433</v>
    </nc>
  </rcc>
  <rcc rId="3399" ua="false" sId="6">
    <nc r="B230" t="inlineStr">
      <is>
        <r>
          <rPr>
            <sz val="11"/>
            <rFont val="Calibri"/>
            <family val="0"/>
            <charset val="1"/>
          </rPr>
          <t xml:space="preserve">ТО стреч упаковщика</t>
        </r>
      </is>
    </nc>
  </rcc>
  <rcc rId="3400" ua="false" sId="6">
    <nc r="C230" t="n">
      <v>4</v>
    </nc>
  </rcc>
  <rcc rId="3401" ua="false" sId="6">
    <nc r="A231" t="n">
      <v>71656103</v>
    </nc>
  </rcc>
  <rcc rId="3402" ua="false" sId="6">
    <nc r="B231" t="inlineStr">
      <is>
        <r>
          <rPr>
            <sz val="11"/>
            <rFont val="Calibri"/>
            <family val="0"/>
            <charset val="1"/>
          </rPr>
          <t xml:space="preserve">Чистка валов</t>
        </r>
      </is>
    </nc>
  </rcc>
  <rcc rId="3403" ua="false" sId="6">
    <nc r="C231" t="n">
      <v>2</v>
    </nc>
  </rcc>
  <rcc rId="3404" ua="false" sId="6">
    <nc r="A232" t="n">
      <v>71656089</v>
    </nc>
  </rcc>
  <rcc rId="3405" ua="false" sId="6">
    <nc r="B232" t="inlineStr">
      <is>
        <r>
          <rPr>
            <sz val="11"/>
            <rFont val="Calibri"/>
            <family val="0"/>
            <charset val="1"/>
          </rPr>
          <t xml:space="preserve">Замена гильз на термоусадке №1</t>
        </r>
      </is>
    </nc>
  </rcc>
  <rcc rId="3406" ua="false" sId="6">
    <nc r="C232" t="n">
      <v>6</v>
    </nc>
  </rcc>
  <rcc rId="3407" ua="false" sId="6">
    <nc r="A233" t="n">
      <v>71659461</v>
    </nc>
  </rcc>
  <rcc rId="3408" ua="false" sId="6">
    <nc r="B233" t="inlineStr">
      <is>
        <r>
          <rPr>
            <sz val="11"/>
            <rFont val="Calibri"/>
            <family val="0"/>
            <charset val="1"/>
          </rPr>
          <t xml:space="preserve">Востановление герметичности теплобм.пиццы №4</t>
        </r>
      </is>
    </nc>
  </rcc>
  <rcc rId="3409" ua="false" sId="6">
    <nc r="C233" t="n">
      <v>22</v>
    </nc>
  </rcc>
  <rcc rId="3410" ua="false" sId="6">
    <nc r="A234" t="n">
      <v>71658975</v>
    </nc>
  </rcc>
  <rcc rId="3411" ua="false" sId="6">
    <nc r="B234" t="inlineStr">
      <is>
        <r>
          <rPr>
            <sz val="11"/>
            <rFont val="Calibri"/>
            <family val="0"/>
            <charset val="1"/>
          </rPr>
          <t xml:space="preserve">Снитие размеров диаметра полумуфт</t>
        </r>
      </is>
    </nc>
  </rcc>
  <rcc rId="3412" ua="false" sId="6">
    <nc r="C234" t="n">
      <v>2</v>
    </nc>
  </rcc>
  <rcc rId="3413" ua="false" sId="6">
    <nc r="I58" t="n">
      <v>6</v>
    </nc>
  </rcc>
  <rcc rId="3414" ua="false" sId="6">
    <nc r="A216" t="n">
      <v>71643278</v>
    </nc>
  </rcc>
  <rcc rId="3415" ua="false" sId="6">
    <nc r="B216" t="inlineStr">
      <is>
        <r>
          <rPr>
            <sz val="11"/>
            <rFont val="Calibri"/>
            <family val="0"/>
            <charset val="1"/>
          </rPr>
          <t xml:space="preserve">Инспекция отделения загрузки в работе</t>
        </r>
      </is>
    </nc>
  </rcc>
  <rcc rId="3416" ua="false" sId="6">
    <nc r="C216" t="n">
      <v>6</v>
    </nc>
  </rcc>
  <rcc rId="3417" ua="false" sId="6">
    <nc r="J216" t="n">
      <f>D216</f>
    </nc>
  </rcc>
  <rcc rId="3418" ua="false" sId="6">
    <nc r="AA216" t="n">
      <f>IF($P216,$P216,$F216)</f>
    </nc>
  </rcc>
  <rcc rId="3419" ua="false" sId="6">
    <nc r="AB216" t="n">
      <f>IF($J216=$E$22,$H216*448,0)</f>
    </nc>
  </rcc>
  <rcc rId="3420" ua="false" sId="6">
    <nc r="AC216" t="n">
      <f>IF($J216=$E$22,$I216*448,0)</f>
    </nc>
  </rcc>
  <rcc rId="3421" ua="false" sId="6">
    <nc r="AD216" t="n">
      <f>IFERROR(VLOOKUP($A216,[5]БДСМ!$A$353:$O$1956,15,0),0)</f>
    </nc>
  </rcc>
  <rcc rId="3422" ua="false" sId="6">
    <nc r="AE216" t="n">
      <f>IFERROR(VLOOKUP($A216,#REF!,13,0),0)</f>
    </nc>
  </rcc>
  <rcc rId="3423" ua="false" sId="6">
    <nc r="AF216" t="n">
      <f>AB216+AD216</f>
    </nc>
  </rcc>
  <rcc rId="3424" ua="false" sId="6">
    <nc r="AG216" t="n">
      <f>AC216+AE216</f>
    </nc>
  </rcc>
  <rcc rId="3425" ua="false" sId="6">
    <nc r="AG216" t="n">
      <f>AC216+AE216</f>
    </nc>
  </rcc>
  <rcc rId="3426" ua="false" sId="6">
    <nc r="I199" t="n">
      <v>12</v>
    </nc>
  </rcc>
  <rcc rId="3427" ua="false" sId="6">
    <nc r="A216" t="n">
      <v>71658268</v>
    </nc>
  </rcc>
  <rcc rId="3428" ua="false" sId="6">
    <nc r="B216" t="inlineStr">
      <is>
        <r>
          <rPr>
            <sz val="11"/>
            <rFont val="Calibri"/>
            <family val="0"/>
            <charset val="1"/>
          </rPr>
          <t xml:space="preserve">Востановление привода шатла</t>
        </r>
      </is>
    </nc>
  </rcc>
  <rcc rId="3429" ua="false" sId="6">
    <nc r="C216" t="n">
      <v>12</v>
    </nc>
  </rcc>
  <rcc rId="3430" ua="false" sId="6">
    <nc r="J216" t="n">
      <f>D216</f>
    </nc>
  </rcc>
  <rcc rId="3431" ua="false" sId="6">
    <nc r="AA216" t="n">
      <f>IF($P216,$P216,$F216)</f>
    </nc>
  </rcc>
  <rcc rId="3432" ua="false" sId="6">
    <nc r="AB216" t="n">
      <f>IF($J216=$E$22,$H216*448,0)</f>
    </nc>
  </rcc>
  <rcc rId="3433" ua="false" sId="6">
    <nc r="AC216" t="n">
      <f>IF($J216=$E$22,$I216*448,0)</f>
    </nc>
  </rcc>
  <rcc rId="3434" ua="false" sId="6">
    <nc r="AD216" t="n">
      <f>IFERROR(VLOOKUP($A216,[5]БДСМ!$A$353:$O$1956,15,0),0)</f>
    </nc>
  </rcc>
  <rcc rId="3435" ua="false" sId="6">
    <nc r="AE216" t="n">
      <f>IFERROR(VLOOKUP($A216,#REF!,13,0),0)</f>
    </nc>
  </rcc>
  <rcc rId="3436" ua="false" sId="6">
    <nc r="AF216" t="n">
      <f>AB216+AD216</f>
    </nc>
  </rcc>
  <rcc rId="3437" ua="false" sId="6">
    <nc r="AG216" t="n">
      <f>AC216+AE216</f>
    </nc>
  </rcc>
  <rcc rId="3438" ua="false" sId="6">
    <nc r="AG216" t="n">
      <f>AC216+AE216</f>
    </nc>
  </rcc>
  <rcc rId="3439" ua="false" sId="6">
    <nc r="I202" t="n">
      <v>6</v>
    </nc>
  </rcc>
  <rcc rId="3440" ua="false" sId="6">
    <nc r="I203" t="n">
      <v>6</v>
    </nc>
  </rcc>
  <rcc rId="3441" ua="false" sId="6">
    <oc r="A203" t="n">
      <v>71658734</v>
    </oc>
    <nc r="A203" t="n">
      <v>71626187</v>
    </nc>
  </rcc>
  <rcc rId="3442" ua="false" sId="6">
    <nc r="A218" t="n">
      <v>71626187</v>
    </nc>
  </rcc>
  <rcc rId="3443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ТО шлиф.установки №13</t>
        </r>
      </is>
    </nc>
  </rcc>
  <rcc rId="3444" ua="false" sId="6">
    <nc r="C218" t="n">
      <v>5</v>
    </nc>
  </rcc>
  <rcc rId="3445" ua="false" sId="6">
    <nc r="J218" t="n">
      <f>D218</f>
    </nc>
  </rcc>
  <rcc rId="3446" ua="false" sId="6">
    <nc r="AA218" t="n">
      <f>IF($P218,$P218,$F218)</f>
    </nc>
  </rcc>
  <rcc rId="3447" ua="false" sId="6">
    <nc r="AB218" t="n">
      <f>IF($J218=$E$22,$H218*448,0)</f>
    </nc>
  </rcc>
  <rcc rId="3448" ua="false" sId="6">
    <nc r="AC218" t="n">
      <f>IF($J218=$E$22,$I218*448,0)</f>
    </nc>
  </rcc>
  <rcc rId="3449" ua="false" sId="6">
    <nc r="AD218" t="n">
      <f>IFERROR(VLOOKUP($A218,[5]БДСМ!$A$353:$O$1956,15,0),0)</f>
    </nc>
  </rcc>
  <rcc rId="3450" ua="false" sId="6">
    <nc r="AE218" t="n">
      <f>IFERROR(VLOOKUP($A218,#REF!,13,0),0)</f>
    </nc>
  </rcc>
  <rcc rId="3451" ua="false" sId="6">
    <nc r="AF218" t="n">
      <f>AB218+AD218</f>
    </nc>
  </rcc>
  <rcc rId="3452" ua="false" sId="6">
    <nc r="AG218" t="n">
      <f>AC218+AE218</f>
    </nc>
  </rcc>
  <rcc rId="3453" ua="false" sId="6">
    <nc r="AG218" t="n">
      <f>AC218+AE218</f>
    </nc>
  </rcc>
  <rcc rId="3454" ua="false" sId="6">
    <nc r="A218" t="n">
      <v>71658733</v>
    </nc>
  </rcc>
  <rcc rId="3455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ТО шлиф.установки №14</t>
        </r>
      </is>
    </nc>
  </rcc>
  <rcc rId="3456" ua="false" sId="6">
    <nc r="C218" t="n">
      <v>6</v>
    </nc>
  </rcc>
  <rcc rId="3457" ua="false" sId="6">
    <nc r="J218" t="n">
      <f>D218</f>
    </nc>
  </rcc>
  <rcc rId="3458" ua="false" sId="6">
    <nc r="AA218" t="n">
      <f>IF($P218,$P218,$F218)</f>
    </nc>
  </rcc>
  <rcc rId="3459" ua="false" sId="6">
    <nc r="AB218" t="n">
      <f>IF($J218=$E$22,$H218*448,0)</f>
    </nc>
  </rcc>
  <rcc rId="3460" ua="false" sId="6">
    <nc r="AC218" t="n">
      <f>IF($J218=$E$22,$I218*448,0)</f>
    </nc>
  </rcc>
  <rcc rId="3461" ua="false" sId="6">
    <nc r="AD218" t="n">
      <f>IFERROR(VLOOKUP($A218,[5]БДСМ!$A$353:$O$1956,15,0),0)</f>
    </nc>
  </rcc>
  <rcc rId="3462" ua="false" sId="6">
    <nc r="AE218" t="n">
      <f>IFERROR(VLOOKUP($A218,#REF!,13,0),0)</f>
    </nc>
  </rcc>
  <rcc rId="3463" ua="false" sId="6">
    <nc r="AF218" t="n">
      <f>AB218+AD218</f>
    </nc>
  </rcc>
  <rcc rId="3464" ua="false" sId="6">
    <nc r="AG218" t="n">
      <f>AC218+AE218</f>
    </nc>
  </rcc>
  <rcc rId="3465" ua="false" sId="6">
    <nc r="AG218" t="n">
      <f>AC218+AE218</f>
    </nc>
  </rcc>
  <rcc rId="3466" ua="false" sId="6">
    <oc r="J150" t="n">
      <f>D150</f>
    </oc>
    <nc r="J150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467" ua="false" sId="6">
    <nc r="I150" t="n">
      <v>2</v>
    </nc>
  </rcc>
  <rcc rId="3468" ua="false" sId="6">
    <nc r="A218" t="n">
      <v>71646410</v>
    </nc>
  </rcc>
  <rcc rId="3469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Монтаж ремня на короткий ролик</t>
        </r>
      </is>
    </nc>
  </rcc>
  <rcc rId="3470" ua="false" sId="6">
    <nc r="C218" t="n">
      <v>2</v>
    </nc>
  </rcc>
  <rcc rId="3471" ua="false" sId="6">
    <nc r="J218" t="n">
      <f>D218</f>
    </nc>
  </rcc>
  <rcc rId="3472" ua="false" sId="6">
    <nc r="AA218" t="n">
      <f>IF($P218,$P218,$F218)</f>
    </nc>
  </rcc>
  <rcc rId="3473" ua="false" sId="6">
    <nc r="AB218" t="n">
      <f>IF($J218=$E$22,$H218*448,0)</f>
    </nc>
  </rcc>
  <rcc rId="3474" ua="false" sId="6">
    <nc r="AC218" t="n">
      <f>IF($J218=$E$22,$I218*448,0)</f>
    </nc>
  </rcc>
  <rcc rId="3475" ua="false" sId="6">
    <nc r="AD218" t="n">
      <f>IFERROR(VLOOKUP($A218,[5]БДСМ!$A$353:$O$1956,15,0),0)</f>
    </nc>
  </rcc>
  <rcc rId="3476" ua="false" sId="6">
    <nc r="AE218" t="n">
      <f>IFERROR(VLOOKUP($A218,#REF!,13,0),0)</f>
    </nc>
  </rcc>
  <rcc rId="3477" ua="false" sId="6">
    <nc r="AF218" t="n">
      <f>AB218+AD218</f>
    </nc>
  </rcc>
  <rcc rId="3478" ua="false" sId="6">
    <nc r="AG218" t="n">
      <f>AC218+AE218</f>
    </nc>
  </rcc>
  <rcc rId="3479" ua="false" sId="6">
    <nc r="AG218" t="n">
      <f>AC218+AE218</f>
    </nc>
  </rcc>
  <rcc rId="3480" ua="false" sId="6">
    <nc r="I183" t="n">
      <v>2</v>
    </nc>
  </rcc>
  <rcc rId="3481" ua="false" sId="6">
    <nc r="A218" t="n">
      <v>71658477</v>
    </nc>
  </rcc>
  <rcc rId="3482" ua="false" sId="6">
    <nc r="B218" t="inlineStr">
      <is>
        <r>
          <rPr>
            <sz val="11"/>
            <rFont val="Calibri"/>
            <family val="0"/>
            <charset val="1"/>
          </rPr>
          <t xml:space="preserve">Резка полости в люке под трубопровод</t>
        </r>
      </is>
    </nc>
  </rcc>
  <rcc rId="3483" ua="false" sId="6">
    <nc r="C218" t="n">
      <v>2</v>
    </nc>
  </rcc>
  <rcc rId="3484" ua="false" sId="6">
    <nc r="AA218" t="n">
      <f>IF($P218,$P218,$F218)</f>
    </nc>
  </rcc>
  <rcc rId="3485" ua="false" sId="6">
    <nc r="AB218" t="n">
      <f>IF($J218=$E$22,$H218*448,0)</f>
    </nc>
  </rcc>
  <rcc rId="3486" ua="false" sId="6">
    <nc r="AC218" t="n">
      <f>IF($J218=$E$22,$I218*448,0)</f>
    </nc>
  </rcc>
  <rcc rId="3487" ua="false" sId="6">
    <nc r="AD218" t="n">
      <f>IFERROR(VLOOKUP($A218,[5]БДСМ!$A$353:$O$1956,15,0),0)</f>
    </nc>
  </rcc>
  <rcc rId="3488" ua="false" sId="6">
    <nc r="AE218" t="n">
      <f>IFERROR(VLOOKUP($A218,#REF!,13,0),0)</f>
    </nc>
  </rcc>
  <rcc rId="3489" ua="false" sId="6">
    <nc r="AF218" t="n">
      <f>AB218+AD218</f>
    </nc>
  </rcc>
  <rcc rId="3490" ua="false" sId="6">
    <nc r="AG218" t="n">
      <f>AC218+AE218</f>
    </nc>
  </rcc>
  <rcc rId="3491" ua="false" sId="6">
    <nc r="AG218" t="n">
      <f>AC218+AE218</f>
    </nc>
  </rcc>
  <rcc rId="3492" ua="false" sId="6">
    <nc r="I204" t="n">
      <v>4</v>
    </nc>
  </rcc>
  <rcc rId="3493" ua="false" sId="6">
    <nc r="I205" t="n">
      <v>1</v>
    </nc>
  </rcc>
  <rcc rId="3494" ua="false" sId="6">
    <nc r="I206" t="n">
      <v>1</v>
    </nc>
  </rcc>
  <rcc rId="3495" ua="false" sId="6">
    <nc r="I207" t="n">
      <v>1</v>
    </nc>
  </rcc>
  <rcc rId="3496" ua="false" sId="6">
    <nc r="H205" t="n">
      <v>1</v>
    </nc>
  </rcc>
  <rcc rId="3497" ua="false" sId="6">
    <nc r="H206" t="n">
      <v>1</v>
    </nc>
  </rcc>
  <rcc rId="3498" ua="false" sId="6">
    <nc r="H207" t="n">
      <v>1</v>
    </nc>
  </rcc>
  <rcc rId="3499" ua="false" sId="6">
    <nc r="A218" t="n">
      <v>71658729</v>
    </nc>
  </rcc>
  <rcc rId="3500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Сварка прорывов в кожухах пил</t>
        </r>
      </is>
    </nc>
  </rcc>
  <rcc rId="3501" ua="false" sId="6">
    <nc r="C218" t="n">
      <v>4</v>
    </nc>
  </rcc>
  <rcc rId="3502" ua="false" sId="6">
    <nc r="AA218" t="n">
      <f>IF($P218,$P218,$F218)</f>
    </nc>
  </rcc>
  <rcc rId="3503" ua="false" sId="6">
    <nc r="AB218" t="n">
      <f>IF($J218=$E$22,$H218*448,0)</f>
    </nc>
  </rcc>
  <rcc rId="3504" ua="false" sId="6">
    <nc r="AC218" t="n">
      <f>IF($J218=$E$22,$I218*448,0)</f>
    </nc>
  </rcc>
  <rcc rId="3505" ua="false" sId="6">
    <nc r="AD218" t="n">
      <f>IFERROR(VLOOKUP($A218,[5]БДСМ!$A$353:$O$1956,15,0),0)</f>
    </nc>
  </rcc>
  <rcc rId="3506" ua="false" sId="6">
    <nc r="AE218" t="n">
      <f>IFERROR(VLOOKUP($A218,#REF!,13,0),0)</f>
    </nc>
  </rcc>
  <rcc rId="3507" ua="false" sId="6">
    <nc r="AF218" t="n">
      <f>AB218+AD218</f>
    </nc>
  </rcc>
  <rcc rId="3508" ua="false" sId="6">
    <nc r="AG218" t="n">
      <f>AC218+AE218</f>
    </nc>
  </rcc>
  <rcc rId="3509" ua="false" sId="6">
    <nc r="AG218" t="n">
      <f>AC218+AE218</f>
    </nc>
  </rcc>
  <rcc rId="3510" ua="false" sId="6">
    <nc r="A218" t="n">
      <v>71658745</v>
    </nc>
  </rcc>
  <rcc rId="3511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№1</t>
        </r>
      </is>
    </nc>
  </rcc>
  <rcc rId="3512" ua="false" sId="6">
    <nc r="C218" t="n">
      <v>1</v>
    </nc>
  </rcc>
  <rcc rId="3513" ua="false" sId="6">
    <nc r="AA218" t="n">
      <f>IF($P218,$P218,$F218)</f>
    </nc>
  </rcc>
  <rcc rId="3514" ua="false" sId="6">
    <nc r="AB218" t="n">
      <f>IF($J218=$E$22,$H218*448,0)</f>
    </nc>
  </rcc>
  <rcc rId="3515" ua="false" sId="6">
    <nc r="AC218" t="n">
      <f>IF($J218=$E$22,$I218*448,0)</f>
    </nc>
  </rcc>
  <rcc rId="3516" ua="false" sId="6">
    <nc r="AD218" t="n">
      <f>IFERROR(VLOOKUP($A218,[5]БДСМ!$A$353:$O$1956,15,0),0)</f>
    </nc>
  </rcc>
  <rcc rId="3517" ua="false" sId="6">
    <nc r="AE218" t="n">
      <f>IFERROR(VLOOKUP($A218,#REF!,13,0),0)</f>
    </nc>
  </rcc>
  <rcc rId="3518" ua="false" sId="6">
    <nc r="AF218" t="n">
      <f>AB218+AD218</f>
    </nc>
  </rcc>
  <rcc rId="3519" ua="false" sId="6">
    <nc r="AG218" t="n">
      <f>AC218+AE218</f>
    </nc>
  </rcc>
  <rcc rId="3520" ua="false" sId="6">
    <nc r="AG218" t="n">
      <f>AC218+AE218</f>
    </nc>
  </rcc>
  <rcc rId="3521" ua="false" sId="6">
    <nc r="A218" t="n">
      <v>71658746</v>
    </nc>
  </rcc>
  <rcc rId="3522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№3</t>
        </r>
      </is>
    </nc>
  </rcc>
  <rcc rId="3523" ua="false" sId="6">
    <nc r="C218" t="n">
      <v>1</v>
    </nc>
  </rcc>
  <rcc rId="3524" ua="false" sId="6">
    <nc r="AA218" t="n">
      <f>IF($P218,$P218,$F218)</f>
    </nc>
  </rcc>
  <rcc rId="3525" ua="false" sId="6">
    <nc r="AB218" t="n">
      <f>IF($J218=$E$22,$H218*448,0)</f>
    </nc>
  </rcc>
  <rcc rId="3526" ua="false" sId="6">
    <nc r="AC218" t="n">
      <f>IF($J218=$E$22,$I218*448,0)</f>
    </nc>
  </rcc>
  <rcc rId="3527" ua="false" sId="6">
    <nc r="AD218" t="n">
      <f>IFERROR(VLOOKUP($A218,[5]БДСМ!$A$353:$O$1956,15,0),0)</f>
    </nc>
  </rcc>
  <rcc rId="3528" ua="false" sId="6">
    <nc r="AE218" t="n">
      <f>IFERROR(VLOOKUP($A218,#REF!,13,0),0)</f>
    </nc>
  </rcc>
  <rcc rId="3529" ua="false" sId="6">
    <nc r="AF218" t="n">
      <f>AB218+AD218</f>
    </nc>
  </rcc>
  <rcc rId="3530" ua="false" sId="6">
    <nc r="AG218" t="n">
      <f>AC218+AE218</f>
    </nc>
  </rcc>
  <rcc rId="3531" ua="false" sId="6">
    <nc r="AG218" t="n">
      <f>AC218+AE218</f>
    </nc>
  </rcc>
  <rcc rId="3532" ua="false" sId="6">
    <nc r="A218" t="n">
      <v>71658743</v>
    </nc>
  </rcc>
  <rcc rId="3533" ua="false" sId="6">
    <nc r="B218" t="inlineStr">
      <is>
        <r>
          <rPr>
            <sz val="11"/>
            <rFont val="Calibri"/>
            <family val="0"/>
            <charset val="1"/>
          </rPr>
          <t xml:space="preserve">Рокфон : Замена полотна дисковой пилы №2</t>
        </r>
      </is>
    </nc>
  </rcc>
  <rcc rId="3534" ua="false" sId="6">
    <nc r="C218" t="n">
      <v>1</v>
    </nc>
  </rcc>
  <rcc rId="3535" ua="false" sId="6">
    <nc r="AA218" t="n">
      <f>IF($P218,$P218,$F218)</f>
    </nc>
  </rcc>
  <rcc rId="3536" ua="false" sId="6">
    <nc r="AB218" t="n">
      <f>IF($J218=$E$22,$H218*448,0)</f>
    </nc>
  </rcc>
  <rcc rId="3537" ua="false" sId="6">
    <nc r="AC218" t="n">
      <f>IF($J218=$E$22,$I218*448,0)</f>
    </nc>
  </rcc>
  <rcc rId="3538" ua="false" sId="6">
    <nc r="AD218" t="n">
      <f>IFERROR(VLOOKUP($A218,[5]БДСМ!$A$353:$O$1956,15,0),0)</f>
    </nc>
  </rcc>
  <rcc rId="3539" ua="false" sId="6">
    <nc r="AE218" t="n">
      <f>IFERROR(VLOOKUP($A218,#REF!,13,0),0)</f>
    </nc>
  </rcc>
  <rcc rId="3540" ua="false" sId="6">
    <nc r="AF218" t="n">
      <f>AB218+AD218</f>
    </nc>
  </rcc>
  <rcc rId="3541" ua="false" sId="6">
    <nc r="AG218" t="n">
      <f>AC218+AE218</f>
    </nc>
  </rcc>
  <rcc rId="3542" ua="false" sId="6">
    <nc r="AG218" t="n">
      <f>AC218+AE218</f>
    </nc>
  </rcc>
  <rcc rId="3543" ua="false" sId="6">
    <nc r="I152" t="n">
      <v>4</v>
    </nc>
  </rcc>
  <rcc rId="3544" ua="false" sId="6">
    <nc r="A218" t="n">
      <v>71655732</v>
    </nc>
  </rcc>
  <rcc rId="3545" ua="false" sId="6">
    <nc r="B218" t="inlineStr">
      <is>
        <r>
          <rPr>
            <sz val="11"/>
            <rFont val="Calibri"/>
            <family val="0"/>
            <charset val="1"/>
          </rPr>
          <t xml:space="preserve">ТО упаковок</t>
        </r>
      </is>
    </nc>
  </rcc>
  <rcc rId="3546" ua="false" sId="6">
    <nc r="C218" t="n">
      <v>4</v>
    </nc>
  </rcc>
  <rcc rId="3547" ua="false" sId="6">
    <nc r="AA218" t="n">
      <f>IF($P218,$P218,$F218)</f>
    </nc>
  </rcc>
  <rcc rId="3548" ua="false" sId="6">
    <nc r="AB218" t="n">
      <f>IF($J218=$E$22,$H218*448,0)</f>
    </nc>
  </rcc>
  <rcc rId="3549" ua="false" sId="6">
    <nc r="AC218" t="n">
      <f>IF($J218=$E$22,$I218*448,0)</f>
    </nc>
  </rcc>
  <rcc rId="3550" ua="false" sId="6">
    <nc r="AD218" t="n">
      <f>IFERROR(VLOOKUP($A218,[5]БДСМ!$A$353:$O$1956,15,0),0)</f>
    </nc>
  </rcc>
  <rcc rId="3551" ua="false" sId="6">
    <nc r="AE218" t="n">
      <f>IFERROR(VLOOKUP($A218,#REF!,13,0),0)</f>
    </nc>
  </rcc>
  <rcc rId="3552" ua="false" sId="6">
    <nc r="AF218" t="n">
      <f>AB218+AD218</f>
    </nc>
  </rcc>
  <rcc rId="3553" ua="false" sId="6">
    <nc r="AG218" t="n">
      <f>AC218+AE218</f>
    </nc>
  </rcc>
  <rcc rId="3554" ua="false" sId="6">
    <nc r="AG218" t="n">
      <f>AC218+AE218</f>
    </nc>
  </rcc>
  <rcc rId="3555" ua="false" sId="6">
    <nc r="I162" t="n">
      <v>6</v>
    </nc>
  </rcc>
  <rcc rId="3556" ua="false" sId="6">
    <nc r="A218" t="n">
      <v>71656095</v>
    </nc>
  </rcc>
  <rcc rId="3557" ua="false" sId="6">
    <nc r="B218" t="inlineStr">
      <is>
        <r>
          <rPr>
            <sz val="11"/>
            <rFont val="Calibri"/>
            <family val="0"/>
            <charset val="1"/>
          </rPr>
          <t xml:space="preserve">Ремонт корпуса фильтра вакуума</t>
        </r>
      </is>
    </nc>
  </rcc>
  <rcc rId="3558" ua="false" sId="6">
    <nc r="C218" t="n">
      <v>6</v>
    </nc>
  </rcc>
  <rcc rId="3559" ua="false" sId="6">
    <nc r="AA218" t="n">
      <f>IF($P218,$P218,$F218)</f>
    </nc>
  </rcc>
  <rcc rId="3560" ua="false" sId="6">
    <nc r="AB218" t="n">
      <f>IF($J218=$E$22,$H218*448,0)</f>
    </nc>
  </rcc>
  <rcc rId="3561" ua="false" sId="6">
    <nc r="AC218" t="n">
      <f>IF($J218=$E$22,$I218*448,0)</f>
    </nc>
  </rcc>
  <rcc rId="3562" ua="false" sId="6">
    <nc r="AD218" t="n">
      <f>IFERROR(VLOOKUP($A218,[5]БДСМ!$A$353:$O$1956,15,0),0)</f>
    </nc>
  </rcc>
  <rcc rId="3563" ua="false" sId="6">
    <nc r="AE218" t="n">
      <f>IFERROR(VLOOKUP($A218,#REF!,13,0),0)</f>
    </nc>
  </rcc>
  <rcc rId="3564" ua="false" sId="6">
    <nc r="AF218" t="n">
      <f>AB218+AD218</f>
    </nc>
  </rcc>
  <rcc rId="3565" ua="false" sId="6">
    <nc r="AG218" t="n">
      <f>AC218+AE218</f>
    </nc>
  </rcc>
  <rcc rId="3566" ua="false" sId="6">
    <nc r="AG218" t="n">
      <f>AC218+AE218</f>
    </nc>
  </rcc>
  <rcc rId="3567" ua="false" sId="6">
    <oc r="J165" t="n">
      <f>D165</f>
    </oc>
    <nc r="J165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568" ua="false" sId="6">
    <nc r="I165" t="n">
      <v>4</v>
    </nc>
  </rcc>
  <rcc rId="3569" ua="false" sId="6">
    <nc r="A218" t="n">
      <v>71656433</v>
    </nc>
  </rcc>
  <rcc rId="3570" ua="false" sId="6">
    <nc r="B218" t="inlineStr">
      <is>
        <r>
          <rPr>
            <sz val="11"/>
            <rFont val="Calibri"/>
            <family val="0"/>
            <charset val="1"/>
          </rPr>
          <t xml:space="preserve">ТО стреч упаковщика</t>
        </r>
      </is>
    </nc>
  </rcc>
  <rcc rId="3571" ua="false" sId="6">
    <nc r="C218" t="n">
      <v>4</v>
    </nc>
  </rcc>
  <rcc rId="3572" ua="false" sId="6">
    <nc r="AA218" t="n">
      <f>IF($P218,$P218,$F218)</f>
    </nc>
  </rcc>
  <rcc rId="3573" ua="false" sId="6">
    <nc r="AB218" t="n">
      <f>IF($J218=$E$22,$H218*448,0)</f>
    </nc>
  </rcc>
  <rcc rId="3574" ua="false" sId="6">
    <nc r="AC218" t="n">
      <f>IF($J218=$E$22,$I218*448,0)</f>
    </nc>
  </rcc>
  <rcc rId="3575" ua="false" sId="6">
    <nc r="AD218" t="n">
      <f>IFERROR(VLOOKUP($A218,[5]БДСМ!$A$353:$O$1956,15,0),0)</f>
    </nc>
  </rcc>
  <rcc rId="3576" ua="false" sId="6">
    <nc r="AE218" t="n">
      <f>IFERROR(VLOOKUP($A218,#REF!,13,0),0)</f>
    </nc>
  </rcc>
  <rcc rId="3577" ua="false" sId="6">
    <nc r="AF218" t="n">
      <f>AB218+AD218</f>
    </nc>
  </rcc>
  <rcc rId="3578" ua="false" sId="6">
    <nc r="AG218" t="n">
      <f>AC218+AE218</f>
    </nc>
  </rcc>
  <rcc rId="3579" ua="false" sId="6">
    <nc r="AG218" t="n">
      <f>AC218+AE218</f>
    </nc>
  </rcc>
  <rcc rId="3580" ua="false" sId="6">
    <nc r="I163" t="n">
      <v>2</v>
    </nc>
  </rcc>
  <rcc rId="3581" ua="false" sId="6">
    <nc r="A218" t="n">
      <v>71656103</v>
    </nc>
  </rcc>
  <rcc rId="3582" ua="false" sId="6">
    <nc r="B218" t="inlineStr">
      <is>
        <r>
          <rPr>
            <sz val="11"/>
            <rFont val="Calibri"/>
            <family val="0"/>
            <charset val="1"/>
          </rPr>
          <t xml:space="preserve">Чистка валов</t>
        </r>
      </is>
    </nc>
  </rcc>
  <rcc rId="3583" ua="false" sId="6">
    <nc r="C218" t="n">
      <v>2</v>
    </nc>
  </rcc>
  <rcc rId="3584" ua="false" sId="6">
    <nc r="AA218" t="n">
      <f>IF($P218,$P218,$F218)</f>
    </nc>
  </rcc>
  <rcc rId="3585" ua="false" sId="6">
    <nc r="AB218" t="n">
      <f>IF($J218=$E$22,$H218*448,0)</f>
    </nc>
  </rcc>
  <rcc rId="3586" ua="false" sId="6">
    <nc r="AC218" t="n">
      <f>IF($J218=$E$22,$I218*448,0)</f>
    </nc>
  </rcc>
  <rcc rId="3587" ua="false" sId="6">
    <nc r="AD218" t="n">
      <f>IFERROR(VLOOKUP($A218,[5]БДСМ!$A$353:$O$1956,15,0),0)</f>
    </nc>
  </rcc>
  <rcc rId="3588" ua="false" sId="6">
    <nc r="AE218" t="n">
      <f>IFERROR(VLOOKUP($A218,#REF!,13,0),0)</f>
    </nc>
  </rcc>
  <rcc rId="3589" ua="false" sId="6">
    <nc r="AF218" t="n">
      <f>AB218+AD218</f>
    </nc>
  </rcc>
  <rcc rId="3590" ua="false" sId="6">
    <nc r="AG218" t="n">
      <f>AC218+AE218</f>
    </nc>
  </rcc>
  <rcc rId="3591" ua="false" sId="6">
    <nc r="AG218" t="n">
      <f>AC218+AE218</f>
    </nc>
  </rcc>
  <rcc rId="3592" ua="false" sId="6">
    <nc r="I161" t="n">
      <v>6</v>
    </nc>
  </rcc>
  <rcc rId="3593" ua="false" sId="6">
    <nc r="A218" t="n">
      <v>71656089</v>
    </nc>
  </rcc>
  <rcc rId="3594" ua="false" sId="6">
    <nc r="B218" t="inlineStr">
      <is>
        <r>
          <rPr>
            <sz val="11"/>
            <rFont val="Calibri"/>
            <family val="0"/>
            <charset val="1"/>
          </rPr>
          <t xml:space="preserve">Замена гильз на термоусадке №1</t>
        </r>
      </is>
    </nc>
  </rcc>
  <rcc rId="3595" ua="false" sId="6">
    <nc r="C218" t="n">
      <v>6</v>
    </nc>
  </rcc>
  <rcc rId="3596" ua="false" sId="6">
    <nc r="AA218" t="n">
      <f>IF($P218,$P218,$F218)</f>
    </nc>
  </rcc>
  <rcc rId="3597" ua="false" sId="6">
    <nc r="AB218" t="n">
      <f>IF($J218=$E$22,$H218*448,0)</f>
    </nc>
  </rcc>
  <rcc rId="3598" ua="false" sId="6">
    <nc r="AC218" t="n">
      <f>IF($J218=$E$22,$I218*448,0)</f>
    </nc>
  </rcc>
  <rcc rId="3599" ua="false" sId="6">
    <nc r="AD218" t="n">
      <f>IFERROR(VLOOKUP($A218,[5]БДСМ!$A$353:$O$1956,15,0),0)</f>
    </nc>
  </rcc>
  <rcc rId="3600" ua="false" sId="6">
    <nc r="AE218" t="n">
      <f>IFERROR(VLOOKUP($A218,#REF!,13,0),0)</f>
    </nc>
  </rcc>
  <rcc rId="3601" ua="false" sId="6">
    <nc r="AF218" t="n">
      <f>AB218+AD218</f>
    </nc>
  </rcc>
  <rcc rId="3602" ua="false" sId="6">
    <nc r="AG218" t="n">
      <f>AC218+AE218</f>
    </nc>
  </rcc>
  <rcc rId="3603" ua="false" sId="6">
    <nc r="AG218" t="n">
      <f>AC218+AE218</f>
    </nc>
  </rcc>
  <rcc rId="3604" ua="false" sId="6">
    <nc r="I214" t="n">
      <v>22</v>
    </nc>
  </rcc>
  <rcc rId="3605" ua="false" sId="6">
    <nc r="A218" t="n">
      <v>71659461</v>
    </nc>
  </rcc>
  <rcc rId="3606" ua="false" sId="6">
    <nc r="B218" t="inlineStr">
      <is>
        <r>
          <rPr>
            <sz val="11"/>
            <rFont val="Calibri"/>
            <family val="0"/>
            <charset val="1"/>
          </rPr>
          <t xml:space="preserve">Востановление герметичности теплобм.пиццы №4</t>
        </r>
      </is>
    </nc>
  </rcc>
  <rcc rId="3607" ua="false" sId="6">
    <nc r="C218" t="n">
      <v>22</v>
    </nc>
  </rcc>
  <rcc rId="3608" ua="false" sId="6">
    <nc r="AA218" t="n">
      <f>IF($P218,$P218,$F218)</f>
    </nc>
  </rcc>
  <rcc rId="3609" ua="false" sId="6">
    <nc r="AB218" t="n">
      <f>IF($J218=$E$22,$H218*448,0)</f>
    </nc>
  </rcc>
  <rcc rId="3610" ua="false" sId="6">
    <nc r="AC218" t="n">
      <f>IF($J218=$E$22,$I218*448,0)</f>
    </nc>
  </rcc>
  <rcc rId="3611" ua="false" sId="6">
    <nc r="AD218" t="n">
      <f>IFERROR(VLOOKUP($A218,[5]БДСМ!$A$353:$O$1956,15,0),0)</f>
    </nc>
  </rcc>
  <rcc rId="3612" ua="false" sId="6">
    <nc r="AE218" t="n">
      <f>IFERROR(VLOOKUP($A218,#REF!,13,0),0)</f>
    </nc>
  </rcc>
  <rcc rId="3613" ua="false" sId="6">
    <nc r="AF218" t="n">
      <f>AB218+AD218</f>
    </nc>
  </rcc>
  <rcc rId="3614" ua="false" sId="6">
    <nc r="AG218" t="n">
      <f>AC218+AE218</f>
    </nc>
  </rcc>
  <rcc rId="3615" ua="false" sId="6">
    <nc r="AG218" t="n">
      <f>AC218+AE218</f>
    </nc>
  </rcc>
  <rcc rId="3616" ua="false" sId="6">
    <nc r="H213" t="n">
      <v>2</v>
    </nc>
  </rcc>
  <rcc rId="3617" ua="false" sId="6">
    <nc r="Q213" t="str">
      <f>IF(AND(Q$31&gt;=$AA213,Q$31&lt;=$AA213,NOT(ISBLANK($AA213))),$H213,"")</f>
    </nc>
  </rcc>
  <rcc rId="3618" ua="false" sId="6">
    <nc r="R213" t="str">
      <f>IF(AND(R$31&gt;=$AA213,R$31&lt;=$AA213,NOT(ISBLANK($AA213))),$H213,"")</f>
    </nc>
  </rcc>
  <rcc rId="3619" ua="false" sId="6">
    <nc r="S213" t="str">
      <f>IF(AND(S$31&gt;=$AA213,S$31&lt;=$AA213,NOT(ISBLANK($AA213))),$H213,"")</f>
    </nc>
  </rcc>
  <rcc rId="3620" ua="false" sId="6">
    <nc r="T213" t="str">
      <f>IF(AND(T$31&gt;=$AA213,T$31&lt;=$AA213,NOT(ISBLANK($AA213))),$H213,"")</f>
    </nc>
  </rcc>
  <rcc rId="3621" ua="false" sId="6">
    <nc r="U213" t="str">
      <f>IF(AND(U$31&gt;=$AA213,U$31&lt;=$AA213,NOT(ISBLANK($AA213))),$H213,"")</f>
    </nc>
  </rcc>
  <rcc rId="3622" ua="false" sId="6">
    <nc r="V213" t="str">
      <f>IF(AND(V$31&gt;=$AA213,V$31&lt;=$AA213,NOT(ISBLANK($AA213))),$H213,"")</f>
    </nc>
  </rcc>
  <rcc rId="3623" ua="false" sId="6">
    <nc r="W213" t="str">
      <f>IF(AND(W$31&gt;=$AA213,W$31&lt;=$AA213,NOT(ISBLANK($AA213))),$H213,"")</f>
    </nc>
  </rcc>
  <rcc rId="3624" ua="false" sId="6">
    <nc r="I213" t="n">
      <v>2</v>
    </nc>
  </rcc>
  <rcc rId="3625" ua="false" sId="6">
    <nc r="A218" t="n">
      <v>71658975</v>
    </nc>
  </rcc>
  <rcc rId="3626" ua="false" sId="6">
    <nc r="B218" t="inlineStr">
      <is>
        <r>
          <rPr>
            <sz val="11"/>
            <rFont val="Calibri"/>
            <family val="0"/>
            <charset val="1"/>
          </rPr>
          <t xml:space="preserve">Снитие размеров диаметра полумуфт</t>
        </r>
      </is>
    </nc>
  </rcc>
  <rcc rId="3627" ua="false" sId="6">
    <nc r="C218" t="n">
      <v>2</v>
    </nc>
  </rcc>
  <rcc rId="3628" ua="false" sId="6">
    <nc r="AA218" t="n">
      <f>IF($P218,$P218,$F218)</f>
    </nc>
  </rcc>
  <rcc rId="3629" ua="false" sId="6">
    <nc r="AB218" t="n">
      <f>IF($J218=$E$22,$H218*448,0)</f>
    </nc>
  </rcc>
  <rcc rId="3630" ua="false" sId="6">
    <nc r="AC218" t="n">
      <f>IF($J218=$E$22,$I218*448,0)</f>
    </nc>
  </rcc>
  <rcc rId="3631" ua="false" sId="6">
    <nc r="AD218" t="n">
      <f>IFERROR(VLOOKUP($A218,[5]БДСМ!$A$353:$O$1956,15,0),0)</f>
    </nc>
  </rcc>
  <rcc rId="3632" ua="false" sId="6">
    <nc r="AE218" t="n">
      <f>IFERROR(VLOOKUP($A218,#REF!,13,0),0)</f>
    </nc>
  </rcc>
  <rcc rId="3633" ua="false" sId="6">
    <nc r="AF218" t="n">
      <f>AB218+AD218</f>
    </nc>
  </rcc>
  <rcc rId="3634" ua="false" sId="6">
    <nc r="AG218" t="n">
      <f>AC218+AE218</f>
    </nc>
  </rcc>
  <rcc rId="3635" ua="false" sId="6">
    <nc r="AG218" t="n">
      <f>AC218+AE218</f>
    </nc>
  </rcc>
  <rcc rId="3636" ua="false" sId="6">
    <nc r="D216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637" ua="false" sId="6">
    <nc r="D217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638" ua="false" sId="6">
    <nc r="E216" t="n">
      <v>43931</v>
    </nc>
  </rcc>
  <rcc rId="3639" ua="false" sId="6">
    <nc r="F216" t="n">
      <v>43931</v>
    </nc>
  </rcc>
  <rcc rId="3640" ua="false" sId="6">
    <nc r="E217" t="n">
      <v>43931</v>
    </nc>
  </rcc>
  <rcc rId="3641" ua="false" sId="6">
    <nc r="F217" t="n">
      <v>43931</v>
    </nc>
  </rcc>
  <rcc rId="3642" ua="false" sId="6">
    <nc r="G217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643" ua="false" sId="6">
    <nc r="G216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3644" ua="false" sId="6">
    <nc r="H216" t="n">
      <v>1</v>
    </nc>
  </rcc>
  <rcc rId="3645" ua="false" sId="6">
    <nc r="H217" t="n">
      <v>3</v>
    </nc>
  </rcc>
  <rcc rId="3646" ua="false" sId="6">
    <nc r="I216" t="n">
      <v>1</v>
    </nc>
  </rcc>
  <rcc rId="3647" ua="false" sId="6">
    <nc r="I217" t="n">
      <v>3</v>
    </nc>
  </rcc>
  <rcc rId="3648" ua="false" sId="6">
    <oc r="C216" t="n">
      <v>1</v>
    </oc>
    <nc r="C216" t="inlineStr">
      <is>
        <r>
          <rPr>
            <sz val="11"/>
            <rFont val="Calibri"/>
            <family val="0"/>
            <charset val="1"/>
          </rPr>
          <t xml:space="preserve">Замена ремней на пицце №5</t>
        </r>
      </is>
    </nc>
  </rcc>
  <rcc rId="3649" ua="false" sId="6">
    <oc r="C217" t="n">
      <v>3</v>
    </oc>
    <nc r="C217" t="inlineStr">
      <is>
        <r>
          <rPr>
            <sz val="11"/>
            <rFont val="Calibri"/>
            <family val="0"/>
            <charset val="1"/>
          </rPr>
          <t xml:space="preserve">Замена уголка крепления ламели</t>
        </r>
      </is>
    </nc>
  </rcc>
  <rcc rId="3650" ua="false" sId="6">
    <oc r="B216" t="inlineStr">
      <is>
        <r>
          <rPr>
            <sz val="11"/>
            <rFont val="Calibri"/>
            <family val="0"/>
            <charset val="1"/>
          </rPr>
          <t xml:space="preserve">Замена ремней на пицце №5</t>
        </r>
      </is>
    </oc>
    <nc r="B216"/>
  </rcc>
  <rcc rId="3651" ua="false" sId="6">
    <oc r="B217" t="inlineStr">
      <is>
        <r>
          <rPr>
            <sz val="11"/>
            <rFont val="Calibri"/>
            <family val="0"/>
            <charset val="1"/>
          </rPr>
          <t xml:space="preserve">Замена уголка крепления ламели</t>
        </r>
      </is>
    </oc>
    <nc r="B217"/>
  </rcc>
  <rcc rId="3652" ua="false" sId="6">
    <nc r="A201" t="n">
      <v>71658729</v>
    </nc>
  </rcc>
  <rcc rId="3653" ua="false" sId="6">
    <nc r="B201" t="inlineStr">
      <is>
        <r>
          <rPr>
            <sz val="11"/>
            <rFont val="Calibri"/>
            <family val="0"/>
            <charset val="1"/>
          </rPr>
          <t xml:space="preserve">Помещение продольной резки</t>
        </r>
      </is>
    </nc>
  </rcc>
  <rcc rId="3654" ua="false" sId="6">
    <nc r="C201" t="inlineStr">
      <is>
        <r>
          <rPr>
            <sz val="11"/>
            <rFont val="Calibri"/>
            <family val="0"/>
            <charset val="1"/>
          </rPr>
          <t xml:space="preserve">Восстановление кожухов дисковых пил</t>
        </r>
      </is>
    </nc>
  </rcc>
  <rcc rId="3655" ua="false" sId="6">
    <nc r="D20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656" ua="false" sId="6">
    <nc r="E201" t="n">
      <v>43930</v>
    </nc>
  </rcc>
  <rcc rId="3657" ua="false" sId="6">
    <nc r="F201" t="n">
      <v>43930</v>
    </nc>
  </rcc>
  <rcc rId="3658" ua="false" sId="6">
    <nc r="G201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659" ua="false" sId="6">
    <nc r="J201" t="n">
      <f>D201</f>
    </nc>
  </rcc>
  <rcc rId="3660" ua="false" sId="6">
    <nc r="Q201" t="str">
      <f>IF(AND(Q$31&gt;=$AA201,Q$31&lt;=$AA201,NOT(ISBLANK($AA201))),$H201,"")</f>
    </nc>
  </rcc>
  <rcc rId="3661" ua="false" sId="6">
    <nc r="R201" t="str">
      <f>IF(AND(R$31&gt;=$AA201,R$31&lt;=$AA201,NOT(ISBLANK($AA201))),$H201,"")</f>
    </nc>
  </rcc>
  <rcc rId="3662" ua="false" sId="6">
    <nc r="S201" t="str">
      <f>IF(AND(S$31&gt;=$AA201,S$31&lt;=$AA201,NOT(ISBLANK($AA201))),$H201,"")</f>
    </nc>
  </rcc>
  <rcc rId="3663" ua="false" sId="6">
    <nc r="T201" t="str">
      <f>IF(AND(T$31&gt;=$AA201,T$31&lt;=$AA201,NOT(ISBLANK($AA201))),$H201,"")</f>
    </nc>
  </rcc>
  <rcc rId="3664" ua="false" sId="6">
    <nc r="U201" t="str">
      <f>IF(AND(U$31&gt;=$AA201,U$31&lt;=$AA201,NOT(ISBLANK($AA201))),$H201,"")</f>
    </nc>
  </rcc>
  <rcc rId="3665" ua="false" sId="6">
    <nc r="V201" t="str">
      <f>IF(AND(V$31&gt;=$AA201,V$31&lt;=$AA201,NOT(ISBLANK($AA201))),$H201,"")</f>
    </nc>
  </rcc>
  <rcc rId="3666" ua="false" sId="6">
    <nc r="W201" t="str">
      <f>IF(AND(W$31&gt;=$AA201,W$31&lt;=$AA201,NOT(ISBLANK($AA201))),$H201,"")</f>
    </nc>
  </rcc>
  <rcc rId="3667" ua="false" sId="6">
    <nc r="AA201" t="n">
      <f>IF($P201,$P201,$F201)</f>
    </nc>
  </rcc>
  <rcc rId="3668" ua="false" sId="6">
    <nc r="AB201" t="n">
      <f>IF($J201=$E$22,$H201*448,0)</f>
    </nc>
  </rcc>
  <rcc rId="3669" ua="false" sId="6">
    <nc r="AC201" t="n">
      <f>IF($J201=$E$22,$I201*448,0)</f>
    </nc>
  </rcc>
  <rcc rId="3670" ua="false" sId="6">
    <nc r="AD201" t="n">
      <f>IFERROR(VLOOKUP($A201,[5]БДСМ!$A$353:$O$1956,15,0),0)</f>
    </nc>
  </rcc>
  <rcc rId="3671" ua="false" sId="6">
    <nc r="AE201" t="n">
      <f>IFERROR(VLOOKUP($A201,#REF!,13,0),0)</f>
    </nc>
  </rcc>
  <rcc rId="3672" ua="false" sId="6">
    <nc r="AF201" t="n">
      <f>AB201+AD201</f>
    </nc>
  </rcc>
  <rcc rId="3673" ua="false" sId="6">
    <nc r="AG201" t="n">
      <f>AC201+AE201</f>
    </nc>
  </rcc>
  <rcc rId="3674" ua="false" sId="6">
    <nc r="AG201" t="n">
      <f>AC201+AE201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3675" ua="false" sId="6">
    <nc r="A217" t="n">
      <v>71659600</v>
    </nc>
  </rcc>
  <rcc rId="3676" ua="false" sId="6">
    <nc r="C217" t="inlineStr">
      <is>
        <r>
          <rPr>
            <sz val="11"/>
            <rFont val="Calibri"/>
            <family val="0"/>
            <charset val="1"/>
          </rPr>
          <t xml:space="preserve">Замена датчика температуры.</t>
        </r>
      </is>
    </nc>
  </rcc>
  <rcc rId="3677" ua="false" sId="6">
    <nc r="B217" t="inlineStr">
      <is>
        <r>
          <rPr>
            <sz val="11"/>
            <rFont val="Calibri"/>
            <family val="0"/>
            <charset val="1"/>
          </rPr>
          <t xml:space="preserve">Упаковочная машина POS 40(SuperWrap1600</t>
        </r>
      </is>
    </nc>
  </rcc>
  <rcc rId="3678" ua="false" sId="6">
    <nc r="D217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3679" ua="false" sId="6">
    <nc r="E217" t="n">
      <v>43931</v>
    </nc>
  </rcc>
  <rcc rId="3680" ua="false" sId="6">
    <nc r="F217" t="n">
      <v>43931</v>
    </nc>
  </rcc>
  <rcc rId="3681" ua="false" sId="6">
    <nc r="G217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682" ua="false" sId="6">
    <nc r="H217" t="n">
      <v>2</v>
    </nc>
  </rcc>
  <rcc rId="3683" ua="false" sId="6">
    <nc r="J217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3684" ua="false" sId="6">
    <nc r="U217" t="n">
      <v>2</v>
    </nc>
  </rcc>
  <rcc rId="3685" ua="false" sId="6">
    <nc r="A218" t="n">
      <v>71659837</v>
    </nc>
  </rcc>
  <rcc rId="3686" ua="false" sId="6">
    <nc r="B218" t="inlineStr">
      <is>
        <r>
          <rPr>
            <sz val="11"/>
            <rFont val="Calibri"/>
            <family val="0"/>
            <charset val="1"/>
          </rPr>
          <t xml:space="preserve">Сгорел двигатель. Pos258</t>
        </r>
      </is>
    </nc>
  </rcc>
  <rcc rId="3687" ua="false" sId="6">
    <nc r="C218" t="inlineStr">
      <is>
        <r>
          <rPr>
            <sz val="11"/>
            <rFont val="Calibri"/>
            <family val="0"/>
            <charset val="1"/>
          </rPr>
          <t xml:space="preserve">Входной роликовый конвейер POS 25</t>
        </r>
      </is>
    </nc>
  </rcc>
  <rcc rId="3688" ua="false" sId="6">
    <nc r="D218" t="inlineStr">
      <is>
        <r>
          <rPr>
            <sz val="11"/>
            <rFont val="Calibri"/>
            <family val="0"/>
            <charset val="1"/>
          </rPr>
          <t xml:space="preserve">E_K_MCHE</t>
        </r>
      </is>
    </nc>
  </rcc>
  <rcc rId="3689" ua="false" sId="6">
    <nc r="J218" t="inlineStr">
      <is>
        <r>
          <rPr>
            <sz val="11"/>
            <rFont val="Calibri"/>
            <family val="0"/>
            <charset val="1"/>
          </rPr>
          <t xml:space="preserve">E_K_MCHE</t>
        </r>
      </is>
    </nc>
  </rcc>
  <rcc rId="3690" ua="false" sId="6">
    <nc r="E218" t="n">
      <v>43933</v>
    </nc>
  </rcc>
  <rcc rId="3691" ua="false" sId="6">
    <nc r="F218" t="n">
      <v>43933</v>
    </nc>
  </rcc>
  <rcc rId="3692" ua="false" sId="6">
    <nc r="G218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693" ua="false" sId="6">
    <nc r="H218" t="n">
      <v>2</v>
    </nc>
  </rcc>
  <rcc rId="3694" ua="false" sId="6">
    <nc r="U218" t="n">
      <v>2</v>
    </nc>
  </rcc>
  <rcc rId="3695" ua="false" sId="6">
    <nc r="A219" t="n">
      <v>71659851</v>
    </nc>
  </rcc>
  <rcc rId="3696" ua="false" sId="6">
    <nc r="B219" t="inlineStr">
      <is>
        <r>
          <rPr>
            <sz val="11"/>
            <rFont val="Calibri"/>
            <family val="0"/>
            <charset val="1"/>
          </rPr>
          <t xml:space="preserve">Насос высокого давления №2</t>
        </r>
      </is>
    </nc>
  </rcc>
  <rcc rId="3697" ua="false" sId="6">
    <nc r="C219" t="inlineStr">
      <is>
        <r>
          <rPr>
            <sz val="11"/>
            <rFont val="Calibri"/>
            <family val="0"/>
            <charset val="1"/>
          </rPr>
          <t xml:space="preserve">Замена подш. и полумуфты в главном мотор</t>
        </r>
      </is>
    </nc>
  </rcc>
  <rcc rId="3698" ua="false" sId="6">
    <nc r="D219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3699" ua="false" sId="6">
    <nc r="E219" t="n">
      <v>43933</v>
    </nc>
  </rcc>
  <rcc rId="3700" ua="false" sId="6">
    <nc r="F219" t="n">
      <v>43933</v>
    </nc>
  </rcc>
  <rcc rId="3701" ua="false" sId="6">
    <nc r="G219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702" ua="false" sId="6">
    <nc r="H219" t="n">
      <v>6</v>
    </nc>
  </rcc>
  <rcc rId="3703" ua="false" sId="6">
    <nc r="J219" t="inlineStr">
      <is>
        <r>
          <rPr>
            <sz val="11"/>
            <rFont val="Calibri"/>
            <family val="0"/>
            <charset val="1"/>
          </rPr>
          <t xml:space="preserve">E_K_VTER</t>
        </r>
      </is>
    </nc>
  </rcc>
  <rcc rId="3704" ua="false" sId="6">
    <nc r="U219" t="n">
      <v>6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3705" ua="false" sId="6">
    <nc r="A220" t="n">
      <v>71650833</v>
    </nc>
  </rcc>
  <rcc rId="3706" ua="false" sId="6">
    <nc r="B220" t="inlineStr">
      <is>
        <r>
          <rPr>
            <sz val="11"/>
            <rFont val="Calibri"/>
            <family val="0"/>
            <charset val="1"/>
          </rPr>
          <t xml:space="preserve">Сортировка и перемещение валков с вагранки</t>
        </r>
      </is>
    </nc>
  </rcc>
  <rcc rId="3707" ua="false" sId="6">
    <nc r="C220" t="n">
      <v>22</v>
    </nc>
  </rcc>
  <rcc rId="3708" ua="false" sId="6">
    <nc r="A221" t="n">
      <v>71660068</v>
    </nc>
  </rcc>
  <rcc rId="3709" ua="false" sId="6">
    <nc r="B221" t="inlineStr">
      <is>
        <r>
          <rPr>
            <sz val="11"/>
            <rFont val="Calibri"/>
            <family val="0"/>
            <charset val="1"/>
          </rPr>
          <t xml:space="preserve">Замена ленты конв.под скребком барабана</t>
        </r>
      </is>
    </nc>
  </rcc>
  <rcc rId="3710" ua="false" sId="6">
    <nc r="C221" t="n">
      <v>6</v>
    </nc>
  </rcc>
  <rcc rId="3711" ua="false" sId="6">
    <nc r="A222" t="n">
      <v>71659852</v>
    </nc>
  </rcc>
  <rcc rId="3712" ua="false" sId="6">
    <nc r="B222" t="inlineStr">
      <is>
        <r>
          <rPr>
            <sz val="11"/>
            <rFont val="Calibri"/>
            <family val="0"/>
            <charset val="1"/>
          </rPr>
          <t xml:space="preserve">Демонтаж/монтаж эл.двигателя насоса</t>
        </r>
      </is>
    </nc>
  </rcc>
  <rcc rId="3713" ua="false" sId="6">
    <nc r="C222" t="n">
      <v>16</v>
    </nc>
  </rcc>
  <rcc rId="3714" ua="false" sId="6">
    <nc r="A223" t="n">
      <v>71659331</v>
    </nc>
  </rcc>
  <rcc rId="3715" ua="false" sId="6">
    <nc r="B223" t="inlineStr">
      <is>
        <r>
          <rPr>
            <sz val="11"/>
            <rFont val="Calibri"/>
            <family val="0"/>
            <charset val="1"/>
          </rPr>
          <t xml:space="preserve">Ремонт бункера дробилки RM 80</t>
        </r>
      </is>
    </nc>
  </rcc>
  <rcc rId="3716" ua="false" sId="6">
    <nc r="C223" t="n">
      <v>22</v>
    </nc>
  </rcc>
  <rcc rId="3717" ua="false" sId="6">
    <nc r="A224" t="n">
      <v>71660071</v>
    </nc>
  </rcc>
  <rcc rId="3718" ua="false" sId="6">
    <nc r="B224" t="inlineStr">
      <is>
        <r>
          <rPr>
            <sz val="11"/>
            <rFont val="Calibri"/>
            <family val="0"/>
            <charset val="1"/>
          </rPr>
          <t xml:space="preserve">Монтаж недостающего ремня на конв.ручной подачи </t>
        </r>
      </is>
    </nc>
  </rcc>
  <rcc rId="3719" ua="false" sId="6">
    <nc r="C224" t="n">
      <v>22</v>
    </nc>
  </rcc>
  <rcc rId="3720" ua="false" sId="6">
    <nc r="I208" t="n">
      <v>22</v>
    </nc>
  </rcc>
  <rcc rId="3721" ua="false" sId="6">
    <nc r="I207" t="n">
      <v>22</v>
    </nc>
  </rcc>
  <rcc rId="3722" ua="false" sId="6">
    <nc r="A223" t="n">
      <v>71659331</v>
    </nc>
  </rcc>
  <rcc rId="3723" ua="false" sId="6">
    <nc r="B223" t="inlineStr">
      <is>
        <r>
          <rPr>
            <sz val="11"/>
            <rFont val="Calibri"/>
            <family val="0"/>
            <charset val="1"/>
          </rPr>
          <t xml:space="preserve">Ремонт бункера дробилки RM 80</t>
        </r>
      </is>
    </nc>
  </rcc>
  <rcc rId="3724" ua="false" sId="6">
    <nc r="C223" t="n">
      <v>22</v>
    </nc>
  </rcc>
  <rcc rId="3725" ua="false" sId="6">
    <nc r="AA223" t="n">
      <f>IF($P223,$P223,$F223)</f>
    </nc>
  </rcc>
  <rcc rId="3726" ua="false" sId="6">
    <nc r="AB223" t="n">
      <f>IF($J223=$E$22,$H223*448,0)</f>
    </nc>
  </rcc>
  <rcc rId="3727" ua="false" sId="6">
    <nc r="AC223" t="n">
      <f>IF($J223=$E$22,$I223*448,0)</f>
    </nc>
  </rcc>
  <rcc rId="3728" ua="false" sId="6">
    <nc r="AD223" t="n">
      <f>IFERROR(VLOOKUP($A223,[5]БДСМ!$A$353:$O$1956,15,0),0)</f>
    </nc>
  </rcc>
  <rcc rId="3729" ua="false" sId="6">
    <nc r="AE223" t="n">
      <f>IFERROR(VLOOKUP($A223,#REF!,13,0),0)</f>
    </nc>
  </rcc>
  <rcc rId="3730" ua="false" sId="6">
    <nc r="AF223" t="n">
      <f>AB223+AD223</f>
    </nc>
  </rcc>
  <rcc rId="3731" ua="false" sId="6">
    <nc r="AG223" t="n">
      <f>AC223+AE223</f>
    </nc>
  </rcc>
  <rcc rId="3732" ua="false" sId="6">
    <nc r="AG223" t="n">
      <f>AC223+AE223</f>
    </nc>
  </rcc>
  <rcc rId="3733" ua="false" sId="6">
    <nc r="A220" t="n">
      <v>71650833</v>
    </nc>
  </rcc>
  <rcc rId="3734" ua="false" sId="6">
    <nc r="B220" t="inlineStr">
      <is>
        <r>
          <rPr>
            <sz val="11"/>
            <rFont val="Calibri"/>
            <family val="0"/>
            <charset val="1"/>
          </rPr>
          <t xml:space="preserve">Сортировка и перемещение валков с вагранки</t>
        </r>
      </is>
    </nc>
  </rcc>
  <rcc rId="3735" ua="false" sId="6">
    <nc r="C220" t="n">
      <v>22</v>
    </nc>
  </rcc>
  <rcc rId="3736" ua="false" sId="6">
    <nc r="AA220" t="n">
      <f>IF($P220,$P220,$F220)</f>
    </nc>
  </rcc>
  <rcc rId="3737" ua="false" sId="6">
    <nc r="AB220" t="n">
      <f>IF($J220=$E$22,$H220*448,0)</f>
    </nc>
  </rcc>
  <rcc rId="3738" ua="false" sId="6">
    <nc r="AC220" t="n">
      <f>IF($J220=$E$22,$I220*448,0)</f>
    </nc>
  </rcc>
  <rcc rId="3739" ua="false" sId="6">
    <nc r="AD220" t="n">
      <f>IFERROR(VLOOKUP($A220,[5]БДСМ!$A$353:$O$1956,15,0),0)</f>
    </nc>
  </rcc>
  <rcc rId="3740" ua="false" sId="6">
    <nc r="AE220" t="n">
      <f>IFERROR(VLOOKUP($A220,#REF!,13,0),0)</f>
    </nc>
  </rcc>
  <rcc rId="3741" ua="false" sId="6">
    <nc r="AF220" t="n">
      <f>AB220+AD220</f>
    </nc>
  </rcc>
  <rcc rId="3742" ua="false" sId="6">
    <nc r="AG220" t="n">
      <f>AC220+AE220</f>
    </nc>
  </rcc>
  <rcc rId="3743" ua="false" sId="6">
    <nc r="AG220" t="n">
      <f>AC220+AE220</f>
    </nc>
  </rcc>
  <rcc rId="3744" ua="false" sId="6">
    <nc r="A222" t="n">
      <v>71660071</v>
    </nc>
  </rcc>
  <rcc rId="3745" ua="false" sId="6">
    <nc r="B222" t="inlineStr">
      <is>
        <r>
          <rPr>
            <sz val="11"/>
            <rFont val="Calibri"/>
            <family val="0"/>
            <charset val="1"/>
          </rPr>
          <t xml:space="preserve">Монтаж недостающего ремня на конв.ручной подачи </t>
        </r>
      </is>
    </nc>
  </rcc>
  <rcc rId="3746" ua="false" sId="6">
    <nc r="C222" t="n">
      <v>22</v>
    </nc>
  </rcc>
  <rcc rId="3747" ua="false" sId="6">
    <nc r="AA222" t="n">
      <f>IF($P222,$P222,$F222)</f>
    </nc>
  </rcc>
  <rcc rId="3748" ua="false" sId="6">
    <nc r="AB222" t="n">
      <f>IF($J222=$E$22,$H222*448,0)</f>
    </nc>
  </rcc>
  <rcc rId="3749" ua="false" sId="6">
    <nc r="AC222" t="n">
      <f>IF($J222=$E$22,$I222*448,0)</f>
    </nc>
  </rcc>
  <rcc rId="3750" ua="false" sId="6">
    <nc r="AD222" t="n">
      <f>IFERROR(VLOOKUP($A222,[5]БДСМ!$A$353:$O$1956,15,0),0)</f>
    </nc>
  </rcc>
  <rcc rId="3751" ua="false" sId="6">
    <nc r="AE222" t="n">
      <f>IFERROR(VLOOKUP($A222,#REF!,13,0),0)</f>
    </nc>
  </rcc>
  <rcc rId="3752" ua="false" sId="6">
    <nc r="AF222" t="n">
      <f>AB222+AD222</f>
    </nc>
  </rcc>
  <rcc rId="3753" ua="false" sId="6">
    <nc r="AG222" t="n">
      <f>AC222+AE222</f>
    </nc>
  </rcc>
  <rcc rId="3754" ua="false" sId="6">
    <nc r="AG222" t="n">
      <f>AC222+AE222</f>
    </nc>
  </rcc>
  <rcc rId="3755" ua="false" sId="6">
    <nc r="H220" t="n">
      <v>6</v>
    </nc>
  </rcc>
  <rcc rId="3756" ua="false" sId="6">
    <nc r="H221" t="n">
      <v>16</v>
    </nc>
  </rcc>
  <rcc rId="3757" ua="false" sId="6">
    <nc r="I220" t="n">
      <v>6</v>
    </nc>
  </rcc>
  <rcc rId="3758" ua="false" sId="6">
    <nc r="I221" t="n">
      <v>16</v>
    </nc>
  </rcc>
  <rcc rId="3759" ua="false" sId="6">
    <nc r="D220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760" ua="false" sId="6">
    <nc r="D22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3761" ua="false" sId="6">
    <nc r="E220" t="n">
      <v>43933</v>
    </nc>
  </rcc>
  <rcc rId="3762" ua="false" sId="6">
    <nc r="F220" t="n">
      <v>43933</v>
    </nc>
  </rcc>
  <rcc rId="3763" ua="false" sId="6">
    <nc r="E221" t="n">
      <v>43933</v>
    </nc>
  </rcc>
  <rcc rId="3764" ua="false" sId="6">
    <nc r="F221" t="n">
      <v>43933</v>
    </nc>
  </rcc>
  <rcc rId="3765" ua="false" sId="6">
    <nc r="G220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766" ua="false" sId="6">
    <nc r="G221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3767" ua="false" sId="6">
    <nc r="J220" t="n">
      <f>D220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3768" ua="false" sId="6">
    <oc r="C220" t="n">
      <v>6</v>
    </oc>
    <nc r="C220" t="inlineStr">
      <is>
        <r>
          <rPr>
            <sz val="11"/>
            <rFont val="Calibri"/>
            <family val="0"/>
            <charset val="1"/>
          </rPr>
          <t xml:space="preserve">Замена ленты конв.под скребком барабана</t>
        </r>
      </is>
    </nc>
  </rcc>
  <rcc rId="3769" ua="false" sId="6">
    <oc r="C221" t="n">
      <v>16</v>
    </oc>
    <nc r="C221" t="inlineStr">
      <is>
        <r>
          <rPr>
            <sz val="11"/>
            <rFont val="Calibri"/>
            <family val="0"/>
            <charset val="1"/>
          </rPr>
          <t xml:space="preserve">Демонтаж/монтаж эл.двигателя насоса</t>
        </r>
      </is>
    </nc>
  </rcc>
  <rcc rId="3770" ua="false" sId="6">
    <oc r="B220" t="inlineStr">
      <is>
        <r>
          <rPr>
            <sz val="11"/>
            <rFont val="Calibri"/>
            <family val="0"/>
            <charset val="1"/>
          </rPr>
          <t xml:space="preserve">Замена ленты конв.под скребком барабана</t>
        </r>
      </is>
    </oc>
    <nc r="B220"/>
  </rcc>
  <rcc rId="3771" ua="false" sId="6">
    <oc r="B221" t="inlineStr">
      <is>
        <r>
          <rPr>
            <sz val="11"/>
            <rFont val="Calibri"/>
            <family val="0"/>
            <charset val="1"/>
          </rPr>
          <t xml:space="preserve">Демонтаж/монтаж эл.двигателя насоса</t>
        </r>
      </is>
    </oc>
    <nc r="B221"/>
  </rcc>
  <rcc rId="3772" ua="false" sId="6">
    <nc r="J221" t="n">
      <f>D221</f>
    </nc>
  </rcc>
  <rcc rId="3773" ua="false" sId="6">
    <oc r="Q142" t="str">
      <f>IF(AND(Q$31&gt;=$AA142,Q$31&lt;=$AA142,NOT(ISBLANK($AA142))),$H142,"")</f>
    </oc>
    <nc r="Q142" t="str">
      <f>IF(AND(Q$31&gt;=$AA142,Q$31&lt;=$AA142,NOT(ISBLANK($AA142))),$H142,"")</f>
    </nc>
  </rcc>
  <rcc rId="3774" ua="false" sId="6">
    <oc r="R142" t="str">
      <f>IF(AND(R$31&gt;=$AA142,R$31&lt;=$AA142,NOT(ISBLANK($AA142))),$H142,"")</f>
    </oc>
    <nc r="R142" t="str">
      <f>IF(AND(R$31&gt;=$AA142,R$31&lt;=$AA142,NOT(ISBLANK($AA142))),$H142,"")</f>
    </nc>
  </rcc>
  <rcc rId="3775" ua="false" sId="6">
    <oc r="S142" t="str">
      <f>IF(AND(S$31&gt;=$AA142,S$31&lt;=$AA142,NOT(ISBLANK($AA142))),$H142,"")</f>
    </oc>
    <nc r="S142" t="str">
      <f>IF(AND(S$31&gt;=$AA142,S$31&lt;=$AA142,NOT(ISBLANK($AA142))),$H142,"")</f>
    </nc>
  </rcc>
  <rcc rId="3776" ua="false" sId="6">
    <oc r="T142" t="str">
      <f>IF(AND(T$31&gt;=$AA142,T$31&lt;=$AA142,NOT(ISBLANK($AA142))),$H142,"")</f>
    </oc>
    <nc r="T142" t="str">
      <f>IF(AND(T$31&gt;=$AA142,T$31&lt;=$AA142,NOT(ISBLANK($AA142))),$H142,"")</f>
    </nc>
  </rcc>
  <rcc rId="3777" ua="false" sId="6">
    <oc r="U142" t="str">
      <f>IF(AND(U$31&gt;=$AA142,U$31&lt;=$AA142,NOT(ISBLANK($AA142))),$H142,"")</f>
    </oc>
    <nc r="U142" t="str">
      <f>IF(AND(U$31&gt;=$AA142,U$31&lt;=$AA142,NOT(ISBLANK($AA142))),$H142,"")</f>
    </nc>
  </rcc>
  <rcc rId="3778" ua="false" sId="6">
    <oc r="V142" t="str">
      <f>IF(AND(V$31&gt;=$AA142,V$31&lt;=$AA142,NOT(ISBLANK($AA142))),$H142,"")</f>
    </oc>
    <nc r="V142" t="str">
      <f>IF(AND(V$31&gt;=$AA142,V$31&lt;=$AA142,NOT(ISBLANK($AA142))),$H142,"")</f>
    </nc>
  </rcc>
  <rcc rId="3779" ua="false" sId="6">
    <oc r="W142" t="str">
      <f>IF(AND(W$31&gt;=$AA142,W$31&lt;=$AA142,NOT(ISBLANK($AA142))),$H142,"")</f>
    </oc>
    <nc r="W142" t="str">
      <f>IF(AND(W$31&gt;=$AA142,W$31&lt;=$AA142,NOT(ISBLANK($AA142))),$H142,"")</f>
    </nc>
  </rcc>
  <rcc rId="3780" ua="false" sId="6">
    <oc r="Q143" t="str">
      <f>IF(AND(Q$31&gt;=$AA143,Q$31&lt;=$AA143,NOT(ISBLANK($AA143))),$H143,"")</f>
    </oc>
    <nc r="Q143" t="str">
      <f>IF(AND(Q$31&gt;=$AA143,Q$31&lt;=$AA143,NOT(ISBLANK($AA143))),$H143,"")</f>
    </nc>
  </rcc>
  <rcc rId="3781" ua="false" sId="6">
    <oc r="R143" t="str">
      <f>IF(AND(R$31&gt;=$AA143,R$31&lt;=$AA143,NOT(ISBLANK($AA143))),$H143,"")</f>
    </oc>
    <nc r="R143" t="str">
      <f>IF(AND(R$31&gt;=$AA143,R$31&lt;=$AA143,NOT(ISBLANK($AA143))),$H143,"")</f>
    </nc>
  </rcc>
  <rcc rId="3782" ua="false" sId="6">
    <oc r="S143" t="str">
      <f>IF(AND(S$31&gt;=$AA143,S$31&lt;=$AA143,NOT(ISBLANK($AA143))),$H143,"")</f>
    </oc>
    <nc r="S143" t="str">
      <f>IF(AND(S$31&gt;=$AA143,S$31&lt;=$AA143,NOT(ISBLANK($AA143))),$H143,"")</f>
    </nc>
  </rcc>
  <rcc rId="3783" ua="false" sId="6">
    <oc r="T143" t="str">
      <f>IF(AND(T$31&gt;=$AA143,T$31&lt;=$AA143,NOT(ISBLANK($AA143))),$H143,"")</f>
    </oc>
    <nc r="T143" t="str">
      <f>IF(AND(T$31&gt;=$AA143,T$31&lt;=$AA143,NOT(ISBLANK($AA143))),$H143,"")</f>
    </nc>
  </rcc>
  <rcc rId="3784" ua="false" sId="6">
    <oc r="U143" t="str">
      <f>IF(AND(U$31&gt;=$AA143,U$31&lt;=$AA143,NOT(ISBLANK($AA143))),$H143,"")</f>
    </oc>
    <nc r="U143" t="str">
      <f>IF(AND(U$31&gt;=$AA143,U$31&lt;=$AA143,NOT(ISBLANK($AA143))),$H143,"")</f>
    </nc>
  </rcc>
  <rcc rId="3785" ua="false" sId="6">
    <oc r="V143" t="str">
      <f>IF(AND(V$31&gt;=$AA143,V$31&lt;=$AA143,NOT(ISBLANK($AA143))),$H143,"")</f>
    </oc>
    <nc r="V143" t="str">
      <f>IF(AND(V$31&gt;=$AA143,V$31&lt;=$AA143,NOT(ISBLANK($AA143))),$H143,"")</f>
    </nc>
  </rcc>
  <rcc rId="3786" ua="false" sId="6">
    <oc r="W143" t="str">
      <f>IF(AND(W$31&gt;=$AA143,W$31&lt;=$AA143,NOT(ISBLANK($AA143))),$H143,"")</f>
    </oc>
    <nc r="W143" t="str">
      <f>IF(AND(W$31&gt;=$AA143,W$31&lt;=$AA143,NOT(ISBLANK($AA143))),$H143,"")</f>
    </nc>
  </rcc>
  <rcc rId="3787" ua="false" sId="6">
    <oc r="Q144" t="str">
      <f>IF(AND(Q$31&gt;=$AA144,Q$31&lt;=$AA144,NOT(ISBLANK($AA144))),$H144,"")</f>
    </oc>
    <nc r="Q144" t="str">
      <f>IF(AND(Q$31&gt;=$AA144,Q$31&lt;=$AA144,NOT(ISBLANK($AA144))),$H144,"")</f>
    </nc>
  </rcc>
  <rcc rId="3788" ua="false" sId="6">
    <oc r="R144" t="str">
      <f>IF(AND(R$31&gt;=$AA144,R$31&lt;=$AA144,NOT(ISBLANK($AA144))),$H144,"")</f>
    </oc>
    <nc r="R144" t="str">
      <f>IF(AND(R$31&gt;=$AA144,R$31&lt;=$AA144,NOT(ISBLANK($AA144))),$H144,"")</f>
    </nc>
  </rcc>
  <rcc rId="3789" ua="false" sId="6">
    <oc r="S144" t="str">
      <f>IF(AND(S$31&gt;=$AA144,S$31&lt;=$AA144,NOT(ISBLANK($AA144))),$H144,"")</f>
    </oc>
    <nc r="S144" t="str">
      <f>IF(AND(S$31&gt;=$AA144,S$31&lt;=$AA144,NOT(ISBLANK($AA144))),$H144,"")</f>
    </nc>
  </rcc>
  <rcc rId="3790" ua="false" sId="6">
    <oc r="T144" t="str">
      <f>IF(AND(T$31&gt;=$AA144,T$31&lt;=$AA144,NOT(ISBLANK($AA144))),$H144,"")</f>
    </oc>
    <nc r="T144" t="str">
      <f>IF(AND(T$31&gt;=$AA144,T$31&lt;=$AA144,NOT(ISBLANK($AA144))),$H144,"")</f>
    </nc>
  </rcc>
  <rcc rId="3791" ua="false" sId="6">
    <oc r="U144" t="str">
      <f>IF(AND(U$31&gt;=$AA144,U$31&lt;=$AA144,NOT(ISBLANK($AA144))),$H144,"")</f>
    </oc>
    <nc r="U144" t="str">
      <f>IF(AND(U$31&gt;=$AA144,U$31&lt;=$AA144,NOT(ISBLANK($AA144))),$H144,"")</f>
    </nc>
  </rcc>
  <rcc rId="3792" ua="false" sId="6">
    <oc r="V144" t="str">
      <f>IF(AND(V$31&gt;=$AA144,V$31&lt;=$AA144,NOT(ISBLANK($AA144))),$H144,"")</f>
    </oc>
    <nc r="V144" t="str">
      <f>IF(AND(V$31&gt;=$AA144,V$31&lt;=$AA144,NOT(ISBLANK($AA144))),$H144,"")</f>
    </nc>
  </rcc>
  <rcc rId="3793" ua="false" sId="6">
    <oc r="W144" t="str">
      <f>IF(AND(W$31&gt;=$AA144,W$31&lt;=$AA144,NOT(ISBLANK($AA144))),$H144,"")</f>
    </oc>
    <nc r="W144" t="str">
      <f>IF(AND(W$31&gt;=$AA144,W$31&lt;=$AA144,NOT(ISBLANK($AA144))),$H144,"")</f>
    </nc>
  </rcc>
  <rcc rId="3794" ua="false" sId="6">
    <oc r="Q145" t="str">
      <f>IF(AND(Q$31&gt;=$AA145,Q$31&lt;=$AA145,NOT(ISBLANK($AA145))),$H145,"")</f>
    </oc>
    <nc r="Q145" t="str">
      <f>IF(AND(Q$31&gt;=$AA145,Q$31&lt;=$AA145,NOT(ISBLANK($AA145))),$H145,"")</f>
    </nc>
  </rcc>
  <rcc rId="3795" ua="false" sId="6">
    <oc r="R145" t="str">
      <f>IF(AND(R$31&gt;=$AA145,R$31&lt;=$AA145,NOT(ISBLANK($AA145))),$H145,"")</f>
    </oc>
    <nc r="R145" t="str">
      <f>IF(AND(R$31&gt;=$AA145,R$31&lt;=$AA145,NOT(ISBLANK($AA145))),$H145,"")</f>
    </nc>
  </rcc>
  <rcc rId="3796" ua="false" sId="6">
    <oc r="S145" t="str">
      <f>IF(AND(S$31&gt;=$AA145,S$31&lt;=$AA145,NOT(ISBLANK($AA145))),$H145,"")</f>
    </oc>
    <nc r="S145" t="str">
      <f>IF(AND(S$31&gt;=$AA145,S$31&lt;=$AA145,NOT(ISBLANK($AA145))),$H145,"")</f>
    </nc>
  </rcc>
  <rcc rId="3797" ua="false" sId="6">
    <oc r="T145" t="str">
      <f>IF(AND(T$31&gt;=$AA145,T$31&lt;=$AA145,NOT(ISBLANK($AA145))),$H145,"")</f>
    </oc>
    <nc r="T145" t="str">
      <f>IF(AND(T$31&gt;=$AA145,T$31&lt;=$AA145,NOT(ISBLANK($AA145))),$H145,"")</f>
    </nc>
  </rcc>
  <rcc rId="3798" ua="false" sId="6">
    <oc r="U145" t="str">
      <f>IF(AND(U$31&gt;=$AA145,U$31&lt;=$AA145,NOT(ISBLANK($AA145))),$H145,"")</f>
    </oc>
    <nc r="U145" t="str">
      <f>IF(AND(U$31&gt;=$AA145,U$31&lt;=$AA145,NOT(ISBLANK($AA145))),$H145,"")</f>
    </nc>
  </rcc>
  <rcc rId="3799" ua="false" sId="6">
    <oc r="V145" t="str">
      <f>IF(AND(V$31&gt;=$AA145,V$31&lt;=$AA145,NOT(ISBLANK($AA145))),$H145,"")</f>
    </oc>
    <nc r="V145" t="str">
      <f>IF(AND(V$31&gt;=$AA145,V$31&lt;=$AA145,NOT(ISBLANK($AA145))),$H145,"")</f>
    </nc>
  </rcc>
  <rcc rId="3800" ua="false" sId="6">
    <oc r="W145" t="str">
      <f>IF(AND(W$31&gt;=$AA145,W$31&lt;=$AA145,NOT(ISBLANK($AA145))),$H145,"")</f>
    </oc>
    <nc r="W145" t="str">
      <f>IF(AND(W$31&gt;=$AA145,W$31&lt;=$AA145,NOT(ISBLANK($AA145))),$H145,"")</f>
    </nc>
  </rcc>
  <rcc rId="3801" ua="false" sId="6">
    <oc r="Q146" t="str">
      <f>IF(AND(Q$31&gt;=$AA146,Q$31&lt;=$AA146,NOT(ISBLANK($AA146))),$H146,"")</f>
    </oc>
    <nc r="Q146" t="str">
      <f>IF(AND(Q$31&gt;=$AA146,Q$31&lt;=$AA146,NOT(ISBLANK($AA146))),$H146,"")</f>
    </nc>
  </rcc>
  <rcc rId="3802" ua="false" sId="6">
    <oc r="R146" t="str">
      <f>IF(AND(R$31&gt;=$AA146,R$31&lt;=$AA146,NOT(ISBLANK($AA146))),$H146,"")</f>
    </oc>
    <nc r="R146" t="str">
      <f>IF(AND(R$31&gt;=$AA146,R$31&lt;=$AA146,NOT(ISBLANK($AA146))),$H146,"")</f>
    </nc>
  </rcc>
  <rcc rId="3803" ua="false" sId="6">
    <oc r="S146" t="str">
      <f>IF(AND(S$31&gt;=$AA146,S$31&lt;=$AA146,NOT(ISBLANK($AA146))),$H146,"")</f>
    </oc>
    <nc r="S146" t="str">
      <f>IF(AND(S$31&gt;=$AA146,S$31&lt;=$AA146,NOT(ISBLANK($AA146))),$H146,"")</f>
    </nc>
  </rcc>
  <rcc rId="3804" ua="false" sId="6">
    <oc r="T146" t="str">
      <f>IF(AND(T$31&gt;=$AA146,T$31&lt;=$AA146,NOT(ISBLANK($AA146))),$H146,"")</f>
    </oc>
    <nc r="T146" t="str">
      <f>IF(AND(T$31&gt;=$AA146,T$31&lt;=$AA146,NOT(ISBLANK($AA146))),$H146,"")</f>
    </nc>
  </rcc>
  <rcc rId="3805" ua="false" sId="6">
    <oc r="U146" t="str">
      <f>IF(AND(U$31&gt;=$AA146,U$31&lt;=$AA146,NOT(ISBLANK($AA146))),$H146,"")</f>
    </oc>
    <nc r="U146" t="str">
      <f>IF(AND(U$31&gt;=$AA146,U$31&lt;=$AA146,NOT(ISBLANK($AA146))),$H146,"")</f>
    </nc>
  </rcc>
  <rcc rId="3806" ua="false" sId="6">
    <oc r="V146" t="str">
      <f>IF(AND(V$31&gt;=$AA146,V$31&lt;=$AA146,NOT(ISBLANK($AA146))),$H146,"")</f>
    </oc>
    <nc r="V146" t="str">
      <f>IF(AND(V$31&gt;=$AA146,V$31&lt;=$AA146,NOT(ISBLANK($AA146))),$H146,"")</f>
    </nc>
  </rcc>
  <rcc rId="3807" ua="false" sId="6">
    <oc r="W146" t="str">
      <f>IF(AND(W$31&gt;=$AA146,W$31&lt;=$AA146,NOT(ISBLANK($AA146))),$H146,"")</f>
    </oc>
    <nc r="W146" t="str">
      <f>IF(AND(W$31&gt;=$AA146,W$31&lt;=$AA146,NOT(ISBLANK($AA146))),$H146,"")</f>
    </nc>
  </rcc>
  <rcc rId="3808" ua="false" sId="6">
    <oc r="Q147" t="str">
      <f>IF(AND(Q$31&gt;=$AA147,Q$31&lt;=$AA147,NOT(ISBLANK($AA147))),$H147,"")</f>
    </oc>
    <nc r="Q147" t="str">
      <f>IF(AND(Q$31&gt;=$AA147,Q$31&lt;=$AA147,NOT(ISBLANK($AA147))),$H147,"")</f>
    </nc>
  </rcc>
  <rcc rId="3809" ua="false" sId="6">
    <oc r="R147" t="str">
      <f>IF(AND(R$31&gt;=$AA147,R$31&lt;=$AA147,NOT(ISBLANK($AA147))),$H147,"")</f>
    </oc>
    <nc r="R147" t="str">
      <f>IF(AND(R$31&gt;=$AA147,R$31&lt;=$AA147,NOT(ISBLANK($AA147))),$H147,"")</f>
    </nc>
  </rcc>
  <rcc rId="3810" ua="false" sId="6">
    <oc r="S147" t="str">
      <f>IF(AND(S$31&gt;=$AA147,S$31&lt;=$AA147,NOT(ISBLANK($AA147))),$H147,"")</f>
    </oc>
    <nc r="S147" t="str">
      <f>IF(AND(S$31&gt;=$AA147,S$31&lt;=$AA147,NOT(ISBLANK($AA147))),$H147,"")</f>
    </nc>
  </rcc>
  <rcc rId="3811" ua="false" sId="6">
    <oc r="T147" t="str">
      <f>IF(AND(T$31&gt;=$AA147,T$31&lt;=$AA147,NOT(ISBLANK($AA147))),$H147,"")</f>
    </oc>
    <nc r="T147" t="str">
      <f>IF(AND(T$31&gt;=$AA147,T$31&lt;=$AA147,NOT(ISBLANK($AA147))),$H147,"")</f>
    </nc>
  </rcc>
  <rcc rId="3812" ua="false" sId="6">
    <oc r="U147" t="str">
      <f>IF(AND(U$31&gt;=$AA147,U$31&lt;=$AA147,NOT(ISBLANK($AA147))),$H147,"")</f>
    </oc>
    <nc r="U147" t="str">
      <f>IF(AND(U$31&gt;=$AA147,U$31&lt;=$AA147,NOT(ISBLANK($AA147))),$H147,"")</f>
    </nc>
  </rcc>
  <rcc rId="3813" ua="false" sId="6">
    <oc r="V147" t="str">
      <f>IF(AND(V$31&gt;=$AA147,V$31&lt;=$AA147,NOT(ISBLANK($AA147))),$H147,"")</f>
    </oc>
    <nc r="V147" t="str">
      <f>IF(AND(V$31&gt;=$AA147,V$31&lt;=$AA147,NOT(ISBLANK($AA147))),$H147,"")</f>
    </nc>
  </rcc>
  <rcc rId="3814" ua="false" sId="6">
    <oc r="W147" t="str">
      <f>IF(AND(W$31&gt;=$AA147,W$31&lt;=$AA147,NOT(ISBLANK($AA147))),$H147,"")</f>
    </oc>
    <nc r="W147" t="str">
      <f>IF(AND(W$31&gt;=$AA147,W$31&lt;=$AA147,NOT(ISBLANK($AA147))),$H147,"")</f>
    </nc>
  </rcc>
  <rcc rId="3815" ua="false" sId="6">
    <oc r="Q148" t="str">
      <f>IF(AND(Q$31&gt;=$AA148,Q$31&lt;=$AA148,NOT(ISBLANK($AA148))),$H148,"")</f>
    </oc>
    <nc r="Q148" t="str">
      <f>IF(AND(Q$31&gt;=$AA148,Q$31&lt;=$AA148,NOT(ISBLANK($AA148))),$H148,"")</f>
    </nc>
  </rcc>
  <rcc rId="3816" ua="false" sId="6">
    <oc r="R148" t="str">
      <f>IF(AND(R$31&gt;=$AA148,R$31&lt;=$AA148,NOT(ISBLANK($AA148))),$H148,"")</f>
    </oc>
    <nc r="R148" t="str">
      <f>IF(AND(R$31&gt;=$AA148,R$31&lt;=$AA148,NOT(ISBLANK($AA148))),$H148,"")</f>
    </nc>
  </rcc>
  <rcc rId="3817" ua="false" sId="6">
    <oc r="S148" t="str">
      <f>IF(AND(S$31&gt;=$AA148,S$31&lt;=$AA148,NOT(ISBLANK($AA148))),$H148,"")</f>
    </oc>
    <nc r="S148" t="str">
      <f>IF(AND(S$31&gt;=$AA148,S$31&lt;=$AA148,NOT(ISBLANK($AA148))),$H148,"")</f>
    </nc>
  </rcc>
  <rcc rId="3818" ua="false" sId="6">
    <oc r="T148" t="str">
      <f>IF(AND(T$31&gt;=$AA148,T$31&lt;=$AA148,NOT(ISBLANK($AA148))),$H148,"")</f>
    </oc>
    <nc r="T148" t="str">
      <f>IF(AND(T$31&gt;=$AA148,T$31&lt;=$AA148,NOT(ISBLANK($AA148))),$H148,"")</f>
    </nc>
  </rcc>
  <rcc rId="3819" ua="false" sId="6">
    <oc r="U148" t="str">
      <f>IF(AND(U$31&gt;=$AA148,U$31&lt;=$AA148,NOT(ISBLANK($AA148))),$H148,"")</f>
    </oc>
    <nc r="U148" t="str">
      <f>IF(AND(U$31&gt;=$AA148,U$31&lt;=$AA148,NOT(ISBLANK($AA148))),$H148,"")</f>
    </nc>
  </rcc>
  <rcc rId="3820" ua="false" sId="6">
    <oc r="V148" t="str">
      <f>IF(AND(V$31&gt;=$AA148,V$31&lt;=$AA148,NOT(ISBLANK($AA148))),$H148,"")</f>
    </oc>
    <nc r="V148" t="str">
      <f>IF(AND(V$31&gt;=$AA148,V$31&lt;=$AA148,NOT(ISBLANK($AA148))),$H148,"")</f>
    </nc>
  </rcc>
  <rcc rId="3821" ua="false" sId="6">
    <oc r="W148" t="str">
      <f>IF(AND(W$31&gt;=$AA148,W$31&lt;=$AA148,NOT(ISBLANK($AA148))),$H148,"")</f>
    </oc>
    <nc r="W148" t="str">
      <f>IF(AND(W$31&gt;=$AA148,W$31&lt;=$AA148,NOT(ISBLANK($AA148))),$H148,"")</f>
    </nc>
  </rcc>
  <rcc rId="3822" ua="false" sId="6">
    <oc r="Q149" t="str">
      <f>IF(AND(Q$31&gt;=$AA149,Q$31&lt;=$AA149,NOT(ISBLANK($AA149))),$H149,"")</f>
    </oc>
    <nc r="Q149" t="str">
      <f>IF(AND(Q$31&gt;=$AA149,Q$31&lt;=$AA149,NOT(ISBLANK($AA149))),$H149,"")</f>
    </nc>
  </rcc>
  <rcc rId="3823" ua="false" sId="6">
    <oc r="R149" t="str">
      <f>IF(AND(R$31&gt;=$AA149,R$31&lt;=$AA149,NOT(ISBLANK($AA149))),$H149,"")</f>
    </oc>
    <nc r="R149" t="str">
      <f>IF(AND(R$31&gt;=$AA149,R$31&lt;=$AA149,NOT(ISBLANK($AA149))),$H149,"")</f>
    </nc>
  </rcc>
  <rcc rId="3824" ua="false" sId="6">
    <oc r="S149" t="str">
      <f>IF(AND(S$31&gt;=$AA149,S$31&lt;=$AA149,NOT(ISBLANK($AA149))),$H149,"")</f>
    </oc>
    <nc r="S149" t="str">
      <f>IF(AND(S$31&gt;=$AA149,S$31&lt;=$AA149,NOT(ISBLANK($AA149))),$H149,"")</f>
    </nc>
  </rcc>
  <rcc rId="3825" ua="false" sId="6">
    <oc r="T149" t="str">
      <f>IF(AND(T$31&gt;=$AA149,T$31&lt;=$AA149,NOT(ISBLANK($AA149))),$H149,"")</f>
    </oc>
    <nc r="T149" t="str">
      <f>IF(AND(T$31&gt;=$AA149,T$31&lt;=$AA149,NOT(ISBLANK($AA149))),$H149,"")</f>
    </nc>
  </rcc>
  <rcc rId="3826" ua="false" sId="6">
    <oc r="U149" t="str">
      <f>IF(AND(U$31&gt;=$AA149,U$31&lt;=$AA149,NOT(ISBLANK($AA149))),$H149,"")</f>
    </oc>
    <nc r="U149" t="str">
      <f>IF(AND(U$31&gt;=$AA149,U$31&lt;=$AA149,NOT(ISBLANK($AA149))),$H149,"")</f>
    </nc>
  </rcc>
  <rcc rId="3827" ua="false" sId="6">
    <oc r="V149" t="str">
      <f>IF(AND(V$31&gt;=$AA149,V$31&lt;=$AA149,NOT(ISBLANK($AA149))),$H149,"")</f>
    </oc>
    <nc r="V149" t="str">
      <f>IF(AND(V$31&gt;=$AA149,V$31&lt;=$AA149,NOT(ISBLANK($AA149))),$H149,"")</f>
    </nc>
  </rcc>
  <rcc rId="3828" ua="false" sId="6">
    <oc r="W149" t="str">
      <f>IF(AND(W$31&gt;=$AA149,W$31&lt;=$AA149,NOT(ISBLANK($AA149))),$H149,"")</f>
    </oc>
    <nc r="W149" t="str">
      <f>IF(AND(W$31&gt;=$AA149,W$31&lt;=$AA149,NOT(ISBLANK($AA149))),$H149,"")</f>
    </nc>
  </rcc>
  <rcc rId="3829" ua="false" sId="6">
    <oc r="Q150" t="str">
      <f>IF(AND(Q$31&gt;=$AA150,Q$31&lt;=$AA150,NOT(ISBLANK($AA150))),$H150,"")</f>
    </oc>
    <nc r="Q150" t="str">
      <f>IF(AND(Q$31&gt;=$AA150,Q$31&lt;=$AA150,NOT(ISBLANK($AA150))),$H150,"")</f>
    </nc>
  </rcc>
  <rcc rId="3830" ua="false" sId="6">
    <oc r="R150" t="str">
      <f>IF(AND(R$31&gt;=$AA150,R$31&lt;=$AA150,NOT(ISBLANK($AA150))),$H150,"")</f>
    </oc>
    <nc r="R150" t="str">
      <f>IF(AND(R$31&gt;=$AA150,R$31&lt;=$AA150,NOT(ISBLANK($AA150))),$H150,"")</f>
    </nc>
  </rcc>
  <rcc rId="3831" ua="false" sId="6">
    <oc r="S150" t="str">
      <f>IF(AND(S$31&gt;=$AA150,S$31&lt;=$AA150,NOT(ISBLANK($AA150))),$H150,"")</f>
    </oc>
    <nc r="S150" t="str">
      <f>IF(AND(S$31&gt;=$AA150,S$31&lt;=$AA150,NOT(ISBLANK($AA150))),$H150,"")</f>
    </nc>
  </rcc>
  <rcc rId="3832" ua="false" sId="6">
    <oc r="T150" t="str">
      <f>IF(AND(T$31&gt;=$AA150,T$31&lt;=$AA150,NOT(ISBLANK($AA150))),$H150,"")</f>
    </oc>
    <nc r="T150" t="str">
      <f>IF(AND(T$31&gt;=$AA150,T$31&lt;=$AA150,NOT(ISBLANK($AA150))),$H150,"")</f>
    </nc>
  </rcc>
  <rcc rId="3833" ua="false" sId="6">
    <oc r="U150" t="str">
      <f>IF(AND(U$31&gt;=$AA150,U$31&lt;=$AA150,NOT(ISBLANK($AA150))),$H150,"")</f>
    </oc>
    <nc r="U150" t="str">
      <f>IF(AND(U$31&gt;=$AA150,U$31&lt;=$AA150,NOT(ISBLANK($AA150))),$H150,"")</f>
    </nc>
  </rcc>
  <rcc rId="3834" ua="false" sId="6">
    <oc r="V150" t="str">
      <f>IF(AND(V$31&gt;=$AA150,V$31&lt;=$AA150,NOT(ISBLANK($AA150))),$H150,"")</f>
    </oc>
    <nc r="V150" t="str">
      <f>IF(AND(V$31&gt;=$AA150,V$31&lt;=$AA150,NOT(ISBLANK($AA150))),$H150,"")</f>
    </nc>
  </rcc>
  <rcc rId="3835" ua="false" sId="6">
    <oc r="W150" t="str">
      <f>IF(AND(W$31&gt;=$AA150,W$31&lt;=$AA150,NOT(ISBLANK($AA150))),$H150,"")</f>
    </oc>
    <nc r="W150" t="str">
      <f>IF(AND(W$31&gt;=$AA150,W$31&lt;=$AA150,NOT(ISBLANK($AA150))),$H150,"")</f>
    </nc>
  </rcc>
  <rcc rId="3836" ua="false" sId="6">
    <oc r="Q151" t="str">
      <f>IF(AND(Q$31&gt;=$AA151,Q$31&lt;=$AA151,NOT(ISBLANK($AA151))),$H151,"")</f>
    </oc>
    <nc r="Q151" t="str">
      <f>IF(AND(Q$31&gt;=$AA151,Q$31&lt;=$AA151,NOT(ISBLANK($AA151))),$H151,"")</f>
    </nc>
  </rcc>
  <rcc rId="3837" ua="false" sId="6">
    <oc r="R151" t="str">
      <f>IF(AND(R$31&gt;=$AA151,R$31&lt;=$AA151,NOT(ISBLANK($AA151))),$H151,"")</f>
    </oc>
    <nc r="R151" t="str">
      <f>IF(AND(R$31&gt;=$AA151,R$31&lt;=$AA151,NOT(ISBLANK($AA151))),$H151,"")</f>
    </nc>
  </rcc>
  <rcc rId="3838" ua="false" sId="6">
    <oc r="S151" t="str">
      <f>IF(AND(S$31&gt;=$AA151,S$31&lt;=$AA151,NOT(ISBLANK($AA151))),$H151,"")</f>
    </oc>
    <nc r="S151" t="str">
      <f>IF(AND(S$31&gt;=$AA151,S$31&lt;=$AA151,NOT(ISBLANK($AA151))),$H151,"")</f>
    </nc>
  </rcc>
  <rcc rId="3839" ua="false" sId="6">
    <oc r="T151" t="str">
      <f>IF(AND(T$31&gt;=$AA151,T$31&lt;=$AA151,NOT(ISBLANK($AA151))),$H151,"")</f>
    </oc>
    <nc r="T151" t="str">
      <f>IF(AND(T$31&gt;=$AA151,T$31&lt;=$AA151,NOT(ISBLANK($AA151))),$H151,"")</f>
    </nc>
  </rcc>
  <rcc rId="3840" ua="false" sId="6">
    <oc r="U151" t="str">
      <f>IF(AND(U$31&gt;=$AA151,U$31&lt;=$AA151,NOT(ISBLANK($AA151))),$H151,"")</f>
    </oc>
    <nc r="U151" t="str">
      <f>IF(AND(U$31&gt;=$AA151,U$31&lt;=$AA151,NOT(ISBLANK($AA151))),$H151,"")</f>
    </nc>
  </rcc>
  <rcc rId="3841" ua="false" sId="6">
    <oc r="V151" t="str">
      <f>IF(AND(V$31&gt;=$AA151,V$31&lt;=$AA151,NOT(ISBLANK($AA151))),$H151,"")</f>
    </oc>
    <nc r="V151" t="str">
      <f>IF(AND(V$31&gt;=$AA151,V$31&lt;=$AA151,NOT(ISBLANK($AA151))),$H151,"")</f>
    </nc>
  </rcc>
  <rcc rId="3842" ua="false" sId="6">
    <oc r="W151" t="str">
      <f>IF(AND(W$31&gt;=$AA151,W$31&lt;=$AA151,NOT(ISBLANK($AA151))),$H151,"")</f>
    </oc>
    <nc r="W151" t="str">
      <f>IF(AND(W$31&gt;=$AA151,W$31&lt;=$AA151,NOT(ISBLANK($AA151))),$H151,"")</f>
    </nc>
  </rcc>
  <rcc rId="3843" ua="false" sId="6">
    <oc r="Q152" t="str">
      <f>IF(AND(Q$31&gt;=$AA152,Q$31&lt;=$AA152,NOT(ISBLANK($AA152))),$H152,"")</f>
    </oc>
    <nc r="Q152" t="str">
      <f>IF(AND(Q$31&gt;=$AA152,Q$31&lt;=$AA152,NOT(ISBLANK($AA152))),$H152,"")</f>
    </nc>
  </rcc>
  <rcc rId="3844" ua="false" sId="6">
    <oc r="R152" t="str">
      <f>IF(AND(R$31&gt;=$AA152,R$31&lt;=$AA152,NOT(ISBLANK($AA152))),$H152,"")</f>
    </oc>
    <nc r="R152" t="str">
      <f>IF(AND(R$31&gt;=$AA152,R$31&lt;=$AA152,NOT(ISBLANK($AA152))),$H152,"")</f>
    </nc>
  </rcc>
  <rcc rId="3845" ua="false" sId="6">
    <oc r="S152" t="str">
      <f>IF(AND(S$31&gt;=$AA152,S$31&lt;=$AA152,NOT(ISBLANK($AA152))),$H152,"")</f>
    </oc>
    <nc r="S152" t="str">
      <f>IF(AND(S$31&gt;=$AA152,S$31&lt;=$AA152,NOT(ISBLANK($AA152))),$H152,"")</f>
    </nc>
  </rcc>
  <rcc rId="3846" ua="false" sId="6">
    <oc r="T152" t="str">
      <f>IF(AND(T$31&gt;=$AA152,T$31&lt;=$AA152,NOT(ISBLANK($AA152))),$H152,"")</f>
    </oc>
    <nc r="T152" t="str">
      <f>IF(AND(T$31&gt;=$AA152,T$31&lt;=$AA152,NOT(ISBLANK($AA152))),$H152,"")</f>
    </nc>
  </rcc>
  <rcc rId="3847" ua="false" sId="6">
    <oc r="U152" t="str">
      <f>IF(AND(U$31&gt;=$AA152,U$31&lt;=$AA152,NOT(ISBLANK($AA152))),$H152,"")</f>
    </oc>
    <nc r="U152" t="str">
      <f>IF(AND(U$31&gt;=$AA152,U$31&lt;=$AA152,NOT(ISBLANK($AA152))),$H152,"")</f>
    </nc>
  </rcc>
  <rcc rId="3848" ua="false" sId="6">
    <oc r="V152" t="str">
      <f>IF(AND(V$31&gt;=$AA152,V$31&lt;=$AA152,NOT(ISBLANK($AA152))),$H152,"")</f>
    </oc>
    <nc r="V152" t="str">
      <f>IF(AND(V$31&gt;=$AA152,V$31&lt;=$AA152,NOT(ISBLANK($AA152))),$H152,"")</f>
    </nc>
  </rcc>
  <rcc rId="3849" ua="false" sId="6">
    <oc r="W152" t="str">
      <f>IF(AND(W$31&gt;=$AA152,W$31&lt;=$AA152,NOT(ISBLANK($AA152))),$H152,"")</f>
    </oc>
    <nc r="W152" t="str">
      <f>IF(AND(W$31&gt;=$AA152,W$31&lt;=$AA152,NOT(ISBLANK($AA152))),$H152,"")</f>
    </nc>
  </rcc>
  <rcc rId="3850" ua="false" sId="6">
    <oc r="Q153" t="str">
      <f>IF(AND(Q$31&gt;=$AA153,Q$31&lt;=$AA153,NOT(ISBLANK($AA153))),$H153,"")</f>
    </oc>
    <nc r="Q153" t="str">
      <f>IF(AND(Q$31&gt;=$AA153,Q$31&lt;=$AA153,NOT(ISBLANK($AA153))),$H153,"")</f>
    </nc>
  </rcc>
  <rcc rId="3851" ua="false" sId="6">
    <oc r="R153" t="str">
      <f>IF(AND(R$31&gt;=$AA153,R$31&lt;=$AA153,NOT(ISBLANK($AA153))),$H153,"")</f>
    </oc>
    <nc r="R153" t="str">
      <f>IF(AND(R$31&gt;=$AA153,R$31&lt;=$AA153,NOT(ISBLANK($AA153))),$H153,"")</f>
    </nc>
  </rcc>
  <rcc rId="3852" ua="false" sId="6">
    <oc r="S153" t="str">
      <f>IF(AND(S$31&gt;=$AA153,S$31&lt;=$AA153,NOT(ISBLANK($AA153))),$H153,"")</f>
    </oc>
    <nc r="S153" t="str">
      <f>IF(AND(S$31&gt;=$AA153,S$31&lt;=$AA153,NOT(ISBLANK($AA153))),$H153,"")</f>
    </nc>
  </rcc>
  <rcc rId="3853" ua="false" sId="6">
    <oc r="T153" t="str">
      <f>IF(AND(T$31&gt;=$AA153,T$31&lt;=$AA153,NOT(ISBLANK($AA153))),$H153,"")</f>
    </oc>
    <nc r="T153" t="str">
      <f>IF(AND(T$31&gt;=$AA153,T$31&lt;=$AA153,NOT(ISBLANK($AA153))),$H153,"")</f>
    </nc>
  </rcc>
  <rcc rId="3854" ua="false" sId="6">
    <oc r="U153" t="str">
      <f>IF(AND(U$31&gt;=$AA153,U$31&lt;=$AA153,NOT(ISBLANK($AA153))),$H153,"")</f>
    </oc>
    <nc r="U153" t="str">
      <f>IF(AND(U$31&gt;=$AA153,U$31&lt;=$AA153,NOT(ISBLANK($AA153))),$H153,"")</f>
    </nc>
  </rcc>
  <rcc rId="3855" ua="false" sId="6">
    <oc r="V153" t="str">
      <f>IF(AND(V$31&gt;=$AA153,V$31&lt;=$AA153,NOT(ISBLANK($AA153))),$H153,"")</f>
    </oc>
    <nc r="V153" t="str">
      <f>IF(AND(V$31&gt;=$AA153,V$31&lt;=$AA153,NOT(ISBLANK($AA153))),$H153,"")</f>
    </nc>
  </rcc>
  <rcc rId="3856" ua="false" sId="6">
    <oc r="W153" t="str">
      <f>IF(AND(W$31&gt;=$AA153,W$31&lt;=$AA153,NOT(ISBLANK($AA153))),$H153,"")</f>
    </oc>
    <nc r="W153" t="str">
      <f>IF(AND(W$31&gt;=$AA153,W$31&lt;=$AA153,NOT(ISBLANK($AA153))),$H153,"")</f>
    </nc>
  </rcc>
  <rcc rId="3857" ua="false" sId="6">
    <oc r="Q154" t="str">
      <f>IF(AND(Q$31&gt;=$AA154,Q$31&lt;=$AA154,NOT(ISBLANK($AA154))),$H154,"")</f>
    </oc>
    <nc r="Q154" t="str">
      <f>IF(AND(Q$31&gt;=$AA154,Q$31&lt;=$AA154,NOT(ISBLANK($AA154))),$H154,"")</f>
    </nc>
  </rcc>
  <rcc rId="3858" ua="false" sId="6">
    <oc r="R154" t="str">
      <f>IF(AND(R$31&gt;=$AA154,R$31&lt;=$AA154,NOT(ISBLANK($AA154))),$H154,"")</f>
    </oc>
    <nc r="R154" t="str">
      <f>IF(AND(R$31&gt;=$AA154,R$31&lt;=$AA154,NOT(ISBLANK($AA154))),$H154,"")</f>
    </nc>
  </rcc>
  <rcc rId="3859" ua="false" sId="6">
    <oc r="S154" t="str">
      <f>IF(AND(S$31&gt;=$AA154,S$31&lt;=$AA154,NOT(ISBLANK($AA154))),$H154,"")</f>
    </oc>
    <nc r="S154" t="str">
      <f>IF(AND(S$31&gt;=$AA154,S$31&lt;=$AA154,NOT(ISBLANK($AA154))),$H154,"")</f>
    </nc>
  </rcc>
  <rcc rId="3860" ua="false" sId="6">
    <oc r="T154" t="str">
      <f>IF(AND(T$31&gt;=$AA154,T$31&lt;=$AA154,NOT(ISBLANK($AA154))),$H154,"")</f>
    </oc>
    <nc r="T154" t="str">
      <f>IF(AND(T$31&gt;=$AA154,T$31&lt;=$AA154,NOT(ISBLANK($AA154))),$H154,"")</f>
    </nc>
  </rcc>
  <rcc rId="3861" ua="false" sId="6">
    <oc r="U154" t="str">
      <f>IF(AND(U$31&gt;=$AA154,U$31&lt;=$AA154,NOT(ISBLANK($AA154))),$H154,"")</f>
    </oc>
    <nc r="U154" t="str">
      <f>IF(AND(U$31&gt;=$AA154,U$31&lt;=$AA154,NOT(ISBLANK($AA154))),$H154,"")</f>
    </nc>
  </rcc>
  <rcc rId="3862" ua="false" sId="6">
    <oc r="V154" t="str">
      <f>IF(AND(V$31&gt;=$AA154,V$31&lt;=$AA154,NOT(ISBLANK($AA154))),$H154,"")</f>
    </oc>
    <nc r="V154" t="str">
      <f>IF(AND(V$31&gt;=$AA154,V$31&lt;=$AA154,NOT(ISBLANK($AA154))),$H154,"")</f>
    </nc>
  </rcc>
  <rcc rId="3863" ua="false" sId="6">
    <oc r="W154" t="str">
      <f>IF(AND(W$31&gt;=$AA154,W$31&lt;=$AA154,NOT(ISBLANK($AA154))),$H154,"")</f>
    </oc>
    <nc r="W154" t="str">
      <f>IF(AND(W$31&gt;=$AA154,W$31&lt;=$AA154,NOT(ISBLANK($AA154))),$H154,"")</f>
    </nc>
  </rcc>
  <rcc rId="3864" ua="false" sId="6">
    <oc r="Q155" t="str">
      <f>IF(AND(Q$31&gt;=$AA155,Q$31&lt;=$AA155,NOT(ISBLANK($AA155))),$H155,"")</f>
    </oc>
    <nc r="Q155" t="str">
      <f>IF(AND(Q$31&gt;=$AA155,Q$31&lt;=$AA155,NOT(ISBLANK($AA155))),$H155,"")</f>
    </nc>
  </rcc>
  <rcc rId="3865" ua="false" sId="6">
    <oc r="R155" t="str">
      <f>IF(AND(R$31&gt;=$AA155,R$31&lt;=$AA155,NOT(ISBLANK($AA155))),$H155,"")</f>
    </oc>
    <nc r="R155" t="str">
      <f>IF(AND(R$31&gt;=$AA155,R$31&lt;=$AA155,NOT(ISBLANK($AA155))),$H155,"")</f>
    </nc>
  </rcc>
  <rcc rId="3866" ua="false" sId="6">
    <oc r="S155" t="str">
      <f>IF(AND(S$31&gt;=$AA155,S$31&lt;=$AA155,NOT(ISBLANK($AA155))),$H155,"")</f>
    </oc>
    <nc r="S155" t="str">
      <f>IF(AND(S$31&gt;=$AA155,S$31&lt;=$AA155,NOT(ISBLANK($AA155))),$H155,"")</f>
    </nc>
  </rcc>
  <rcc rId="3867" ua="false" sId="6">
    <oc r="T155" t="str">
      <f>IF(AND(T$31&gt;=$AA155,T$31&lt;=$AA155,NOT(ISBLANK($AA155))),$H155,"")</f>
    </oc>
    <nc r="T155" t="str">
      <f>IF(AND(T$31&gt;=$AA155,T$31&lt;=$AA155,NOT(ISBLANK($AA155))),$H155,"")</f>
    </nc>
  </rcc>
  <rcc rId="3868" ua="false" sId="6">
    <oc r="U155" t="str">
      <f>IF(AND(U$31&gt;=$AA155,U$31&lt;=$AA155,NOT(ISBLANK($AA155))),$H155,"")</f>
    </oc>
    <nc r="U155" t="str">
      <f>IF(AND(U$31&gt;=$AA155,U$31&lt;=$AA155,NOT(ISBLANK($AA155))),$H155,"")</f>
    </nc>
  </rcc>
  <rcc rId="3869" ua="false" sId="6">
    <oc r="V155" t="str">
      <f>IF(AND(V$31&gt;=$AA155,V$31&lt;=$AA155,NOT(ISBLANK($AA155))),$H155,"")</f>
    </oc>
    <nc r="V155" t="str">
      <f>IF(AND(V$31&gt;=$AA155,V$31&lt;=$AA155,NOT(ISBLANK($AA155))),$H155,"")</f>
    </nc>
  </rcc>
  <rcc rId="3870" ua="false" sId="6">
    <oc r="W155" t="str">
      <f>IF(AND(W$31&gt;=$AA155,W$31&lt;=$AA155,NOT(ISBLANK($AA155))),$H155,"")</f>
    </oc>
    <nc r="W155" t="str">
      <f>IF(AND(W$31&gt;=$AA155,W$31&lt;=$AA155,NOT(ISBLANK($AA155))),$H155,"")</f>
    </nc>
  </rcc>
  <rcc rId="3871" ua="false" sId="6">
    <oc r="Q156" t="str">
      <f>IF(AND(Q$31&gt;=$AA156,Q$31&lt;=$AA156,NOT(ISBLANK($AA156))),$H156,"")</f>
    </oc>
    <nc r="Q156" t="str">
      <f>IF(AND(Q$31&gt;=$AA156,Q$31&lt;=$AA156,NOT(ISBLANK($AA156))),$H156,"")</f>
    </nc>
  </rcc>
  <rcc rId="3872" ua="false" sId="6">
    <oc r="R156" t="str">
      <f>IF(AND(R$31&gt;=$AA156,R$31&lt;=$AA156,NOT(ISBLANK($AA156))),$H156,"")</f>
    </oc>
    <nc r="R156" t="str">
      <f>IF(AND(R$31&gt;=$AA156,R$31&lt;=$AA156,NOT(ISBLANK($AA156))),$H156,"")</f>
    </nc>
  </rcc>
  <rcc rId="3873" ua="false" sId="6">
    <oc r="S156" t="str">
      <f>IF(AND(S$31&gt;=$AA156,S$31&lt;=$AA156,NOT(ISBLANK($AA156))),$H156,"")</f>
    </oc>
    <nc r="S156" t="str">
      <f>IF(AND(S$31&gt;=$AA156,S$31&lt;=$AA156,NOT(ISBLANK($AA156))),$H156,"")</f>
    </nc>
  </rcc>
  <rcc rId="3874" ua="false" sId="6">
    <oc r="T156" t="str">
      <f>IF(AND(T$31&gt;=$AA156,T$31&lt;=$AA156,NOT(ISBLANK($AA156))),$H156,"")</f>
    </oc>
    <nc r="T156" t="str">
      <f>IF(AND(T$31&gt;=$AA156,T$31&lt;=$AA156,NOT(ISBLANK($AA156))),$H156,"")</f>
    </nc>
  </rcc>
  <rcc rId="3875" ua="false" sId="6">
    <oc r="U156" t="str">
      <f>IF(AND(U$31&gt;=$AA156,U$31&lt;=$AA156,NOT(ISBLANK($AA156))),$H156,"")</f>
    </oc>
    <nc r="U156" t="str">
      <f>IF(AND(U$31&gt;=$AA156,U$31&lt;=$AA156,NOT(ISBLANK($AA156))),$H156,"")</f>
    </nc>
  </rcc>
  <rcc rId="3876" ua="false" sId="6">
    <oc r="V156" t="str">
      <f>IF(AND(V$31&gt;=$AA156,V$31&lt;=$AA156,NOT(ISBLANK($AA156))),$H156,"")</f>
    </oc>
    <nc r="V156" t="str">
      <f>IF(AND(V$31&gt;=$AA156,V$31&lt;=$AA156,NOT(ISBLANK($AA156))),$H156,"")</f>
    </nc>
  </rcc>
  <rcc rId="3877" ua="false" sId="6">
    <oc r="W156" t="str">
      <f>IF(AND(W$31&gt;=$AA156,W$31&lt;=$AA156,NOT(ISBLANK($AA156))),$H156,"")</f>
    </oc>
    <nc r="W156" t="str">
      <f>IF(AND(W$31&gt;=$AA156,W$31&lt;=$AA156,NOT(ISBLANK($AA156))),$H156,"")</f>
    </nc>
  </rcc>
  <rcc rId="3878" ua="false" sId="6">
    <oc r="Q157" t="str">
      <f>IF(AND(Q$31&gt;=$AA157,Q$31&lt;=$AA157,NOT(ISBLANK($AA157))),$H157,"")</f>
    </oc>
    <nc r="Q157" t="str">
      <f>IF(AND(Q$31&gt;=$AA157,Q$31&lt;=$AA157,NOT(ISBLANK($AA157))),$H157,"")</f>
    </nc>
  </rcc>
  <rcc rId="3879" ua="false" sId="6">
    <oc r="R157" t="str">
      <f>IF(AND(R$31&gt;=$AA157,R$31&lt;=$AA157,NOT(ISBLANK($AA157))),$H157,"")</f>
    </oc>
    <nc r="R157" t="str">
      <f>IF(AND(R$31&gt;=$AA157,R$31&lt;=$AA157,NOT(ISBLANK($AA157))),$H157,"")</f>
    </nc>
  </rcc>
  <rcc rId="3880" ua="false" sId="6">
    <oc r="S157" t="str">
      <f>IF(AND(S$31&gt;=$AA157,S$31&lt;=$AA157,NOT(ISBLANK($AA157))),$H157,"")</f>
    </oc>
    <nc r="S157" t="str">
      <f>IF(AND(S$31&gt;=$AA157,S$31&lt;=$AA157,NOT(ISBLANK($AA157))),$H157,"")</f>
    </nc>
  </rcc>
  <rcc rId="3881" ua="false" sId="6">
    <oc r="T157" t="str">
      <f>IF(AND(T$31&gt;=$AA157,T$31&lt;=$AA157,NOT(ISBLANK($AA157))),$H157,"")</f>
    </oc>
    <nc r="T157" t="str">
      <f>IF(AND(T$31&gt;=$AA157,T$31&lt;=$AA157,NOT(ISBLANK($AA157))),$H157,"")</f>
    </nc>
  </rcc>
  <rcc rId="3882" ua="false" sId="6">
    <oc r="U157" t="str">
      <f>IF(AND(U$31&gt;=$AA157,U$31&lt;=$AA157,NOT(ISBLANK($AA157))),$H157,"")</f>
    </oc>
    <nc r="U157" t="str">
      <f>IF(AND(U$31&gt;=$AA157,U$31&lt;=$AA157,NOT(ISBLANK($AA157))),$H157,"")</f>
    </nc>
  </rcc>
  <rcc rId="3883" ua="false" sId="6">
    <oc r="V157" t="str">
      <f>IF(AND(V$31&gt;=$AA157,V$31&lt;=$AA157,NOT(ISBLANK($AA157))),$H157,"")</f>
    </oc>
    <nc r="V157" t="str">
      <f>IF(AND(V$31&gt;=$AA157,V$31&lt;=$AA157,NOT(ISBLANK($AA157))),$H157,"")</f>
    </nc>
  </rcc>
  <rcc rId="3884" ua="false" sId="6">
    <oc r="W157" t="str">
      <f>IF(AND(W$31&gt;=$AA157,W$31&lt;=$AA157,NOT(ISBLANK($AA157))),$H157,"")</f>
    </oc>
    <nc r="W157" t="str">
      <f>IF(AND(W$31&gt;=$AA157,W$31&lt;=$AA157,NOT(ISBLANK($AA157))),$H157,"")</f>
    </nc>
  </rcc>
  <rcc rId="3885" ua="false" sId="6">
    <oc r="Q158" t="str">
      <f>IF(AND(Q$31&gt;=$AA158,Q$31&lt;=$AA158,NOT(ISBLANK($AA158))),$H158,"")</f>
    </oc>
    <nc r="Q158" t="str">
      <f>IF(AND(Q$31&gt;=$AA158,Q$31&lt;=$AA158,NOT(ISBLANK($AA158))),$H158,"")</f>
    </nc>
  </rcc>
  <rcc rId="3886" ua="false" sId="6">
    <oc r="R158" t="str">
      <f>IF(AND(R$31&gt;=$AA158,R$31&lt;=$AA158,NOT(ISBLANK($AA158))),$H158,"")</f>
    </oc>
    <nc r="R158" t="str">
      <f>IF(AND(R$31&gt;=$AA158,R$31&lt;=$AA158,NOT(ISBLANK($AA158))),$H158,"")</f>
    </nc>
  </rcc>
  <rcc rId="3887" ua="false" sId="6">
    <oc r="S158" t="str">
      <f>IF(AND(S$31&gt;=$AA158,S$31&lt;=$AA158,NOT(ISBLANK($AA158))),$H158,"")</f>
    </oc>
    <nc r="S158" t="str">
      <f>IF(AND(S$31&gt;=$AA158,S$31&lt;=$AA158,NOT(ISBLANK($AA158))),$H158,"")</f>
    </nc>
  </rcc>
  <rcc rId="3888" ua="false" sId="6">
    <oc r="T158" t="str">
      <f>IF(AND(T$31&gt;=$AA158,T$31&lt;=$AA158,NOT(ISBLANK($AA158))),$H158,"")</f>
    </oc>
    <nc r="T158" t="str">
      <f>IF(AND(T$31&gt;=$AA158,T$31&lt;=$AA158,NOT(ISBLANK($AA158))),$H158,"")</f>
    </nc>
  </rcc>
  <rcc rId="3889" ua="false" sId="6">
    <oc r="U158" t="str">
      <f>IF(AND(U$31&gt;=$AA158,U$31&lt;=$AA158,NOT(ISBLANK($AA158))),$H158,"")</f>
    </oc>
    <nc r="U158" t="str">
      <f>IF(AND(U$31&gt;=$AA158,U$31&lt;=$AA158,NOT(ISBLANK($AA158))),$H158,"")</f>
    </nc>
  </rcc>
  <rcc rId="3890" ua="false" sId="6">
    <oc r="V158" t="str">
      <f>IF(AND(V$31&gt;=$AA158,V$31&lt;=$AA158,NOT(ISBLANK($AA158))),$H158,"")</f>
    </oc>
    <nc r="V158" t="str">
      <f>IF(AND(V$31&gt;=$AA158,V$31&lt;=$AA158,NOT(ISBLANK($AA158))),$H158,"")</f>
    </nc>
  </rcc>
  <rcc rId="3891" ua="false" sId="6">
    <oc r="W158" t="str">
      <f>IF(AND(W$31&gt;=$AA158,W$31&lt;=$AA158,NOT(ISBLANK($AA158))),$H158,"")</f>
    </oc>
    <nc r="W158" t="str">
      <f>IF(AND(W$31&gt;=$AA158,W$31&lt;=$AA158,NOT(ISBLANK($AA158))),$H158,"")</f>
    </nc>
  </rcc>
  <rcc rId="3892" ua="false" sId="6">
    <oc r="Q159" t="str">
      <f>IF(AND(Q$31&gt;=$AA159,Q$31&lt;=$AA159,NOT(ISBLANK($AA159))),$H159,"")</f>
    </oc>
    <nc r="Q159" t="str">
      <f>IF(AND(Q$31&gt;=$AA159,Q$31&lt;=$AA159,NOT(ISBLANK($AA159))),$H159,"")</f>
    </nc>
  </rcc>
  <rcc rId="3893" ua="false" sId="6">
    <oc r="R159" t="str">
      <f>IF(AND(R$31&gt;=$AA159,R$31&lt;=$AA159,NOT(ISBLANK($AA159))),$H159,"")</f>
    </oc>
    <nc r="R159" t="str">
      <f>IF(AND(R$31&gt;=$AA159,R$31&lt;=$AA159,NOT(ISBLANK($AA159))),$H159,"")</f>
    </nc>
  </rcc>
  <rcc rId="3894" ua="false" sId="6">
    <oc r="S159" t="str">
      <f>IF(AND(S$31&gt;=$AA159,S$31&lt;=$AA159,NOT(ISBLANK($AA159))),$H159,"")</f>
    </oc>
    <nc r="S159" t="str">
      <f>IF(AND(S$31&gt;=$AA159,S$31&lt;=$AA159,NOT(ISBLANK($AA159))),$H159,"")</f>
    </nc>
  </rcc>
  <rcc rId="3895" ua="false" sId="6">
    <oc r="T159" t="str">
      <f>IF(AND(T$31&gt;=$AA159,T$31&lt;=$AA159,NOT(ISBLANK($AA159))),$H159,"")</f>
    </oc>
    <nc r="T159" t="str">
      <f>IF(AND(T$31&gt;=$AA159,T$31&lt;=$AA159,NOT(ISBLANK($AA159))),$H159,"")</f>
    </nc>
  </rcc>
  <rcc rId="3896" ua="false" sId="6">
    <oc r="U159" t="str">
      <f>IF(AND(U$31&gt;=$AA159,U$31&lt;=$AA159,NOT(ISBLANK($AA159))),$H159,"")</f>
    </oc>
    <nc r="U159" t="str">
      <f>IF(AND(U$31&gt;=$AA159,U$31&lt;=$AA159,NOT(ISBLANK($AA159))),$H159,"")</f>
    </nc>
  </rcc>
  <rcc rId="3897" ua="false" sId="6">
    <oc r="V159" t="str">
      <f>IF(AND(V$31&gt;=$AA159,V$31&lt;=$AA159,NOT(ISBLANK($AA159))),$H159,"")</f>
    </oc>
    <nc r="V159" t="str">
      <f>IF(AND(V$31&gt;=$AA159,V$31&lt;=$AA159,NOT(ISBLANK($AA159))),$H159,"")</f>
    </nc>
  </rcc>
  <rcc rId="3898" ua="false" sId="6">
    <oc r="W159" t="str">
      <f>IF(AND(W$31&gt;=$AA159,W$31&lt;=$AA159,NOT(ISBLANK($AA159))),$H159,"")</f>
    </oc>
    <nc r="W159" t="str">
      <f>IF(AND(W$31&gt;=$AA159,W$31&lt;=$AA159,NOT(ISBLANK($AA159))),$H159,"")</f>
    </nc>
  </rcc>
  <rcc rId="3899" ua="false" sId="6">
    <oc r="Q160" t="str">
      <f>IF(AND(Q$31&gt;=$AA160,Q$31&lt;=$AA160,NOT(ISBLANK($AA160))),$H160,"")</f>
    </oc>
    <nc r="Q160" t="str">
      <f>IF(AND(Q$31&gt;=$AA160,Q$31&lt;=$AA160,NOT(ISBLANK($AA160))),$H160,"")</f>
    </nc>
  </rcc>
  <rcc rId="3900" ua="false" sId="6">
    <oc r="R160" t="str">
      <f>IF(AND(R$31&gt;=$AA160,R$31&lt;=$AA160,NOT(ISBLANK($AA160))),$H160,"")</f>
    </oc>
    <nc r="R160" t="str">
      <f>IF(AND(R$31&gt;=$AA160,R$31&lt;=$AA160,NOT(ISBLANK($AA160))),$H160,"")</f>
    </nc>
  </rcc>
  <rcc rId="3901" ua="false" sId="6">
    <oc r="S160" t="str">
      <f>IF(AND(S$31&gt;=$AA160,S$31&lt;=$AA160,NOT(ISBLANK($AA160))),$H160,"")</f>
    </oc>
    <nc r="S160" t="str">
      <f>IF(AND(S$31&gt;=$AA160,S$31&lt;=$AA160,NOT(ISBLANK($AA160))),$H160,"")</f>
    </nc>
  </rcc>
  <rcc rId="3902" ua="false" sId="6">
    <oc r="T160" t="str">
      <f>IF(AND(T$31&gt;=$AA160,T$31&lt;=$AA160,NOT(ISBLANK($AA160))),$H160,"")</f>
    </oc>
    <nc r="T160" t="str">
      <f>IF(AND(T$31&gt;=$AA160,T$31&lt;=$AA160,NOT(ISBLANK($AA160))),$H160,"")</f>
    </nc>
  </rcc>
  <rcc rId="3903" ua="false" sId="6">
    <oc r="U160" t="str">
      <f>IF(AND(U$31&gt;=$AA160,U$31&lt;=$AA160,NOT(ISBLANK($AA160))),$H160,"")</f>
    </oc>
    <nc r="U160" t="str">
      <f>IF(AND(U$31&gt;=$AA160,U$31&lt;=$AA160,NOT(ISBLANK($AA160))),$H160,"")</f>
    </nc>
  </rcc>
  <rcc rId="3904" ua="false" sId="6">
    <oc r="V160" t="str">
      <f>IF(AND(V$31&gt;=$AA160,V$31&lt;=$AA160,NOT(ISBLANK($AA160))),$H160,"")</f>
    </oc>
    <nc r="V160" t="str">
      <f>IF(AND(V$31&gt;=$AA160,V$31&lt;=$AA160,NOT(ISBLANK($AA160))),$H160,"")</f>
    </nc>
  </rcc>
  <rcc rId="3905" ua="false" sId="6">
    <oc r="W160" t="str">
      <f>IF(AND(W$31&gt;=$AA160,W$31&lt;=$AA160,NOT(ISBLANK($AA160))),$H160,"")</f>
    </oc>
    <nc r="W160" t="str">
      <f>IF(AND(W$31&gt;=$AA160,W$31&lt;=$AA160,NOT(ISBLANK($AA160))),$H160,"")</f>
    </nc>
  </rcc>
  <rcc rId="3906" ua="false" sId="6">
    <oc r="Q161" t="str">
      <f>IF(AND(Q$31&gt;=$AA161,Q$31&lt;=$AA161,NOT(ISBLANK($AA161))),$H161,"")</f>
    </oc>
    <nc r="Q161" t="str">
      <f>IF(AND(Q$31&gt;=$AA161,Q$31&lt;=$AA161,NOT(ISBLANK($AA161))),$H161,"")</f>
    </nc>
  </rcc>
  <rcc rId="3907" ua="false" sId="6">
    <oc r="R161" t="str">
      <f>IF(AND(R$31&gt;=$AA161,R$31&lt;=$AA161,NOT(ISBLANK($AA161))),$H161,"")</f>
    </oc>
    <nc r="R161" t="str">
      <f>IF(AND(R$31&gt;=$AA161,R$31&lt;=$AA161,NOT(ISBLANK($AA161))),$H161,"")</f>
    </nc>
  </rcc>
  <rcc rId="3908" ua="false" sId="6">
    <oc r="S161" t="str">
      <f>IF(AND(S$31&gt;=$AA161,S$31&lt;=$AA161,NOT(ISBLANK($AA161))),$H161,"")</f>
    </oc>
    <nc r="S161" t="str">
      <f>IF(AND(S$31&gt;=$AA161,S$31&lt;=$AA161,NOT(ISBLANK($AA161))),$H161,"")</f>
    </nc>
  </rcc>
  <rcc rId="3909" ua="false" sId="6">
    <oc r="T161" t="str">
      <f>IF(AND(T$31&gt;=$AA161,T$31&lt;=$AA161,NOT(ISBLANK($AA161))),$H161,"")</f>
    </oc>
    <nc r="T161" t="str">
      <f>IF(AND(T$31&gt;=$AA161,T$31&lt;=$AA161,NOT(ISBLANK($AA161))),$H161,"")</f>
    </nc>
  </rcc>
  <rcc rId="3910" ua="false" sId="6">
    <oc r="U161" t="str">
      <f>IF(AND(U$31&gt;=$AA161,U$31&lt;=$AA161,NOT(ISBLANK($AA161))),$H161,"")</f>
    </oc>
    <nc r="U161" t="str">
      <f>IF(AND(U$31&gt;=$AA161,U$31&lt;=$AA161,NOT(ISBLANK($AA161))),$H161,"")</f>
    </nc>
  </rcc>
  <rcc rId="3911" ua="false" sId="6">
    <oc r="V161" t="str">
      <f>IF(AND(V$31&gt;=$AA161,V$31&lt;=$AA161,NOT(ISBLANK($AA161))),$H161,"")</f>
    </oc>
    <nc r="V161" t="str">
      <f>IF(AND(V$31&gt;=$AA161,V$31&lt;=$AA161,NOT(ISBLANK($AA161))),$H161,"")</f>
    </nc>
  </rcc>
  <rcc rId="3912" ua="false" sId="6">
    <oc r="W161" t="str">
      <f>IF(AND(W$31&gt;=$AA161,W$31&lt;=$AA161,NOT(ISBLANK($AA161))),$H161,"")</f>
    </oc>
    <nc r="W161" t="str">
      <f>IF(AND(W$31&gt;=$AA161,W$31&lt;=$AA161,NOT(ISBLANK($AA161))),$H161,"")</f>
    </nc>
  </rcc>
  <rcc rId="3913" ua="false" sId="6">
    <oc r="Q162" t="str">
      <f>IF(AND(Q$31&gt;=$AA162,Q$31&lt;=$AA162,NOT(ISBLANK($AA162))),$H162,"")</f>
    </oc>
    <nc r="Q162" t="str">
      <f>IF(AND(Q$31&gt;=$AA162,Q$31&lt;=$AA162,NOT(ISBLANK($AA162))),$H162,"")</f>
    </nc>
  </rcc>
  <rcc rId="3914" ua="false" sId="6">
    <oc r="R162" t="str">
      <f>IF(AND(R$31&gt;=$AA162,R$31&lt;=$AA162,NOT(ISBLANK($AA162))),$H162,"")</f>
    </oc>
    <nc r="R162" t="str">
      <f>IF(AND(R$31&gt;=$AA162,R$31&lt;=$AA162,NOT(ISBLANK($AA162))),$H162,"")</f>
    </nc>
  </rcc>
  <rcc rId="3915" ua="false" sId="6">
    <oc r="S162" t="str">
      <f>IF(AND(S$31&gt;=$AA162,S$31&lt;=$AA162,NOT(ISBLANK($AA162))),$H162,"")</f>
    </oc>
    <nc r="S162" t="str">
      <f>IF(AND(S$31&gt;=$AA162,S$31&lt;=$AA162,NOT(ISBLANK($AA162))),$H162,"")</f>
    </nc>
  </rcc>
  <rcc rId="3916" ua="false" sId="6">
    <oc r="T162" t="str">
      <f>IF(AND(T$31&gt;=$AA162,T$31&lt;=$AA162,NOT(ISBLANK($AA162))),$H162,"")</f>
    </oc>
    <nc r="T162" t="str">
      <f>IF(AND(T$31&gt;=$AA162,T$31&lt;=$AA162,NOT(ISBLANK($AA162))),$H162,"")</f>
    </nc>
  </rcc>
  <rcc rId="3917" ua="false" sId="6">
    <oc r="U162" t="str">
      <f>IF(AND(U$31&gt;=$AA162,U$31&lt;=$AA162,NOT(ISBLANK($AA162))),$H162,"")</f>
    </oc>
    <nc r="U162" t="str">
      <f>IF(AND(U$31&gt;=$AA162,U$31&lt;=$AA162,NOT(ISBLANK($AA162))),$H162,"")</f>
    </nc>
  </rcc>
  <rcc rId="3918" ua="false" sId="6">
    <oc r="V162" t="str">
      <f>IF(AND(V$31&gt;=$AA162,V$31&lt;=$AA162,NOT(ISBLANK($AA162))),$H162,"")</f>
    </oc>
    <nc r="V162" t="str">
      <f>IF(AND(V$31&gt;=$AA162,V$31&lt;=$AA162,NOT(ISBLANK($AA162))),$H162,"")</f>
    </nc>
  </rcc>
  <rcc rId="3919" ua="false" sId="6">
    <oc r="W162" t="str">
      <f>IF(AND(W$31&gt;=$AA162,W$31&lt;=$AA162,NOT(ISBLANK($AA162))),$H162,"")</f>
    </oc>
    <nc r="W162" t="str">
      <f>IF(AND(W$31&gt;=$AA162,W$31&lt;=$AA162,NOT(ISBLANK($AA162))),$H162,"")</f>
    </nc>
  </rcc>
  <rcc rId="3920" ua="false" sId="6">
    <oc r="Q163" t="str">
      <f>IF(AND(Q$31&gt;=$AA163,Q$31&lt;=$AA163,NOT(ISBLANK($AA163))),$H163,"")</f>
    </oc>
    <nc r="Q163" t="str">
      <f>IF(AND(Q$31&gt;=$AA163,Q$31&lt;=$AA163,NOT(ISBLANK($AA163))),$H163,"")</f>
    </nc>
  </rcc>
  <rcc rId="3921" ua="false" sId="6">
    <oc r="R163" t="str">
      <f>IF(AND(R$31&gt;=$AA163,R$31&lt;=$AA163,NOT(ISBLANK($AA163))),$H163,"")</f>
    </oc>
    <nc r="R163" t="str">
      <f>IF(AND(R$31&gt;=$AA163,R$31&lt;=$AA163,NOT(ISBLANK($AA163))),$H163,"")</f>
    </nc>
  </rcc>
  <rcc rId="3922" ua="false" sId="6">
    <oc r="S163" t="str">
      <f>IF(AND(S$31&gt;=$AA163,S$31&lt;=$AA163,NOT(ISBLANK($AA163))),$H163,"")</f>
    </oc>
    <nc r="S163" t="str">
      <f>IF(AND(S$31&gt;=$AA163,S$31&lt;=$AA163,NOT(ISBLANK($AA163))),$H163,"")</f>
    </nc>
  </rcc>
  <rcc rId="3923" ua="false" sId="6">
    <oc r="T163" t="str">
      <f>IF(AND(T$31&gt;=$AA163,T$31&lt;=$AA163,NOT(ISBLANK($AA163))),$H163,"")</f>
    </oc>
    <nc r="T163" t="str">
      <f>IF(AND(T$31&gt;=$AA163,T$31&lt;=$AA163,NOT(ISBLANK($AA163))),$H163,"")</f>
    </nc>
  </rcc>
  <rcc rId="3924" ua="false" sId="6">
    <oc r="U163" t="str">
      <f>IF(AND(U$31&gt;=$AA163,U$31&lt;=$AA163,NOT(ISBLANK($AA163))),$H163,"")</f>
    </oc>
    <nc r="U163" t="str">
      <f>IF(AND(U$31&gt;=$AA163,U$31&lt;=$AA163,NOT(ISBLANK($AA163))),$H163,"")</f>
    </nc>
  </rcc>
  <rcc rId="3925" ua="false" sId="6">
    <oc r="V163" t="str">
      <f>IF(AND(V$31&gt;=$AA163,V$31&lt;=$AA163,NOT(ISBLANK($AA163))),$H163,"")</f>
    </oc>
    <nc r="V163" t="str">
      <f>IF(AND(V$31&gt;=$AA163,V$31&lt;=$AA163,NOT(ISBLANK($AA163))),$H163,"")</f>
    </nc>
  </rcc>
  <rcc rId="3926" ua="false" sId="6">
    <oc r="W163" t="str">
      <f>IF(AND(W$31&gt;=$AA163,W$31&lt;=$AA163,NOT(ISBLANK($AA163))),$H163,"")</f>
    </oc>
    <nc r="W163" t="str">
      <f>IF(AND(W$31&gt;=$AA163,W$31&lt;=$AA163,NOT(ISBLANK($AA163))),$H163,"")</f>
    </nc>
  </rcc>
  <rcc rId="3927" ua="false" sId="6">
    <oc r="Q164" t="str">
      <f>IF(AND(Q$31&gt;=$AA164,Q$31&lt;=$AA164,NOT(ISBLANK($AA164))),$H164,"")</f>
    </oc>
    <nc r="Q164" t="str">
      <f>IF(AND(Q$31&gt;=$AA164,Q$31&lt;=$AA164,NOT(ISBLANK($AA164))),$H164,"")</f>
    </nc>
  </rcc>
  <rcc rId="3928" ua="false" sId="6">
    <oc r="R164" t="str">
      <f>IF(AND(R$31&gt;=$AA164,R$31&lt;=$AA164,NOT(ISBLANK($AA164))),$H164,"")</f>
    </oc>
    <nc r="R164" t="str">
      <f>IF(AND(R$31&gt;=$AA164,R$31&lt;=$AA164,NOT(ISBLANK($AA164))),$H164,"")</f>
    </nc>
  </rcc>
  <rcc rId="3929" ua="false" sId="6">
    <oc r="S164" t="str">
      <f>IF(AND(S$31&gt;=$AA164,S$31&lt;=$AA164,NOT(ISBLANK($AA164))),$H164,"")</f>
    </oc>
    <nc r="S164" t="str">
      <f>IF(AND(S$31&gt;=$AA164,S$31&lt;=$AA164,NOT(ISBLANK($AA164))),$H164,"")</f>
    </nc>
  </rcc>
  <rcc rId="3930" ua="false" sId="6">
    <oc r="T164" t="str">
      <f>IF(AND(T$31&gt;=$AA164,T$31&lt;=$AA164,NOT(ISBLANK($AA164))),$H164,"")</f>
    </oc>
    <nc r="T164" t="str">
      <f>IF(AND(T$31&gt;=$AA164,T$31&lt;=$AA164,NOT(ISBLANK($AA164))),$H164,"")</f>
    </nc>
  </rcc>
  <rcc rId="3931" ua="false" sId="6">
    <oc r="U164" t="str">
      <f>IF(AND(U$31&gt;=$AA164,U$31&lt;=$AA164,NOT(ISBLANK($AA164))),$H164,"")</f>
    </oc>
    <nc r="U164" t="str">
      <f>IF(AND(U$31&gt;=$AA164,U$31&lt;=$AA164,NOT(ISBLANK($AA164))),$H164,"")</f>
    </nc>
  </rcc>
  <rcc rId="3932" ua="false" sId="6">
    <oc r="V164" t="str">
      <f>IF(AND(V$31&gt;=$AA164,V$31&lt;=$AA164,NOT(ISBLANK($AA164))),$H164,"")</f>
    </oc>
    <nc r="V164" t="str">
      <f>IF(AND(V$31&gt;=$AA164,V$31&lt;=$AA164,NOT(ISBLANK($AA164))),$H164,"")</f>
    </nc>
  </rcc>
  <rcc rId="3933" ua="false" sId="6">
    <oc r="W164" t="str">
      <f>IF(AND(W$31&gt;=$AA164,W$31&lt;=$AA164,NOT(ISBLANK($AA164))),$H164,"")</f>
    </oc>
    <nc r="W164" t="str">
      <f>IF(AND(W$31&gt;=$AA164,W$31&lt;=$AA164,NOT(ISBLANK($AA164))),$H164,"")</f>
    </nc>
  </rcc>
  <rcc rId="3934" ua="false" sId="6">
    <oc r="Q165" t="str">
      <f>IF(AND(Q$31&gt;=$AA165,Q$31&lt;=$AA165,NOT(ISBLANK($AA165))),$H165,"")</f>
    </oc>
    <nc r="Q165" t="str">
      <f>IF(AND(Q$31&gt;=$AA165,Q$31&lt;=$AA165,NOT(ISBLANK($AA165))),$H165,"")</f>
    </nc>
  </rcc>
  <rcc rId="3935" ua="false" sId="6">
    <oc r="R165" t="str">
      <f>IF(AND(R$31&gt;=$AA165,R$31&lt;=$AA165,NOT(ISBLANK($AA165))),$H165,"")</f>
    </oc>
    <nc r="R165" t="str">
      <f>IF(AND(R$31&gt;=$AA165,R$31&lt;=$AA165,NOT(ISBLANK($AA165))),$H165,"")</f>
    </nc>
  </rcc>
  <rcc rId="3936" ua="false" sId="6">
    <oc r="S165" t="str">
      <f>IF(AND(S$31&gt;=$AA165,S$31&lt;=$AA165,NOT(ISBLANK($AA165))),$H165,"")</f>
    </oc>
    <nc r="S165" t="str">
      <f>IF(AND(S$31&gt;=$AA165,S$31&lt;=$AA165,NOT(ISBLANK($AA165))),$H165,"")</f>
    </nc>
  </rcc>
  <rcc rId="3937" ua="false" sId="6">
    <oc r="T165" t="str">
      <f>IF(AND(T$31&gt;=$AA165,T$31&lt;=$AA165,NOT(ISBLANK($AA165))),$H165,"")</f>
    </oc>
    <nc r="T165" t="str">
      <f>IF(AND(T$31&gt;=$AA165,T$31&lt;=$AA165,NOT(ISBLANK($AA165))),$H165,"")</f>
    </nc>
  </rcc>
  <rcc rId="3938" ua="false" sId="6">
    <oc r="U165" t="str">
      <f>IF(AND(U$31&gt;=$AA165,U$31&lt;=$AA165,NOT(ISBLANK($AA165))),$H165,"")</f>
    </oc>
    <nc r="U165" t="str">
      <f>IF(AND(U$31&gt;=$AA165,U$31&lt;=$AA165,NOT(ISBLANK($AA165))),$H165,"")</f>
    </nc>
  </rcc>
  <rcc rId="3939" ua="false" sId="6">
    <oc r="V165" t="str">
      <f>IF(AND(V$31&gt;=$AA165,V$31&lt;=$AA165,NOT(ISBLANK($AA165))),$H165,"")</f>
    </oc>
    <nc r="V165" t="str">
      <f>IF(AND(V$31&gt;=$AA165,V$31&lt;=$AA165,NOT(ISBLANK($AA165))),$H165,"")</f>
    </nc>
  </rcc>
  <rcc rId="3940" ua="false" sId="6">
    <oc r="W165" t="str">
      <f>IF(AND(W$31&gt;=$AA165,W$31&lt;=$AA165,NOT(ISBLANK($AA165))),$H165,"")</f>
    </oc>
    <nc r="W165" t="str">
      <f>IF(AND(W$31&gt;=$AA165,W$31&lt;=$AA165,NOT(ISBLANK($AA165))),$H165,"")</f>
    </nc>
  </rcc>
  <rcc rId="3941" ua="false" sId="6">
    <oc r="Q166" t="str">
      <f>IF(AND(Q$31&gt;=$AA166,Q$31&lt;=$AA166,NOT(ISBLANK($AA166))),$H166,"")</f>
    </oc>
    <nc r="Q166" t="str">
      <f>IF(AND(Q$31&gt;=$AA166,Q$31&lt;=$AA166,NOT(ISBLANK($AA166))),$H166,"")</f>
    </nc>
  </rcc>
  <rcc rId="3942" ua="false" sId="6">
    <oc r="R166" t="str">
      <f>IF(AND(R$31&gt;=$AA166,R$31&lt;=$AA166,NOT(ISBLANK($AA166))),$H166,"")</f>
    </oc>
    <nc r="R166" t="str">
      <f>IF(AND(R$31&gt;=$AA166,R$31&lt;=$AA166,NOT(ISBLANK($AA166))),$H166,"")</f>
    </nc>
  </rcc>
  <rcc rId="3943" ua="false" sId="6">
    <oc r="S166" t="str">
      <f>IF(AND(S$31&gt;=$AA166,S$31&lt;=$AA166,NOT(ISBLANK($AA166))),$H166,"")</f>
    </oc>
    <nc r="S166" t="str">
      <f>IF(AND(S$31&gt;=$AA166,S$31&lt;=$AA166,NOT(ISBLANK($AA166))),$H166,"")</f>
    </nc>
  </rcc>
  <rcc rId="3944" ua="false" sId="6">
    <oc r="T166" t="str">
      <f>IF(AND(T$31&gt;=$AA166,T$31&lt;=$AA166,NOT(ISBLANK($AA166))),$H166,"")</f>
    </oc>
    <nc r="T166" t="str">
      <f>IF(AND(T$31&gt;=$AA166,T$31&lt;=$AA166,NOT(ISBLANK($AA166))),$H166,"")</f>
    </nc>
  </rcc>
  <rcc rId="3945" ua="false" sId="6">
    <oc r="U166" t="str">
      <f>IF(AND(U$31&gt;=$AA166,U$31&lt;=$AA166,NOT(ISBLANK($AA166))),$H166,"")</f>
    </oc>
    <nc r="U166" t="str">
      <f>IF(AND(U$31&gt;=$AA166,U$31&lt;=$AA166,NOT(ISBLANK($AA166))),$H166,"")</f>
    </nc>
  </rcc>
  <rcc rId="3946" ua="false" sId="6">
    <oc r="V166" t="str">
      <f>IF(AND(V$31&gt;=$AA166,V$31&lt;=$AA166,NOT(ISBLANK($AA166))),$H166,"")</f>
    </oc>
    <nc r="V166" t="str">
      <f>IF(AND(V$31&gt;=$AA166,V$31&lt;=$AA166,NOT(ISBLANK($AA166))),$H166,"")</f>
    </nc>
  </rcc>
  <rcc rId="3947" ua="false" sId="6">
    <oc r="W166" t="str">
      <f>IF(AND(W$31&gt;=$AA166,W$31&lt;=$AA166,NOT(ISBLANK($AA166))),$H166,"")</f>
    </oc>
    <nc r="W166" t="str">
      <f>IF(AND(W$31&gt;=$AA166,W$31&lt;=$AA166,NOT(ISBLANK($AA166))),$H166,"")</f>
    </nc>
  </rcc>
  <rcc rId="3948" ua="false" sId="6">
    <oc r="Q167" t="str">
      <f>IF(AND(Q$31&gt;=$AA167,Q$31&lt;=$AA167,NOT(ISBLANK($AA167))),$H167,"")</f>
    </oc>
    <nc r="Q167" t="str">
      <f>IF(AND(Q$31&gt;=$AA167,Q$31&lt;=$AA167,NOT(ISBLANK($AA167))),$H167,"")</f>
    </nc>
  </rcc>
  <rcc rId="3949" ua="false" sId="6">
    <oc r="R167" t="str">
      <f>IF(AND(R$31&gt;=$AA167,R$31&lt;=$AA167,NOT(ISBLANK($AA167))),$H167,"")</f>
    </oc>
    <nc r="R167" t="str">
      <f>IF(AND(R$31&gt;=$AA167,R$31&lt;=$AA167,NOT(ISBLANK($AA167))),$H167,"")</f>
    </nc>
  </rcc>
  <rcc rId="3950" ua="false" sId="6">
    <oc r="S167" t="str">
      <f>IF(AND(S$31&gt;=$AA167,S$31&lt;=$AA167,NOT(ISBLANK($AA167))),$H167,"")</f>
    </oc>
    <nc r="S167" t="str">
      <f>IF(AND(S$31&gt;=$AA167,S$31&lt;=$AA167,NOT(ISBLANK($AA167))),$H167,"")</f>
    </nc>
  </rcc>
  <rcc rId="3951" ua="false" sId="6">
    <oc r="T167" t="str">
      <f>IF(AND(T$31&gt;=$AA167,T$31&lt;=$AA167,NOT(ISBLANK($AA167))),$H167,"")</f>
    </oc>
    <nc r="T167" t="str">
      <f>IF(AND(T$31&gt;=$AA167,T$31&lt;=$AA167,NOT(ISBLANK($AA167))),$H167,"")</f>
    </nc>
  </rcc>
  <rcc rId="3952" ua="false" sId="6">
    <oc r="U167" t="str">
      <f>IF(AND(U$31&gt;=$AA167,U$31&lt;=$AA167,NOT(ISBLANK($AA167))),$H167,"")</f>
    </oc>
    <nc r="U167" t="str">
      <f>IF(AND(U$31&gt;=$AA167,U$31&lt;=$AA167,NOT(ISBLANK($AA167))),$H167,"")</f>
    </nc>
  </rcc>
  <rcc rId="3953" ua="false" sId="6">
    <oc r="V167" t="str">
      <f>IF(AND(V$31&gt;=$AA167,V$31&lt;=$AA167,NOT(ISBLANK($AA167))),$H167,"")</f>
    </oc>
    <nc r="V167" t="str">
      <f>IF(AND(V$31&gt;=$AA167,V$31&lt;=$AA167,NOT(ISBLANK($AA167))),$H167,"")</f>
    </nc>
  </rcc>
  <rcc rId="3954" ua="false" sId="6">
    <oc r="W167" t="str">
      <f>IF(AND(W$31&gt;=$AA167,W$31&lt;=$AA167,NOT(ISBLANK($AA167))),$H167,"")</f>
    </oc>
    <nc r="W167" t="str">
      <f>IF(AND(W$31&gt;=$AA167,W$31&lt;=$AA167,NOT(ISBLANK($AA167))),$H167,"")</f>
    </nc>
  </rcc>
  <rcc rId="3955" ua="false" sId="6">
    <oc r="Q168" t="str">
      <f>IF(AND(Q$31&gt;=$AA168,Q$31&lt;=$AA168,NOT(ISBLANK($AA168))),$H168,"")</f>
    </oc>
    <nc r="Q168" t="str">
      <f>IF(AND(Q$31&gt;=$AA168,Q$31&lt;=$AA168,NOT(ISBLANK($AA168))),$H168,"")</f>
    </nc>
  </rcc>
  <rcc rId="3956" ua="false" sId="6">
    <oc r="R168" t="str">
      <f>IF(AND(R$31&gt;=$AA168,R$31&lt;=$AA168,NOT(ISBLANK($AA168))),$H168,"")</f>
    </oc>
    <nc r="R168" t="str">
      <f>IF(AND(R$31&gt;=$AA168,R$31&lt;=$AA168,NOT(ISBLANK($AA168))),$H168,"")</f>
    </nc>
  </rcc>
  <rcc rId="3957" ua="false" sId="6">
    <oc r="S168" t="str">
      <f>IF(AND(S$31&gt;=$AA168,S$31&lt;=$AA168,NOT(ISBLANK($AA168))),$H168,"")</f>
    </oc>
    <nc r="S168" t="str">
      <f>IF(AND(S$31&gt;=$AA168,S$31&lt;=$AA168,NOT(ISBLANK($AA168))),$H168,"")</f>
    </nc>
  </rcc>
  <rcc rId="3958" ua="false" sId="6">
    <oc r="T168" t="str">
      <f>IF(AND(T$31&gt;=$AA168,T$31&lt;=$AA168,NOT(ISBLANK($AA168))),$H168,"")</f>
    </oc>
    <nc r="T168" t="str">
      <f>IF(AND(T$31&gt;=$AA168,T$31&lt;=$AA168,NOT(ISBLANK($AA168))),$H168,"")</f>
    </nc>
  </rcc>
  <rcc rId="3959" ua="false" sId="6">
    <oc r="U168" t="str">
      <f>IF(AND(U$31&gt;=$AA168,U$31&lt;=$AA168,NOT(ISBLANK($AA168))),$H168,"")</f>
    </oc>
    <nc r="U168" t="str">
      <f>IF(AND(U$31&gt;=$AA168,U$31&lt;=$AA168,NOT(ISBLANK($AA168))),$H168,"")</f>
    </nc>
  </rcc>
  <rcc rId="3960" ua="false" sId="6">
    <oc r="V168" t="str">
      <f>IF(AND(V$31&gt;=$AA168,V$31&lt;=$AA168,NOT(ISBLANK($AA168))),$H168,"")</f>
    </oc>
    <nc r="V168" t="str">
      <f>IF(AND(V$31&gt;=$AA168,V$31&lt;=$AA168,NOT(ISBLANK($AA168))),$H168,"")</f>
    </nc>
  </rcc>
  <rcc rId="3961" ua="false" sId="6">
    <oc r="W168" t="str">
      <f>IF(AND(W$31&gt;=$AA168,W$31&lt;=$AA168,NOT(ISBLANK($AA168))),$H168,"")</f>
    </oc>
    <nc r="W168" t="str">
      <f>IF(AND(W$31&gt;=$AA168,W$31&lt;=$AA168,NOT(ISBLANK($AA168))),$H168,"")</f>
    </nc>
  </rcc>
  <rcc rId="3962" ua="false" sId="6">
    <oc r="Q169" t="str">
      <f>IF(AND(Q$31&gt;=$AA169,Q$31&lt;=$AA169,NOT(ISBLANK($AA169))),$H169,"")</f>
    </oc>
    <nc r="Q169" t="str">
      <f>IF(AND(Q$31&gt;=$AA169,Q$31&lt;=$AA169,NOT(ISBLANK($AA169))),$H169,"")</f>
    </nc>
  </rcc>
  <rcc rId="3963" ua="false" sId="6">
    <oc r="R169" t="str">
      <f>IF(AND(R$31&gt;=$AA169,R$31&lt;=$AA169,NOT(ISBLANK($AA169))),$H169,"")</f>
    </oc>
    <nc r="R169" t="str">
      <f>IF(AND(R$31&gt;=$AA169,R$31&lt;=$AA169,NOT(ISBLANK($AA169))),$H169,"")</f>
    </nc>
  </rcc>
  <rcc rId="3964" ua="false" sId="6">
    <oc r="S169" t="str">
      <f>IF(AND(S$31&gt;=$AA169,S$31&lt;=$AA169,NOT(ISBLANK($AA169))),$H169,"")</f>
    </oc>
    <nc r="S169" t="str">
      <f>IF(AND(S$31&gt;=$AA169,S$31&lt;=$AA169,NOT(ISBLANK($AA169))),$H169,"")</f>
    </nc>
  </rcc>
  <rcc rId="3965" ua="false" sId="6">
    <oc r="T169" t="str">
      <f>IF(AND(T$31&gt;=$AA169,T$31&lt;=$AA169,NOT(ISBLANK($AA169))),$H169,"")</f>
    </oc>
    <nc r="T169" t="str">
      <f>IF(AND(T$31&gt;=$AA169,T$31&lt;=$AA169,NOT(ISBLANK($AA169))),$H169,"")</f>
    </nc>
  </rcc>
  <rcc rId="3966" ua="false" sId="6">
    <oc r="U169" t="str">
      <f>IF(AND(U$31&gt;=$AA169,U$31&lt;=$AA169,NOT(ISBLANK($AA169))),$H169,"")</f>
    </oc>
    <nc r="U169" t="str">
      <f>IF(AND(U$31&gt;=$AA169,U$31&lt;=$AA169,NOT(ISBLANK($AA169))),$H169,"")</f>
    </nc>
  </rcc>
  <rcc rId="3967" ua="false" sId="6">
    <oc r="V169" t="str">
      <f>IF(AND(V$31&gt;=$AA169,V$31&lt;=$AA169,NOT(ISBLANK($AA169))),$H169,"")</f>
    </oc>
    <nc r="V169" t="str">
      <f>IF(AND(V$31&gt;=$AA169,V$31&lt;=$AA169,NOT(ISBLANK($AA169))),$H169,"")</f>
    </nc>
  </rcc>
  <rcc rId="3968" ua="false" sId="6">
    <oc r="W169" t="str">
      <f>IF(AND(W$31&gt;=$AA169,W$31&lt;=$AA169,NOT(ISBLANK($AA169))),$H169,"")</f>
    </oc>
    <nc r="W169" t="str">
      <f>IF(AND(W$31&gt;=$AA169,W$31&lt;=$AA169,NOT(ISBLANK($AA169))),$H169,"")</f>
    </nc>
  </rcc>
  <rcc rId="3969" ua="false" sId="6">
    <oc r="Q170" t="str">
      <f>IF(AND(Q$31&gt;=$AA170,Q$31&lt;=$AA170,NOT(ISBLANK($AA170))),$H170,"")</f>
    </oc>
    <nc r="Q170" t="str">
      <f>IF(AND(Q$31&gt;=$AA170,Q$31&lt;=$AA170,NOT(ISBLANK($AA170))),$H170,"")</f>
    </nc>
  </rcc>
  <rcc rId="3970" ua="false" sId="6">
    <oc r="R170" t="str">
      <f>IF(AND(R$31&gt;=$AA170,R$31&lt;=$AA170,NOT(ISBLANK($AA170))),$H170,"")</f>
    </oc>
    <nc r="R170" t="str">
      <f>IF(AND(R$31&gt;=$AA170,R$31&lt;=$AA170,NOT(ISBLANK($AA170))),$H170,"")</f>
    </nc>
  </rcc>
  <rcc rId="3971" ua="false" sId="6">
    <oc r="S170" t="str">
      <f>IF(AND(S$31&gt;=$AA170,S$31&lt;=$AA170,NOT(ISBLANK($AA170))),$H170,"")</f>
    </oc>
    <nc r="S170" t="str">
      <f>IF(AND(S$31&gt;=$AA170,S$31&lt;=$AA170,NOT(ISBLANK($AA170))),$H170,"")</f>
    </nc>
  </rcc>
  <rcc rId="3972" ua="false" sId="6">
    <oc r="T170" t="str">
      <f>IF(AND(T$31&gt;=$AA170,T$31&lt;=$AA170,NOT(ISBLANK($AA170))),$H170,"")</f>
    </oc>
    <nc r="T170" t="str">
      <f>IF(AND(T$31&gt;=$AA170,T$31&lt;=$AA170,NOT(ISBLANK($AA170))),$H170,"")</f>
    </nc>
  </rcc>
  <rcc rId="3973" ua="false" sId="6">
    <oc r="U170" t="str">
      <f>IF(AND(U$31&gt;=$AA170,U$31&lt;=$AA170,NOT(ISBLANK($AA170))),$H170,"")</f>
    </oc>
    <nc r="U170" t="str">
      <f>IF(AND(U$31&gt;=$AA170,U$31&lt;=$AA170,NOT(ISBLANK($AA170))),$H170,"")</f>
    </nc>
  </rcc>
  <rcc rId="3974" ua="false" sId="6">
    <oc r="V170" t="str">
      <f>IF(AND(V$31&gt;=$AA170,V$31&lt;=$AA170,NOT(ISBLANK($AA170))),$H170,"")</f>
    </oc>
    <nc r="V170" t="str">
      <f>IF(AND(V$31&gt;=$AA170,V$31&lt;=$AA170,NOT(ISBLANK($AA170))),$H170,"")</f>
    </nc>
  </rcc>
  <rcc rId="3975" ua="false" sId="6">
    <oc r="W170" t="str">
      <f>IF(AND(W$31&gt;=$AA170,W$31&lt;=$AA170,NOT(ISBLANK($AA170))),$H170,"")</f>
    </oc>
    <nc r="W170" t="str">
      <f>IF(AND(W$31&gt;=$AA170,W$31&lt;=$AA170,NOT(ISBLANK($AA170))),$H170,"")</f>
    </nc>
  </rcc>
  <rcc rId="3976" ua="false" sId="6">
    <oc r="Q171" t="str">
      <f>IF(AND(Q$31&gt;=$AA171,Q$31&lt;=$AA171,NOT(ISBLANK($AA171))),$H171,"")</f>
    </oc>
    <nc r="Q171" t="str">
      <f>IF(AND(Q$31&gt;=$AA171,Q$31&lt;=$AA171,NOT(ISBLANK($AA171))),$H171,"")</f>
    </nc>
  </rcc>
  <rcc rId="3977" ua="false" sId="6">
    <oc r="R171" t="str">
      <f>IF(AND(R$31&gt;=$AA171,R$31&lt;=$AA171,NOT(ISBLANK($AA171))),$H171,"")</f>
    </oc>
    <nc r="R171" t="str">
      <f>IF(AND(R$31&gt;=$AA171,R$31&lt;=$AA171,NOT(ISBLANK($AA171))),$H171,"")</f>
    </nc>
  </rcc>
  <rcc rId="3978" ua="false" sId="6">
    <oc r="S171" t="str">
      <f>IF(AND(S$31&gt;=$AA171,S$31&lt;=$AA171,NOT(ISBLANK($AA171))),$H171,"")</f>
    </oc>
    <nc r="S171" t="str">
      <f>IF(AND(S$31&gt;=$AA171,S$31&lt;=$AA171,NOT(ISBLANK($AA171))),$H171,"")</f>
    </nc>
  </rcc>
  <rcc rId="3979" ua="false" sId="6">
    <oc r="T171" t="str">
      <f>IF(AND(T$31&gt;=$AA171,T$31&lt;=$AA171,NOT(ISBLANK($AA171))),$H171,"")</f>
    </oc>
    <nc r="T171" t="str">
      <f>IF(AND(T$31&gt;=$AA171,T$31&lt;=$AA171,NOT(ISBLANK($AA171))),$H171,"")</f>
    </nc>
  </rcc>
  <rcc rId="3980" ua="false" sId="6">
    <oc r="U171" t="str">
      <f>IF(AND(U$31&gt;=$AA171,U$31&lt;=$AA171,NOT(ISBLANK($AA171))),$H171,"")</f>
    </oc>
    <nc r="U171" t="str">
      <f>IF(AND(U$31&gt;=$AA171,U$31&lt;=$AA171,NOT(ISBLANK($AA171))),$H171,"")</f>
    </nc>
  </rcc>
  <rcc rId="3981" ua="false" sId="6">
    <oc r="V171" t="str">
      <f>IF(AND(V$31&gt;=$AA171,V$31&lt;=$AA171,NOT(ISBLANK($AA171))),$H171,"")</f>
    </oc>
    <nc r="V171" t="str">
      <f>IF(AND(V$31&gt;=$AA171,V$31&lt;=$AA171,NOT(ISBLANK($AA171))),$H171,"")</f>
    </nc>
  </rcc>
  <rcc rId="3982" ua="false" sId="6">
    <oc r="W171" t="str">
      <f>IF(AND(W$31&gt;=$AA171,W$31&lt;=$AA171,NOT(ISBLANK($AA171))),$H171,"")</f>
    </oc>
    <nc r="W171" t="str">
      <f>IF(AND(W$31&gt;=$AA171,W$31&lt;=$AA171,NOT(ISBLANK($AA171))),$H171,"")</f>
    </nc>
  </rcc>
  <rcc rId="3983" ua="false" sId="6">
    <oc r="Q172" t="str">
      <f>IF(AND(Q$31&gt;=$AA172,Q$31&lt;=$AA172,NOT(ISBLANK($AA172))),$H172,"")</f>
    </oc>
    <nc r="Q172" t="str">
      <f>IF(AND(Q$31&gt;=$AA172,Q$31&lt;=$AA172,NOT(ISBLANK($AA172))),$H172,"")</f>
    </nc>
  </rcc>
  <rcc rId="3984" ua="false" sId="6">
    <oc r="R172" t="str">
      <f>IF(AND(R$31&gt;=$AA172,R$31&lt;=$AA172,NOT(ISBLANK($AA172))),$H172,"")</f>
    </oc>
    <nc r="R172" t="str">
      <f>IF(AND(R$31&gt;=$AA172,R$31&lt;=$AA172,NOT(ISBLANK($AA172))),$H172,"")</f>
    </nc>
  </rcc>
  <rcc rId="3985" ua="false" sId="6">
    <oc r="S172" t="str">
      <f>IF(AND(S$31&gt;=$AA172,S$31&lt;=$AA172,NOT(ISBLANK($AA172))),$H172,"")</f>
    </oc>
    <nc r="S172" t="str">
      <f>IF(AND(S$31&gt;=$AA172,S$31&lt;=$AA172,NOT(ISBLANK($AA172))),$H172,"")</f>
    </nc>
  </rcc>
  <rcc rId="3986" ua="false" sId="6">
    <oc r="T172" t="str">
      <f>IF(AND(T$31&gt;=$AA172,T$31&lt;=$AA172,NOT(ISBLANK($AA172))),$H172,"")</f>
    </oc>
    <nc r="T172" t="str">
      <f>IF(AND(T$31&gt;=$AA172,T$31&lt;=$AA172,NOT(ISBLANK($AA172))),$H172,"")</f>
    </nc>
  </rcc>
  <rcc rId="3987" ua="false" sId="6">
    <oc r="U172" t="str">
      <f>IF(AND(U$31&gt;=$AA172,U$31&lt;=$AA172,NOT(ISBLANK($AA172))),$H172,"")</f>
    </oc>
    <nc r="U172" t="str">
      <f>IF(AND(U$31&gt;=$AA172,U$31&lt;=$AA172,NOT(ISBLANK($AA172))),$H172,"")</f>
    </nc>
  </rcc>
  <rcc rId="3988" ua="false" sId="6">
    <oc r="V172" t="str">
      <f>IF(AND(V$31&gt;=$AA172,V$31&lt;=$AA172,NOT(ISBLANK($AA172))),$H172,"")</f>
    </oc>
    <nc r="V172" t="str">
      <f>IF(AND(V$31&gt;=$AA172,V$31&lt;=$AA172,NOT(ISBLANK($AA172))),$H172,"")</f>
    </nc>
  </rcc>
  <rcc rId="3989" ua="false" sId="6">
    <oc r="W172" t="str">
      <f>IF(AND(W$31&gt;=$AA172,W$31&lt;=$AA172,NOT(ISBLANK($AA172))),$H172,"")</f>
    </oc>
    <nc r="W172" t="str">
      <f>IF(AND(W$31&gt;=$AA172,W$31&lt;=$AA172,NOT(ISBLANK($AA172))),$H172,"")</f>
    </nc>
  </rcc>
  <rcc rId="3990" ua="false" sId="6">
    <oc r="Q173" t="str">
      <f>IF(AND(Q$31&gt;=$AA173,Q$31&lt;=$AA173,NOT(ISBLANK($AA173))),$H173,"")</f>
    </oc>
    <nc r="Q173" t="str">
      <f>IF(AND(Q$31&gt;=$AA173,Q$31&lt;=$AA173,NOT(ISBLANK($AA173))),$H173,"")</f>
    </nc>
  </rcc>
  <rcc rId="3991" ua="false" sId="6">
    <oc r="R173" t="str">
      <f>IF(AND(R$31&gt;=$AA173,R$31&lt;=$AA173,NOT(ISBLANK($AA173))),$H173,"")</f>
    </oc>
    <nc r="R173" t="str">
      <f>IF(AND(R$31&gt;=$AA173,R$31&lt;=$AA173,NOT(ISBLANK($AA173))),$H173,"")</f>
    </nc>
  </rcc>
  <rcc rId="3992" ua="false" sId="6">
    <oc r="S173" t="str">
      <f>IF(AND(S$31&gt;=$AA173,S$31&lt;=$AA173,NOT(ISBLANK($AA173))),$H173,"")</f>
    </oc>
    <nc r="S173" t="str">
      <f>IF(AND(S$31&gt;=$AA173,S$31&lt;=$AA173,NOT(ISBLANK($AA173))),$H173,"")</f>
    </nc>
  </rcc>
  <rcc rId="3993" ua="false" sId="6">
    <oc r="T173" t="str">
      <f>IF(AND(T$31&gt;=$AA173,T$31&lt;=$AA173,NOT(ISBLANK($AA173))),$H173,"")</f>
    </oc>
    <nc r="T173" t="str">
      <f>IF(AND(T$31&gt;=$AA173,T$31&lt;=$AA173,NOT(ISBLANK($AA173))),$H173,"")</f>
    </nc>
  </rcc>
  <rcc rId="3994" ua="false" sId="6">
    <oc r="U173" t="str">
      <f>IF(AND(U$31&gt;=$AA173,U$31&lt;=$AA173,NOT(ISBLANK($AA173))),$H173,"")</f>
    </oc>
    <nc r="U173" t="str">
      <f>IF(AND(U$31&gt;=$AA173,U$31&lt;=$AA173,NOT(ISBLANK($AA173))),$H173,"")</f>
    </nc>
  </rcc>
  <rcc rId="3995" ua="false" sId="6">
    <oc r="V173" t="str">
      <f>IF(AND(V$31&gt;=$AA173,V$31&lt;=$AA173,NOT(ISBLANK($AA173))),$H173,"")</f>
    </oc>
    <nc r="V173" t="str">
      <f>IF(AND(V$31&gt;=$AA173,V$31&lt;=$AA173,NOT(ISBLANK($AA173))),$H173,"")</f>
    </nc>
  </rcc>
  <rcc rId="3996" ua="false" sId="6">
    <oc r="W173" t="str">
      <f>IF(AND(W$31&gt;=$AA173,W$31&lt;=$AA173,NOT(ISBLANK($AA173))),$H173,"")</f>
    </oc>
    <nc r="W173" t="str">
      <f>IF(AND(W$31&gt;=$AA173,W$31&lt;=$AA173,NOT(ISBLANK($AA173))),$H173,"")</f>
    </nc>
  </rcc>
  <rcc rId="3997" ua="false" sId="6">
    <oc r="Q174" t="str">
      <f>IF(AND(Q$31&gt;=$AA174,Q$31&lt;=$AA174,NOT(ISBLANK($AA174))),$H174,"")</f>
    </oc>
    <nc r="Q174" t="str">
      <f>IF(AND(Q$31&gt;=$AA174,Q$31&lt;=$AA174,NOT(ISBLANK($AA174))),$H174,"")</f>
    </nc>
  </rcc>
  <rcc rId="3998" ua="false" sId="6">
    <oc r="R174" t="str">
      <f>IF(AND(R$31&gt;=$AA174,R$31&lt;=$AA174,NOT(ISBLANK($AA174))),$H174,"")</f>
    </oc>
    <nc r="R174" t="str">
      <f>IF(AND(R$31&gt;=$AA174,R$31&lt;=$AA174,NOT(ISBLANK($AA174))),$H174,"")</f>
    </nc>
  </rcc>
  <rcc rId="3999" ua="false" sId="6">
    <oc r="S174" t="str">
      <f>IF(AND(S$31&gt;=$AA174,S$31&lt;=$AA174,NOT(ISBLANK($AA174))),$H174,"")</f>
    </oc>
    <nc r="S174" t="str">
      <f>IF(AND(S$31&gt;=$AA174,S$31&lt;=$AA174,NOT(ISBLANK($AA174))),$H174,"")</f>
    </nc>
  </rcc>
  <rcc rId="4000" ua="false" sId="6">
    <oc r="T174" t="str">
      <f>IF(AND(T$31&gt;=$AA174,T$31&lt;=$AA174,NOT(ISBLANK($AA174))),$H174,"")</f>
    </oc>
    <nc r="T174" t="str">
      <f>IF(AND(T$31&gt;=$AA174,T$31&lt;=$AA174,NOT(ISBLANK($AA174))),$H174,"")</f>
    </nc>
  </rcc>
  <rcc rId="4001" ua="false" sId="6">
    <oc r="U174" t="str">
      <f>IF(AND(U$31&gt;=$AA174,U$31&lt;=$AA174,NOT(ISBLANK($AA174))),$H174,"")</f>
    </oc>
    <nc r="U174" t="str">
      <f>IF(AND(U$31&gt;=$AA174,U$31&lt;=$AA174,NOT(ISBLANK($AA174))),$H174,"")</f>
    </nc>
  </rcc>
  <rcc rId="4002" ua="false" sId="6">
    <oc r="V174" t="str">
      <f>IF(AND(V$31&gt;=$AA174,V$31&lt;=$AA174,NOT(ISBLANK($AA174))),$H174,"")</f>
    </oc>
    <nc r="V174" t="str">
      <f>IF(AND(V$31&gt;=$AA174,V$31&lt;=$AA174,NOT(ISBLANK($AA174))),$H174,"")</f>
    </nc>
  </rcc>
  <rcc rId="4003" ua="false" sId="6">
    <oc r="W174" t="str">
      <f>IF(AND(W$31&gt;=$AA174,W$31&lt;=$AA174,NOT(ISBLANK($AA174))),$H174,"")</f>
    </oc>
    <nc r="W174" t="str">
      <f>IF(AND(W$31&gt;=$AA174,W$31&lt;=$AA174,NOT(ISBLANK($AA174))),$H174,"")</f>
    </nc>
  </rcc>
  <rcc rId="4004" ua="false" sId="6">
    <oc r="Q175" t="str">
      <f>IF(AND(Q$31&gt;=$AA175,Q$31&lt;=$AA175,NOT(ISBLANK($AA175))),$H175,"")</f>
    </oc>
    <nc r="Q175" t="str">
      <f>IF(AND(Q$31&gt;=$AA175,Q$31&lt;=$AA175,NOT(ISBLANK($AA175))),$H175,"")</f>
    </nc>
  </rcc>
  <rcc rId="4005" ua="false" sId="6">
    <oc r="R175" t="str">
      <f>IF(AND(R$31&gt;=$AA175,R$31&lt;=$AA175,NOT(ISBLANK($AA175))),$H175,"")</f>
    </oc>
    <nc r="R175" t="str">
      <f>IF(AND(R$31&gt;=$AA175,R$31&lt;=$AA175,NOT(ISBLANK($AA175))),$H175,"")</f>
    </nc>
  </rcc>
  <rcc rId="4006" ua="false" sId="6">
    <oc r="S175" t="str">
      <f>IF(AND(S$31&gt;=$AA175,S$31&lt;=$AA175,NOT(ISBLANK($AA175))),$H175,"")</f>
    </oc>
    <nc r="S175" t="str">
      <f>IF(AND(S$31&gt;=$AA175,S$31&lt;=$AA175,NOT(ISBLANK($AA175))),$H175,"")</f>
    </nc>
  </rcc>
  <rcc rId="4007" ua="false" sId="6">
    <oc r="T175" t="str">
      <f>IF(AND(T$31&gt;=$AA175,T$31&lt;=$AA175,NOT(ISBLANK($AA175))),$H175,"")</f>
    </oc>
    <nc r="T175" t="str">
      <f>IF(AND(T$31&gt;=$AA175,T$31&lt;=$AA175,NOT(ISBLANK($AA175))),$H175,"")</f>
    </nc>
  </rcc>
  <rcc rId="4008" ua="false" sId="6">
    <oc r="U175" t="str">
      <f>IF(AND(U$31&gt;=$AA175,U$31&lt;=$AA175,NOT(ISBLANK($AA175))),$H175,"")</f>
    </oc>
    <nc r="U175" t="str">
      <f>IF(AND(U$31&gt;=$AA175,U$31&lt;=$AA175,NOT(ISBLANK($AA175))),$H175,"")</f>
    </nc>
  </rcc>
  <rcc rId="4009" ua="false" sId="6">
    <oc r="V175" t="str">
      <f>IF(AND(V$31&gt;=$AA175,V$31&lt;=$AA175,NOT(ISBLANK($AA175))),$H175,"")</f>
    </oc>
    <nc r="V175" t="str">
      <f>IF(AND(V$31&gt;=$AA175,V$31&lt;=$AA175,NOT(ISBLANK($AA175))),$H175,"")</f>
    </nc>
  </rcc>
  <rcc rId="4010" ua="false" sId="6">
    <oc r="W175" t="str">
      <f>IF(AND(W$31&gt;=$AA175,W$31&lt;=$AA175,NOT(ISBLANK($AA175))),$H175,"")</f>
    </oc>
    <nc r="W175" t="str">
      <f>IF(AND(W$31&gt;=$AA175,W$31&lt;=$AA175,NOT(ISBLANK($AA175))),$H175,"")</f>
    </nc>
  </rcc>
  <rcc rId="4011" ua="false" sId="6">
    <oc r="Q176" t="str">
      <f>IF(AND(Q$31&gt;=$AA176,Q$31&lt;=$AA176,NOT(ISBLANK($AA176))),$H176,"")</f>
    </oc>
    <nc r="Q176" t="str">
      <f>IF(AND(Q$31&gt;=$AA176,Q$31&lt;=$AA176,NOT(ISBLANK($AA176))),$H176,"")</f>
    </nc>
  </rcc>
  <rcc rId="4012" ua="false" sId="6">
    <oc r="R176" t="str">
      <f>IF(AND(R$31&gt;=$AA176,R$31&lt;=$AA176,NOT(ISBLANK($AA176))),$H176,"")</f>
    </oc>
    <nc r="R176" t="str">
      <f>IF(AND(R$31&gt;=$AA176,R$31&lt;=$AA176,NOT(ISBLANK($AA176))),$H176,"")</f>
    </nc>
  </rcc>
  <rcc rId="4013" ua="false" sId="6">
    <oc r="S176" t="str">
      <f>IF(AND(S$31&gt;=$AA176,S$31&lt;=$AA176,NOT(ISBLANK($AA176))),$H176,"")</f>
    </oc>
    <nc r="S176" t="str">
      <f>IF(AND(S$31&gt;=$AA176,S$31&lt;=$AA176,NOT(ISBLANK($AA176))),$H176,"")</f>
    </nc>
  </rcc>
  <rcc rId="4014" ua="false" sId="6">
    <oc r="T176" t="str">
      <f>IF(AND(T$31&gt;=$AA176,T$31&lt;=$AA176,NOT(ISBLANK($AA176))),$H176,"")</f>
    </oc>
    <nc r="T176" t="str">
      <f>IF(AND(T$31&gt;=$AA176,T$31&lt;=$AA176,NOT(ISBLANK($AA176))),$H176,"")</f>
    </nc>
  </rcc>
  <rcc rId="4015" ua="false" sId="6">
    <oc r="U176" t="str">
      <f>IF(AND(U$31&gt;=$AA176,U$31&lt;=$AA176,NOT(ISBLANK($AA176))),$H176,"")</f>
    </oc>
    <nc r="U176" t="str">
      <f>IF(AND(U$31&gt;=$AA176,U$31&lt;=$AA176,NOT(ISBLANK($AA176))),$H176,"")</f>
    </nc>
  </rcc>
  <rcc rId="4016" ua="false" sId="6">
    <oc r="V176" t="str">
      <f>IF(AND(V$31&gt;=$AA176,V$31&lt;=$AA176,NOT(ISBLANK($AA176))),$H176,"")</f>
    </oc>
    <nc r="V176" t="str">
      <f>IF(AND(V$31&gt;=$AA176,V$31&lt;=$AA176,NOT(ISBLANK($AA176))),$H176,"")</f>
    </nc>
  </rcc>
  <rcc rId="4017" ua="false" sId="6">
    <oc r="W176" t="str">
      <f>IF(AND(W$31&gt;=$AA176,W$31&lt;=$AA176,NOT(ISBLANK($AA176))),$H176,"")</f>
    </oc>
    <nc r="W176" t="str">
      <f>IF(AND(W$31&gt;=$AA176,W$31&lt;=$AA176,NOT(ISBLANK($AA176))),$H176,"")</f>
    </nc>
  </rcc>
  <rcc rId="4018" ua="false" sId="6">
    <oc r="Q177" t="str">
      <f>IF(AND(Q$31&gt;=$AA177,Q$31&lt;=$AA177,NOT(ISBLANK($AA177))),$H177,"")</f>
    </oc>
    <nc r="Q177" t="str">
      <f>IF(AND(Q$31&gt;=$AA177,Q$31&lt;=$AA177,NOT(ISBLANK($AA177))),$H177,"")</f>
    </nc>
  </rcc>
  <rcc rId="4019" ua="false" sId="6">
    <oc r="R177" t="str">
      <f>IF(AND(R$31&gt;=$AA177,R$31&lt;=$AA177,NOT(ISBLANK($AA177))),$H177,"")</f>
    </oc>
    <nc r="R177" t="str">
      <f>IF(AND(R$31&gt;=$AA177,R$31&lt;=$AA177,NOT(ISBLANK($AA177))),$H177,"")</f>
    </nc>
  </rcc>
  <rcc rId="4020" ua="false" sId="6">
    <oc r="S177" t="str">
      <f>IF(AND(S$31&gt;=$AA177,S$31&lt;=$AA177,NOT(ISBLANK($AA177))),$H177,"")</f>
    </oc>
    <nc r="S177" t="str">
      <f>IF(AND(S$31&gt;=$AA177,S$31&lt;=$AA177,NOT(ISBLANK($AA177))),$H177,"")</f>
    </nc>
  </rcc>
  <rcc rId="4021" ua="false" sId="6">
    <oc r="T177" t="str">
      <f>IF(AND(T$31&gt;=$AA177,T$31&lt;=$AA177,NOT(ISBLANK($AA177))),$H177,"")</f>
    </oc>
    <nc r="T177" t="str">
      <f>IF(AND(T$31&gt;=$AA177,T$31&lt;=$AA177,NOT(ISBLANK($AA177))),$H177,"")</f>
    </nc>
  </rcc>
  <rcc rId="4022" ua="false" sId="6">
    <oc r="U177" t="str">
      <f>IF(AND(U$31&gt;=$AA177,U$31&lt;=$AA177,NOT(ISBLANK($AA177))),$H177,"")</f>
    </oc>
    <nc r="U177" t="str">
      <f>IF(AND(U$31&gt;=$AA177,U$31&lt;=$AA177,NOT(ISBLANK($AA177))),$H177,"")</f>
    </nc>
  </rcc>
  <rcc rId="4023" ua="false" sId="6">
    <oc r="V177" t="str">
      <f>IF(AND(V$31&gt;=$AA177,V$31&lt;=$AA177,NOT(ISBLANK($AA177))),$H177,"")</f>
    </oc>
    <nc r="V177" t="str">
      <f>IF(AND(V$31&gt;=$AA177,V$31&lt;=$AA177,NOT(ISBLANK($AA177))),$H177,"")</f>
    </nc>
  </rcc>
  <rcc rId="4024" ua="false" sId="6">
    <oc r="W177" t="str">
      <f>IF(AND(W$31&gt;=$AA177,W$31&lt;=$AA177,NOT(ISBLANK($AA177))),$H177,"")</f>
    </oc>
    <nc r="W177" t="str">
      <f>IF(AND(W$31&gt;=$AA177,W$31&lt;=$AA177,NOT(ISBLANK($AA177))),$H177,"")</f>
    </nc>
  </rcc>
  <rcc rId="4025" ua="false" sId="6">
    <oc r="Q178" t="str">
      <f>IF(AND(Q$31&gt;=$AA178,Q$31&lt;=$AA178,NOT(ISBLANK($AA178))),$H178,"")</f>
    </oc>
    <nc r="Q178" t="str">
      <f>IF(AND(Q$31&gt;=$AA178,Q$31&lt;=$AA178,NOT(ISBLANK($AA178))),$H178,"")</f>
    </nc>
  </rcc>
  <rcc rId="4026" ua="false" sId="6">
    <oc r="R178" t="str">
      <f>IF(AND(R$31&gt;=$AA178,R$31&lt;=$AA178,NOT(ISBLANK($AA178))),$H178,"")</f>
    </oc>
    <nc r="R178" t="str">
      <f>IF(AND(R$31&gt;=$AA178,R$31&lt;=$AA178,NOT(ISBLANK($AA178))),$H178,"")</f>
    </nc>
  </rcc>
  <rcc rId="4027" ua="false" sId="6">
    <oc r="S178" t="str">
      <f>IF(AND(S$31&gt;=$AA178,S$31&lt;=$AA178,NOT(ISBLANK($AA178))),$H178,"")</f>
    </oc>
    <nc r="S178" t="str">
      <f>IF(AND(S$31&gt;=$AA178,S$31&lt;=$AA178,NOT(ISBLANK($AA178))),$H178,"")</f>
    </nc>
  </rcc>
  <rcc rId="4028" ua="false" sId="6">
    <oc r="T178" t="str">
      <f>IF(AND(T$31&gt;=$AA178,T$31&lt;=$AA178,NOT(ISBLANK($AA178))),$H178,"")</f>
    </oc>
    <nc r="T178" t="str">
      <f>IF(AND(T$31&gt;=$AA178,T$31&lt;=$AA178,NOT(ISBLANK($AA178))),$H178,"")</f>
    </nc>
  </rcc>
  <rcc rId="4029" ua="false" sId="6">
    <oc r="U178" t="str">
      <f>IF(AND(U$31&gt;=$AA178,U$31&lt;=$AA178,NOT(ISBLANK($AA178))),$H178,"")</f>
    </oc>
    <nc r="U178" t="str">
      <f>IF(AND(U$31&gt;=$AA178,U$31&lt;=$AA178,NOT(ISBLANK($AA178))),$H178,"")</f>
    </nc>
  </rcc>
  <rcc rId="4030" ua="false" sId="6">
    <oc r="V178" t="str">
      <f>IF(AND(V$31&gt;=$AA178,V$31&lt;=$AA178,NOT(ISBLANK($AA178))),$H178,"")</f>
    </oc>
    <nc r="V178" t="str">
      <f>IF(AND(V$31&gt;=$AA178,V$31&lt;=$AA178,NOT(ISBLANK($AA178))),$H178,"")</f>
    </nc>
  </rcc>
  <rcc rId="4031" ua="false" sId="6">
    <oc r="W178" t="str">
      <f>IF(AND(W$31&gt;=$AA178,W$31&lt;=$AA178,NOT(ISBLANK($AA178))),$H178,"")</f>
    </oc>
    <nc r="W178" t="str">
      <f>IF(AND(W$31&gt;=$AA178,W$31&lt;=$AA178,NOT(ISBLANK($AA178))),$H178,"")</f>
    </nc>
  </rcc>
  <rcc rId="4032" ua="false" sId="6">
    <oc r="Q179" t="str">
      <f>IF(AND(Q$31&gt;=$AA179,Q$31&lt;=$AA179,NOT(ISBLANK($AA179))),$H179,"")</f>
    </oc>
    <nc r="Q179" t="str">
      <f>IF(AND(Q$31&gt;=$AA179,Q$31&lt;=$AA179,NOT(ISBLANK($AA179))),$H179,"")</f>
    </nc>
  </rcc>
  <rcc rId="4033" ua="false" sId="6">
    <oc r="R179" t="str">
      <f>IF(AND(R$31&gt;=$AA179,R$31&lt;=$AA179,NOT(ISBLANK($AA179))),$H179,"")</f>
    </oc>
    <nc r="R179" t="str">
      <f>IF(AND(R$31&gt;=$AA179,R$31&lt;=$AA179,NOT(ISBLANK($AA179))),$H179,"")</f>
    </nc>
  </rcc>
  <rcc rId="4034" ua="false" sId="6">
    <oc r="S179" t="str">
      <f>IF(AND(S$31&gt;=$AA179,S$31&lt;=$AA179,NOT(ISBLANK($AA179))),$H179,"")</f>
    </oc>
    <nc r="S179" t="str">
      <f>IF(AND(S$31&gt;=$AA179,S$31&lt;=$AA179,NOT(ISBLANK($AA179))),$H179,"")</f>
    </nc>
  </rcc>
  <rcc rId="4035" ua="false" sId="6">
    <oc r="T179" t="str">
      <f>IF(AND(T$31&gt;=$AA179,T$31&lt;=$AA179,NOT(ISBLANK($AA179))),$H179,"")</f>
    </oc>
    <nc r="T179" t="str">
      <f>IF(AND(T$31&gt;=$AA179,T$31&lt;=$AA179,NOT(ISBLANK($AA179))),$H179,"")</f>
    </nc>
  </rcc>
  <rcc rId="4036" ua="false" sId="6">
    <oc r="U179" t="str">
      <f>IF(AND(U$31&gt;=$AA179,U$31&lt;=$AA179,NOT(ISBLANK($AA179))),$H179,"")</f>
    </oc>
    <nc r="U179" t="str">
      <f>IF(AND(U$31&gt;=$AA179,U$31&lt;=$AA179,NOT(ISBLANK($AA179))),$H179,"")</f>
    </nc>
  </rcc>
  <rcc rId="4037" ua="false" sId="6">
    <oc r="V179" t="str">
      <f>IF(AND(V$31&gt;=$AA179,V$31&lt;=$AA179,NOT(ISBLANK($AA179))),$H179,"")</f>
    </oc>
    <nc r="V179" t="str">
      <f>IF(AND(V$31&gt;=$AA179,V$31&lt;=$AA179,NOT(ISBLANK($AA179))),$H179,"")</f>
    </nc>
  </rcc>
  <rcc rId="4038" ua="false" sId="6">
    <oc r="W179" t="str">
      <f>IF(AND(W$31&gt;=$AA179,W$31&lt;=$AA179,NOT(ISBLANK($AA179))),$H179,"")</f>
    </oc>
    <nc r="W179" t="str">
      <f>IF(AND(W$31&gt;=$AA179,W$31&lt;=$AA179,NOT(ISBLANK($AA179))),$H179,"")</f>
    </nc>
  </rcc>
  <rcc rId="4039" ua="false" sId="6">
    <oc r="Q180" t="str">
      <f>IF(AND(Q$31&gt;=$AA180,Q$31&lt;=$AA180,NOT(ISBLANK($AA180))),$H180,"")</f>
    </oc>
    <nc r="Q180" t="str">
      <f>IF(AND(Q$31&gt;=$AA180,Q$31&lt;=$AA180,NOT(ISBLANK($AA180))),$H180,"")</f>
    </nc>
  </rcc>
  <rcc rId="4040" ua="false" sId="6">
    <oc r="R180" t="str">
      <f>IF(AND(R$31&gt;=$AA180,R$31&lt;=$AA180,NOT(ISBLANK($AA180))),$H180,"")</f>
    </oc>
    <nc r="R180" t="str">
      <f>IF(AND(R$31&gt;=$AA180,R$31&lt;=$AA180,NOT(ISBLANK($AA180))),$H180,"")</f>
    </nc>
  </rcc>
  <rcc rId="4041" ua="false" sId="6">
    <oc r="S180" t="str">
      <f>IF(AND(S$31&gt;=$AA180,S$31&lt;=$AA180,NOT(ISBLANK($AA180))),$H180,"")</f>
    </oc>
    <nc r="S180" t="str">
      <f>IF(AND(S$31&gt;=$AA180,S$31&lt;=$AA180,NOT(ISBLANK($AA180))),$H180,"")</f>
    </nc>
  </rcc>
  <rcc rId="4042" ua="false" sId="6">
    <oc r="T180" t="str">
      <f>IF(AND(T$31&gt;=$AA180,T$31&lt;=$AA180,NOT(ISBLANK($AA180))),$H180,"")</f>
    </oc>
    <nc r="T180" t="str">
      <f>IF(AND(T$31&gt;=$AA180,T$31&lt;=$AA180,NOT(ISBLANK($AA180))),$H180,"")</f>
    </nc>
  </rcc>
  <rcc rId="4043" ua="false" sId="6">
    <oc r="U180" t="str">
      <f>IF(AND(U$31&gt;=$AA180,U$31&lt;=$AA180,NOT(ISBLANK($AA180))),$H180,"")</f>
    </oc>
    <nc r="U180" t="str">
      <f>IF(AND(U$31&gt;=$AA180,U$31&lt;=$AA180,NOT(ISBLANK($AA180))),$H180,"")</f>
    </nc>
  </rcc>
  <rcc rId="4044" ua="false" sId="6">
    <oc r="V180" t="str">
      <f>IF(AND(V$31&gt;=$AA180,V$31&lt;=$AA180,NOT(ISBLANK($AA180))),$H180,"")</f>
    </oc>
    <nc r="V180" t="str">
      <f>IF(AND(V$31&gt;=$AA180,V$31&lt;=$AA180,NOT(ISBLANK($AA180))),$H180,"")</f>
    </nc>
  </rcc>
  <rcc rId="4045" ua="false" sId="6">
    <oc r="W180" t="str">
      <f>IF(AND(W$31&gt;=$AA180,W$31&lt;=$AA180,NOT(ISBLANK($AA180))),$H180,"")</f>
    </oc>
    <nc r="W180" t="str">
      <f>IF(AND(W$31&gt;=$AA180,W$31&lt;=$AA180,NOT(ISBLANK($AA180))),$H180,"")</f>
    </nc>
  </rcc>
  <rcc rId="4046" ua="false" sId="6">
    <oc r="Q181" t="str">
      <f>IF(AND(Q$31&gt;=$AA181,Q$31&lt;=$AA181,NOT(ISBLANK($AA181))),$H181,"")</f>
    </oc>
    <nc r="Q181" t="str">
      <f>IF(AND(Q$31&gt;=$AA181,Q$31&lt;=$AA181,NOT(ISBLANK($AA181))),$H181,"")</f>
    </nc>
  </rcc>
  <rcc rId="4047" ua="false" sId="6">
    <oc r="R181" t="str">
      <f>IF(AND(R$31&gt;=$AA181,R$31&lt;=$AA181,NOT(ISBLANK($AA181))),$H181,"")</f>
    </oc>
    <nc r="R181" t="str">
      <f>IF(AND(R$31&gt;=$AA181,R$31&lt;=$AA181,NOT(ISBLANK($AA181))),$H181,"")</f>
    </nc>
  </rcc>
  <rcc rId="4048" ua="false" sId="6">
    <oc r="S181" t="str">
      <f>IF(AND(S$31&gt;=$AA181,S$31&lt;=$AA181,NOT(ISBLANK($AA181))),$H181,"")</f>
    </oc>
    <nc r="S181" t="str">
      <f>IF(AND(S$31&gt;=$AA181,S$31&lt;=$AA181,NOT(ISBLANK($AA181))),$H181,"")</f>
    </nc>
  </rcc>
  <rcc rId="4049" ua="false" sId="6">
    <oc r="T181" t="str">
      <f>IF(AND(T$31&gt;=$AA181,T$31&lt;=$AA181,NOT(ISBLANK($AA181))),$H181,"")</f>
    </oc>
    <nc r="T181" t="str">
      <f>IF(AND(T$31&gt;=$AA181,T$31&lt;=$AA181,NOT(ISBLANK($AA181))),$H181,"")</f>
    </nc>
  </rcc>
  <rcc rId="4050" ua="false" sId="6">
    <oc r="U181" t="str">
      <f>IF(AND(U$31&gt;=$AA181,U$31&lt;=$AA181,NOT(ISBLANK($AA181))),$H181,"")</f>
    </oc>
    <nc r="U181" t="str">
      <f>IF(AND(U$31&gt;=$AA181,U$31&lt;=$AA181,NOT(ISBLANK($AA181))),$H181,"")</f>
    </nc>
  </rcc>
  <rcc rId="4051" ua="false" sId="6">
    <oc r="V181" t="str">
      <f>IF(AND(V$31&gt;=$AA181,V$31&lt;=$AA181,NOT(ISBLANK($AA181))),$H181,"")</f>
    </oc>
    <nc r="V181" t="str">
      <f>IF(AND(V$31&gt;=$AA181,V$31&lt;=$AA181,NOT(ISBLANK($AA181))),$H181,"")</f>
    </nc>
  </rcc>
  <rcc rId="4052" ua="false" sId="6">
    <oc r="W181" t="str">
      <f>IF(AND(W$31&gt;=$AA181,W$31&lt;=$AA181,NOT(ISBLANK($AA181))),$H181,"")</f>
    </oc>
    <nc r="W181" t="str">
      <f>IF(AND(W$31&gt;=$AA181,W$31&lt;=$AA181,NOT(ISBLANK($AA181))),$H181,"")</f>
    </nc>
  </rcc>
  <rcc rId="4053" ua="false" sId="6">
    <oc r="Q182" t="str">
      <f>IF(AND(Q$31&gt;=$AA182,Q$31&lt;=$AA182,NOT(ISBLANK($AA182))),$H182,"")</f>
    </oc>
    <nc r="Q182" t="str">
      <f>IF(AND(Q$31&gt;=$AA182,Q$31&lt;=$AA182,NOT(ISBLANK($AA182))),$H182,"")</f>
    </nc>
  </rcc>
  <rcc rId="4054" ua="false" sId="6">
    <oc r="R182" t="str">
      <f>IF(AND(R$31&gt;=$AA182,R$31&lt;=$AA182,NOT(ISBLANK($AA182))),$H182,"")</f>
    </oc>
    <nc r="R182" t="str">
      <f>IF(AND(R$31&gt;=$AA182,R$31&lt;=$AA182,NOT(ISBLANK($AA182))),$H182,"")</f>
    </nc>
  </rcc>
  <rcc rId="4055" ua="false" sId="6">
    <oc r="S182" t="str">
      <f>IF(AND(S$31&gt;=$AA182,S$31&lt;=$AA182,NOT(ISBLANK($AA182))),$H182,"")</f>
    </oc>
    <nc r="S182" t="str">
      <f>IF(AND(S$31&gt;=$AA182,S$31&lt;=$AA182,NOT(ISBLANK($AA182))),$H182,"")</f>
    </nc>
  </rcc>
  <rcc rId="4056" ua="false" sId="6">
    <oc r="T182" t="str">
      <f>IF(AND(T$31&gt;=$AA182,T$31&lt;=$AA182,NOT(ISBLANK($AA182))),$H182,"")</f>
    </oc>
    <nc r="T182" t="str">
      <f>IF(AND(T$31&gt;=$AA182,T$31&lt;=$AA182,NOT(ISBLANK($AA182))),$H182,"")</f>
    </nc>
  </rcc>
  <rcc rId="4057" ua="false" sId="6">
    <oc r="U182" t="str">
      <f>IF(AND(U$31&gt;=$AA182,U$31&lt;=$AA182,NOT(ISBLANK($AA182))),$H182,"")</f>
    </oc>
    <nc r="U182" t="str">
      <f>IF(AND(U$31&gt;=$AA182,U$31&lt;=$AA182,NOT(ISBLANK($AA182))),$H182,"")</f>
    </nc>
  </rcc>
  <rcc rId="4058" ua="false" sId="6">
    <oc r="V182" t="str">
      <f>IF(AND(V$31&gt;=$AA182,V$31&lt;=$AA182,NOT(ISBLANK($AA182))),$H182,"")</f>
    </oc>
    <nc r="V182" t="str">
      <f>IF(AND(V$31&gt;=$AA182,V$31&lt;=$AA182,NOT(ISBLANK($AA182))),$H182,"")</f>
    </nc>
  </rcc>
  <rcc rId="4059" ua="false" sId="6">
    <oc r="W182" t="str">
      <f>IF(AND(W$31&gt;=$AA182,W$31&lt;=$AA182,NOT(ISBLANK($AA182))),$H182,"")</f>
    </oc>
    <nc r="W182" t="str">
      <f>IF(AND(W$31&gt;=$AA182,W$31&lt;=$AA182,NOT(ISBLANK($AA182))),$H182,"")</f>
    </nc>
  </rcc>
  <rcc rId="4060" ua="false" sId="6">
    <oc r="Q183" t="str">
      <f>IF(AND(Q$31&gt;=$AA183,Q$31&lt;=$AA183,NOT(ISBLANK($AA183))),$H183,"")</f>
    </oc>
    <nc r="Q183" t="str">
      <f>IF(AND(Q$31&gt;=$AA183,Q$31&lt;=$AA183,NOT(ISBLANK($AA183))),$H183,"")</f>
    </nc>
  </rcc>
  <rcc rId="4061" ua="false" sId="6">
    <oc r="R183" t="str">
      <f>IF(AND(R$31&gt;=$AA183,R$31&lt;=$AA183,NOT(ISBLANK($AA183))),$H183,"")</f>
    </oc>
    <nc r="R183" t="str">
      <f>IF(AND(R$31&gt;=$AA183,R$31&lt;=$AA183,NOT(ISBLANK($AA183))),$H183,"")</f>
    </nc>
  </rcc>
  <rcc rId="4062" ua="false" sId="6">
    <oc r="S183" t="str">
      <f>IF(AND(S$31&gt;=$AA183,S$31&lt;=$AA183,NOT(ISBLANK($AA183))),$H183,"")</f>
    </oc>
    <nc r="S183" t="str">
      <f>IF(AND(S$31&gt;=$AA183,S$31&lt;=$AA183,NOT(ISBLANK($AA183))),$H183,"")</f>
    </nc>
  </rcc>
  <rcc rId="4063" ua="false" sId="6">
    <oc r="T183" t="str">
      <f>IF(AND(T$31&gt;=$AA183,T$31&lt;=$AA183,NOT(ISBLANK($AA183))),$H183,"")</f>
    </oc>
    <nc r="T183" t="str">
      <f>IF(AND(T$31&gt;=$AA183,T$31&lt;=$AA183,NOT(ISBLANK($AA183))),$H183,"")</f>
    </nc>
  </rcc>
  <rcc rId="4064" ua="false" sId="6">
    <oc r="U183" t="str">
      <f>IF(AND(U$31&gt;=$AA183,U$31&lt;=$AA183,NOT(ISBLANK($AA183))),$H183,"")</f>
    </oc>
    <nc r="U183" t="str">
      <f>IF(AND(U$31&gt;=$AA183,U$31&lt;=$AA183,NOT(ISBLANK($AA183))),$H183,"")</f>
    </nc>
  </rcc>
  <rcc rId="4065" ua="false" sId="6">
    <oc r="V183" t="str">
      <f>IF(AND(V$31&gt;=$AA183,V$31&lt;=$AA183,NOT(ISBLANK($AA183))),$H183,"")</f>
    </oc>
    <nc r="V183" t="str">
      <f>IF(AND(V$31&gt;=$AA183,V$31&lt;=$AA183,NOT(ISBLANK($AA183))),$H183,"")</f>
    </nc>
  </rcc>
  <rcc rId="4066" ua="false" sId="6">
    <oc r="W183" t="str">
      <f>IF(AND(W$31&gt;=$AA183,W$31&lt;=$AA183,NOT(ISBLANK($AA183))),$H183,"")</f>
    </oc>
    <nc r="W183" t="str">
      <f>IF(AND(W$31&gt;=$AA183,W$31&lt;=$AA183,NOT(ISBLANK($AA183))),$H183,"")</f>
    </nc>
  </rcc>
  <rcc rId="4067" ua="false" sId="6">
    <oc r="Q184" t="str">
      <f>IF(AND(Q$31&gt;=$AA184,Q$31&lt;=$AA184,NOT(ISBLANK($AA184))),$H184,"")</f>
    </oc>
    <nc r="Q184" t="str">
      <f>IF(AND(Q$31&gt;=$AA184,Q$31&lt;=$AA184,NOT(ISBLANK($AA184))),$H184,"")</f>
    </nc>
  </rcc>
  <rcc rId="4068" ua="false" sId="6">
    <oc r="R184" t="str">
      <f>IF(AND(R$31&gt;=$AA184,R$31&lt;=$AA184,NOT(ISBLANK($AA184))),$H184,"")</f>
    </oc>
    <nc r="R184" t="str">
      <f>IF(AND(R$31&gt;=$AA184,R$31&lt;=$AA184,NOT(ISBLANK($AA184))),$H184,"")</f>
    </nc>
  </rcc>
  <rcc rId="4069" ua="false" sId="6">
    <oc r="S184" t="str">
      <f>IF(AND(S$31&gt;=$AA184,S$31&lt;=$AA184,NOT(ISBLANK($AA184))),$H184,"")</f>
    </oc>
    <nc r="S184" t="str">
      <f>IF(AND(S$31&gt;=$AA184,S$31&lt;=$AA184,NOT(ISBLANK($AA184))),$H184,"")</f>
    </nc>
  </rcc>
  <rcc rId="4070" ua="false" sId="6">
    <oc r="T184" t="str">
      <f>IF(AND(T$31&gt;=$AA184,T$31&lt;=$AA184,NOT(ISBLANK($AA184))),$H184,"")</f>
    </oc>
    <nc r="T184" t="str">
      <f>IF(AND(T$31&gt;=$AA184,T$31&lt;=$AA184,NOT(ISBLANK($AA184))),$H184,"")</f>
    </nc>
  </rcc>
  <rcc rId="4071" ua="false" sId="6">
    <oc r="U184" t="str">
      <f>IF(AND(U$31&gt;=$AA184,U$31&lt;=$AA184,NOT(ISBLANK($AA184))),$H184,"")</f>
    </oc>
    <nc r="U184" t="str">
      <f>IF(AND(U$31&gt;=$AA184,U$31&lt;=$AA184,NOT(ISBLANK($AA184))),$H184,"")</f>
    </nc>
  </rcc>
  <rcc rId="4072" ua="false" sId="6">
    <oc r="V184" t="str">
      <f>IF(AND(V$31&gt;=$AA184,V$31&lt;=$AA184,NOT(ISBLANK($AA184))),$H184,"")</f>
    </oc>
    <nc r="V184" t="str">
      <f>IF(AND(V$31&gt;=$AA184,V$31&lt;=$AA184,NOT(ISBLANK($AA184))),$H184,"")</f>
    </nc>
  </rcc>
  <rcc rId="4073" ua="false" sId="6">
    <oc r="W184" t="str">
      <f>IF(AND(W$31&gt;=$AA184,W$31&lt;=$AA184,NOT(ISBLANK($AA184))),$H184,"")</f>
    </oc>
    <nc r="W184" t="str">
      <f>IF(AND(W$31&gt;=$AA184,W$31&lt;=$AA184,NOT(ISBLANK($AA184))),$H184,"")</f>
    </nc>
  </rcc>
  <rcc rId="4074" ua="false" sId="6">
    <oc r="Q185" t="str">
      <f>IF(AND(Q$31&gt;=$AA185,Q$31&lt;=$AA185,NOT(ISBLANK($AA185))),$H185,"")</f>
    </oc>
    <nc r="Q185" t="str">
      <f>IF(AND(Q$31&gt;=$AA185,Q$31&lt;=$AA185,NOT(ISBLANK($AA185))),$H185,"")</f>
    </nc>
  </rcc>
  <rcc rId="4075" ua="false" sId="6">
    <oc r="R185" t="str">
      <f>IF(AND(R$31&gt;=$AA185,R$31&lt;=$AA185,NOT(ISBLANK($AA185))),$H185,"")</f>
    </oc>
    <nc r="R185" t="str">
      <f>IF(AND(R$31&gt;=$AA185,R$31&lt;=$AA185,NOT(ISBLANK($AA185))),$H185,"")</f>
    </nc>
  </rcc>
  <rcc rId="4076" ua="false" sId="6">
    <oc r="S185" t="str">
      <f>IF(AND(S$31&gt;=$AA185,S$31&lt;=$AA185,NOT(ISBLANK($AA185))),$H185,"")</f>
    </oc>
    <nc r="S185" t="str">
      <f>IF(AND(S$31&gt;=$AA185,S$31&lt;=$AA185,NOT(ISBLANK($AA185))),$H185,"")</f>
    </nc>
  </rcc>
  <rcc rId="4077" ua="false" sId="6">
    <oc r="T185" t="str">
      <f>IF(AND(T$31&gt;=$AA185,T$31&lt;=$AA185,NOT(ISBLANK($AA185))),$H185,"")</f>
    </oc>
    <nc r="T185" t="str">
      <f>IF(AND(T$31&gt;=$AA185,T$31&lt;=$AA185,NOT(ISBLANK($AA185))),$H185,"")</f>
    </nc>
  </rcc>
  <rcc rId="4078" ua="false" sId="6">
    <oc r="U185" t="str">
      <f>IF(AND(U$31&gt;=$AA185,U$31&lt;=$AA185,NOT(ISBLANK($AA185))),$H185,"")</f>
    </oc>
    <nc r="U185" t="str">
      <f>IF(AND(U$31&gt;=$AA185,U$31&lt;=$AA185,NOT(ISBLANK($AA185))),$H185,"")</f>
    </nc>
  </rcc>
  <rcc rId="4079" ua="false" sId="6">
    <oc r="V185" t="str">
      <f>IF(AND(V$31&gt;=$AA185,V$31&lt;=$AA185,NOT(ISBLANK($AA185))),$H185,"")</f>
    </oc>
    <nc r="V185" t="str">
      <f>IF(AND(V$31&gt;=$AA185,V$31&lt;=$AA185,NOT(ISBLANK($AA185))),$H185,"")</f>
    </nc>
  </rcc>
  <rcc rId="4080" ua="false" sId="6">
    <oc r="W185" t="str">
      <f>IF(AND(W$31&gt;=$AA185,W$31&lt;=$AA185,NOT(ISBLANK($AA185))),$H185,"")</f>
    </oc>
    <nc r="W185" t="str">
      <f>IF(AND(W$31&gt;=$AA185,W$31&lt;=$AA185,NOT(ISBLANK($AA185))),$H185,"")</f>
    </nc>
  </rcc>
  <rcc rId="4081" ua="false" sId="6">
    <oc r="Q186" t="str">
      <f>IF(AND(Q$31&gt;=$AA186,Q$31&lt;=$AA186,NOT(ISBLANK($AA186))),$H186,"")</f>
    </oc>
    <nc r="Q186" t="str">
      <f>IF(AND(Q$31&gt;=$AA186,Q$31&lt;=$AA186,NOT(ISBLANK($AA186))),$H186,"")</f>
    </nc>
  </rcc>
  <rcc rId="4082" ua="false" sId="6">
    <oc r="R186" t="str">
      <f>IF(AND(R$31&gt;=$AA186,R$31&lt;=$AA186,NOT(ISBLANK($AA186))),$H186,"")</f>
    </oc>
    <nc r="R186" t="str">
      <f>IF(AND(R$31&gt;=$AA186,R$31&lt;=$AA186,NOT(ISBLANK($AA186))),$H186,"")</f>
    </nc>
  </rcc>
  <rcc rId="4083" ua="false" sId="6">
    <oc r="S186" t="str">
      <f>IF(AND(S$31&gt;=$AA186,S$31&lt;=$AA186,NOT(ISBLANK($AA186))),$H186,"")</f>
    </oc>
    <nc r="S186" t="str">
      <f>IF(AND(S$31&gt;=$AA186,S$31&lt;=$AA186,NOT(ISBLANK($AA186))),$H186,"")</f>
    </nc>
  </rcc>
  <rcc rId="4084" ua="false" sId="6">
    <oc r="T186" t="str">
      <f>IF(AND(T$31&gt;=$AA186,T$31&lt;=$AA186,NOT(ISBLANK($AA186))),$H186,"")</f>
    </oc>
    <nc r="T186" t="str">
      <f>IF(AND(T$31&gt;=$AA186,T$31&lt;=$AA186,NOT(ISBLANK($AA186))),$H186,"")</f>
    </nc>
  </rcc>
  <rcc rId="4085" ua="false" sId="6">
    <oc r="U186" t="str">
      <f>IF(AND(U$31&gt;=$AA186,U$31&lt;=$AA186,NOT(ISBLANK($AA186))),$H186,"")</f>
    </oc>
    <nc r="U186" t="str">
      <f>IF(AND(U$31&gt;=$AA186,U$31&lt;=$AA186,NOT(ISBLANK($AA186))),$H186,"")</f>
    </nc>
  </rcc>
  <rcc rId="4086" ua="false" sId="6">
    <oc r="V186" t="str">
      <f>IF(AND(V$31&gt;=$AA186,V$31&lt;=$AA186,NOT(ISBLANK($AA186))),$H186,"")</f>
    </oc>
    <nc r="V186" t="str">
      <f>IF(AND(V$31&gt;=$AA186,V$31&lt;=$AA186,NOT(ISBLANK($AA186))),$H186,"")</f>
    </nc>
  </rcc>
  <rcc rId="4087" ua="false" sId="6">
    <oc r="W186" t="str">
      <f>IF(AND(W$31&gt;=$AA186,W$31&lt;=$AA186,NOT(ISBLANK($AA186))),$H186,"")</f>
    </oc>
    <nc r="W186" t="str">
      <f>IF(AND(W$31&gt;=$AA186,W$31&lt;=$AA186,NOT(ISBLANK($AA186))),$H186,"")</f>
    </nc>
  </rcc>
  <rcc rId="4088" ua="false" sId="6">
    <oc r="Q187" t="str">
      <f>IF(AND(Q$31&gt;=$AA187,Q$31&lt;=$AA187,NOT(ISBLANK($AA187))),$H187,"")</f>
    </oc>
    <nc r="Q187" t="str">
      <f>IF(AND(Q$31&gt;=$AA187,Q$31&lt;=$AA187,NOT(ISBLANK($AA187))),$H187,"")</f>
    </nc>
  </rcc>
  <rcc rId="4089" ua="false" sId="6">
    <oc r="R187" t="str">
      <f>IF(AND(R$31&gt;=$AA187,R$31&lt;=$AA187,NOT(ISBLANK($AA187))),$H187,"")</f>
    </oc>
    <nc r="R187" t="str">
      <f>IF(AND(R$31&gt;=$AA187,R$31&lt;=$AA187,NOT(ISBLANK($AA187))),$H187,"")</f>
    </nc>
  </rcc>
  <rcc rId="4090" ua="false" sId="6">
    <oc r="S187" t="str">
      <f>IF(AND(S$31&gt;=$AA187,S$31&lt;=$AA187,NOT(ISBLANK($AA187))),$H187,"")</f>
    </oc>
    <nc r="S187" t="str">
      <f>IF(AND(S$31&gt;=$AA187,S$31&lt;=$AA187,NOT(ISBLANK($AA187))),$H187,"")</f>
    </nc>
  </rcc>
  <rcc rId="4091" ua="false" sId="6">
    <oc r="T187" t="str">
      <f>IF(AND(T$31&gt;=$AA187,T$31&lt;=$AA187,NOT(ISBLANK($AA187))),$H187,"")</f>
    </oc>
    <nc r="T187" t="str">
      <f>IF(AND(T$31&gt;=$AA187,T$31&lt;=$AA187,NOT(ISBLANK($AA187))),$H187,"")</f>
    </nc>
  </rcc>
  <rcc rId="4092" ua="false" sId="6">
    <oc r="U187" t="str">
      <f>IF(AND(U$31&gt;=$AA187,U$31&lt;=$AA187,NOT(ISBLANK($AA187))),$H187,"")</f>
    </oc>
    <nc r="U187" t="str">
      <f>IF(AND(U$31&gt;=$AA187,U$31&lt;=$AA187,NOT(ISBLANK($AA187))),$H187,"")</f>
    </nc>
  </rcc>
  <rcc rId="4093" ua="false" sId="6">
    <oc r="V187" t="str">
      <f>IF(AND(V$31&gt;=$AA187,V$31&lt;=$AA187,NOT(ISBLANK($AA187))),$H187,"")</f>
    </oc>
    <nc r="V187" t="str">
      <f>IF(AND(V$31&gt;=$AA187,V$31&lt;=$AA187,NOT(ISBLANK($AA187))),$H187,"")</f>
    </nc>
  </rcc>
  <rcc rId="4094" ua="false" sId="6">
    <oc r="W187" t="str">
      <f>IF(AND(W$31&gt;=$AA187,W$31&lt;=$AA187,NOT(ISBLANK($AA187))),$H187,"")</f>
    </oc>
    <nc r="W187" t="str">
      <f>IF(AND(W$31&gt;=$AA187,W$31&lt;=$AA187,NOT(ISBLANK($AA187))),$H187,"")</f>
    </nc>
  </rcc>
  <rcc rId="4095" ua="false" sId="6">
    <oc r="Q188" t="str">
      <f>IF(AND(Q$31&gt;=$AA188,Q$31&lt;=$AA188,NOT(ISBLANK($AA188))),$H188,"")</f>
    </oc>
    <nc r="Q188" t="str">
      <f>IF(AND(Q$31&gt;=$AA188,Q$31&lt;=$AA188,NOT(ISBLANK($AA188))),$H188,"")</f>
    </nc>
  </rcc>
  <rcc rId="4096" ua="false" sId="6">
    <oc r="R188" t="str">
      <f>IF(AND(R$31&gt;=$AA188,R$31&lt;=$AA188,NOT(ISBLANK($AA188))),$H188,"")</f>
    </oc>
    <nc r="R188" t="str">
      <f>IF(AND(R$31&gt;=$AA188,R$31&lt;=$AA188,NOT(ISBLANK($AA188))),$H188,"")</f>
    </nc>
  </rcc>
  <rcc rId="4097" ua="false" sId="6">
    <oc r="S188" t="str">
      <f>IF(AND(S$31&gt;=$AA188,S$31&lt;=$AA188,NOT(ISBLANK($AA188))),$H188,"")</f>
    </oc>
    <nc r="S188" t="str">
      <f>IF(AND(S$31&gt;=$AA188,S$31&lt;=$AA188,NOT(ISBLANK($AA188))),$H188,"")</f>
    </nc>
  </rcc>
  <rcc rId="4098" ua="false" sId="6">
    <oc r="T188" t="str">
      <f>IF(AND(T$31&gt;=$AA188,T$31&lt;=$AA188,NOT(ISBLANK($AA188))),$H188,"")</f>
    </oc>
    <nc r="T188" t="str">
      <f>IF(AND(T$31&gt;=$AA188,T$31&lt;=$AA188,NOT(ISBLANK($AA188))),$H188,"")</f>
    </nc>
  </rcc>
  <rcc rId="4099" ua="false" sId="6">
    <oc r="U188" t="str">
      <f>IF(AND(U$31&gt;=$AA188,U$31&lt;=$AA188,NOT(ISBLANK($AA188))),$H188,"")</f>
    </oc>
    <nc r="U188" t="str">
      <f>IF(AND(U$31&gt;=$AA188,U$31&lt;=$AA188,NOT(ISBLANK($AA188))),$H188,"")</f>
    </nc>
  </rcc>
  <rcc rId="4100" ua="false" sId="6">
    <oc r="V188" t="str">
      <f>IF(AND(V$31&gt;=$AA188,V$31&lt;=$AA188,NOT(ISBLANK($AA188))),$H188,"")</f>
    </oc>
    <nc r="V188" t="str">
      <f>IF(AND(V$31&gt;=$AA188,V$31&lt;=$AA188,NOT(ISBLANK($AA188))),$H188,"")</f>
    </nc>
  </rcc>
  <rcc rId="4101" ua="false" sId="6">
    <oc r="W188" t="str">
      <f>IF(AND(W$31&gt;=$AA188,W$31&lt;=$AA188,NOT(ISBLANK($AA188))),$H188,"")</f>
    </oc>
    <nc r="W188" t="str">
      <f>IF(AND(W$31&gt;=$AA188,W$31&lt;=$AA188,NOT(ISBLANK($AA188))),$H188,"")</f>
    </nc>
  </rcc>
  <rcc rId="4102" ua="false" sId="6">
    <oc r="Q189" t="str">
      <f>IF(AND(Q$31&gt;=$AA189,Q$31&lt;=$AA189,NOT(ISBLANK($AA189))),$H189,"")</f>
    </oc>
    <nc r="Q189" t="str">
      <f>IF(AND(Q$31&gt;=$AA189,Q$31&lt;=$AA189,NOT(ISBLANK($AA189))),$H189,"")</f>
    </nc>
  </rcc>
  <rcc rId="4103" ua="false" sId="6">
    <oc r="R189" t="str">
      <f>IF(AND(R$31&gt;=$AA189,R$31&lt;=$AA189,NOT(ISBLANK($AA189))),$H189,"")</f>
    </oc>
    <nc r="R189" t="str">
      <f>IF(AND(R$31&gt;=$AA189,R$31&lt;=$AA189,NOT(ISBLANK($AA189))),$H189,"")</f>
    </nc>
  </rcc>
  <rcc rId="4104" ua="false" sId="6">
    <oc r="S189" t="str">
      <f>IF(AND(S$31&gt;=$AA189,S$31&lt;=$AA189,NOT(ISBLANK($AA189))),$H189,"")</f>
    </oc>
    <nc r="S189" t="str">
      <f>IF(AND(S$31&gt;=$AA189,S$31&lt;=$AA189,NOT(ISBLANK($AA189))),$H189,"")</f>
    </nc>
  </rcc>
  <rcc rId="4105" ua="false" sId="6">
    <oc r="T189" t="str">
      <f>IF(AND(T$31&gt;=$AA189,T$31&lt;=$AA189,NOT(ISBLANK($AA189))),$H189,"")</f>
    </oc>
    <nc r="T189" t="str">
      <f>IF(AND(T$31&gt;=$AA189,T$31&lt;=$AA189,NOT(ISBLANK($AA189))),$H189,"")</f>
    </nc>
  </rcc>
  <rcc rId="4106" ua="false" sId="6">
    <oc r="U189" t="str">
      <f>IF(AND(U$31&gt;=$AA189,U$31&lt;=$AA189,NOT(ISBLANK($AA189))),$H189,"")</f>
    </oc>
    <nc r="U189" t="str">
      <f>IF(AND(U$31&gt;=$AA189,U$31&lt;=$AA189,NOT(ISBLANK($AA189))),$H189,"")</f>
    </nc>
  </rcc>
  <rcc rId="4107" ua="false" sId="6">
    <oc r="V189" t="str">
      <f>IF(AND(V$31&gt;=$AA189,V$31&lt;=$AA189,NOT(ISBLANK($AA189))),$H189,"")</f>
    </oc>
    <nc r="V189" t="str">
      <f>IF(AND(V$31&gt;=$AA189,V$31&lt;=$AA189,NOT(ISBLANK($AA189))),$H189,"")</f>
    </nc>
  </rcc>
  <rcc rId="4108" ua="false" sId="6">
    <oc r="W189" t="str">
      <f>IF(AND(W$31&gt;=$AA189,W$31&lt;=$AA189,NOT(ISBLANK($AA189))),$H189,"")</f>
    </oc>
    <nc r="W189" t="str">
      <f>IF(AND(W$31&gt;=$AA189,W$31&lt;=$AA189,NOT(ISBLANK($AA189))),$H189,"")</f>
    </nc>
  </rcc>
  <rcc rId="4109" ua="false" sId="6">
    <oc r="Q190" t="str">
      <f>IF(AND(Q$31&gt;=$AA190,Q$31&lt;=$AA190,NOT(ISBLANK($AA190))),$H190,"")</f>
    </oc>
    <nc r="Q190" t="str">
      <f>IF(AND(Q$31&gt;=$AA190,Q$31&lt;=$AA190,NOT(ISBLANK($AA190))),$H190,"")</f>
    </nc>
  </rcc>
  <rcc rId="4110" ua="false" sId="6">
    <oc r="R190" t="str">
      <f>IF(AND(R$31&gt;=$AA190,R$31&lt;=$AA190,NOT(ISBLANK($AA190))),$H190,"")</f>
    </oc>
    <nc r="R190" t="str">
      <f>IF(AND(R$31&gt;=$AA190,R$31&lt;=$AA190,NOT(ISBLANK($AA190))),$H190,"")</f>
    </nc>
  </rcc>
  <rcc rId="4111" ua="false" sId="6">
    <oc r="S190" t="str">
      <f>IF(AND(S$31&gt;=$AA190,S$31&lt;=$AA190,NOT(ISBLANK($AA190))),$H190,"")</f>
    </oc>
    <nc r="S190" t="str">
      <f>IF(AND(S$31&gt;=$AA190,S$31&lt;=$AA190,NOT(ISBLANK($AA190))),$H190,"")</f>
    </nc>
  </rcc>
  <rcc rId="4112" ua="false" sId="6">
    <oc r="T190" t="str">
      <f>IF(AND(T$31&gt;=$AA190,T$31&lt;=$AA190,NOT(ISBLANK($AA190))),$H190,"")</f>
    </oc>
    <nc r="T190" t="str">
      <f>IF(AND(T$31&gt;=$AA190,T$31&lt;=$AA190,NOT(ISBLANK($AA190))),$H190,"")</f>
    </nc>
  </rcc>
  <rcc rId="4113" ua="false" sId="6">
    <oc r="U190" t="str">
      <f>IF(AND(U$31&gt;=$AA190,U$31&lt;=$AA190,NOT(ISBLANK($AA190))),$H190,"")</f>
    </oc>
    <nc r="U190" t="str">
      <f>IF(AND(U$31&gt;=$AA190,U$31&lt;=$AA190,NOT(ISBLANK($AA190))),$H190,"")</f>
    </nc>
  </rcc>
  <rcc rId="4114" ua="false" sId="6">
    <oc r="V190" t="str">
      <f>IF(AND(V$31&gt;=$AA190,V$31&lt;=$AA190,NOT(ISBLANK($AA190))),$H190,"")</f>
    </oc>
    <nc r="V190" t="str">
      <f>IF(AND(V$31&gt;=$AA190,V$31&lt;=$AA190,NOT(ISBLANK($AA190))),$H190,"")</f>
    </nc>
  </rcc>
  <rcc rId="4115" ua="false" sId="6">
    <oc r="W190" t="str">
      <f>IF(AND(W$31&gt;=$AA190,W$31&lt;=$AA190,NOT(ISBLANK($AA190))),$H190,"")</f>
    </oc>
    <nc r="W190" t="str">
      <f>IF(AND(W$31&gt;=$AA190,W$31&lt;=$AA190,NOT(ISBLANK($AA190))),$H190,"")</f>
    </nc>
  </rcc>
  <rcc rId="4116" ua="false" sId="6">
    <oc r="Q191" t="str">
      <f>IF(AND(Q$31&gt;=$AA191,Q$31&lt;=$AA191,NOT(ISBLANK($AA191))),$H191,"")</f>
    </oc>
    <nc r="Q191" t="str">
      <f>IF(AND(Q$31&gt;=$AA191,Q$31&lt;=$AA191,NOT(ISBLANK($AA191))),$H191,"")</f>
    </nc>
  </rcc>
  <rcc rId="4117" ua="false" sId="6">
    <oc r="R191" t="str">
      <f>IF(AND(R$31&gt;=$AA191,R$31&lt;=$AA191,NOT(ISBLANK($AA191))),$H191,"")</f>
    </oc>
    <nc r="R191" t="str">
      <f>IF(AND(R$31&gt;=$AA191,R$31&lt;=$AA191,NOT(ISBLANK($AA191))),$H191,"")</f>
    </nc>
  </rcc>
  <rcc rId="4118" ua="false" sId="6">
    <oc r="S191" t="str">
      <f>IF(AND(S$31&gt;=$AA191,S$31&lt;=$AA191,NOT(ISBLANK($AA191))),$H191,"")</f>
    </oc>
    <nc r="S191" t="str">
      <f>IF(AND(S$31&gt;=$AA191,S$31&lt;=$AA191,NOT(ISBLANK($AA191))),$H191,"")</f>
    </nc>
  </rcc>
  <rcc rId="4119" ua="false" sId="6">
    <oc r="T191" t="str">
      <f>IF(AND(T$31&gt;=$AA191,T$31&lt;=$AA191,NOT(ISBLANK($AA191))),$H191,"")</f>
    </oc>
    <nc r="T191" t="str">
      <f>IF(AND(T$31&gt;=$AA191,T$31&lt;=$AA191,NOT(ISBLANK($AA191))),$H191,"")</f>
    </nc>
  </rcc>
  <rcc rId="4120" ua="false" sId="6">
    <oc r="U191" t="str">
      <f>IF(AND(U$31&gt;=$AA191,U$31&lt;=$AA191,NOT(ISBLANK($AA191))),$H191,"")</f>
    </oc>
    <nc r="U191" t="str">
      <f>IF(AND(U$31&gt;=$AA191,U$31&lt;=$AA191,NOT(ISBLANK($AA191))),$H191,"")</f>
    </nc>
  </rcc>
  <rcc rId="4121" ua="false" sId="6">
    <oc r="V191" t="str">
      <f>IF(AND(V$31&gt;=$AA191,V$31&lt;=$AA191,NOT(ISBLANK($AA191))),$H191,"")</f>
    </oc>
    <nc r="V191" t="str">
      <f>IF(AND(V$31&gt;=$AA191,V$31&lt;=$AA191,NOT(ISBLANK($AA191))),$H191,"")</f>
    </nc>
  </rcc>
  <rcc rId="4122" ua="false" sId="6">
    <oc r="W191" t="str">
      <f>IF(AND(W$31&gt;=$AA191,W$31&lt;=$AA191,NOT(ISBLANK($AA191))),$H191,"")</f>
    </oc>
    <nc r="W191" t="str">
      <f>IF(AND(W$31&gt;=$AA191,W$31&lt;=$AA191,NOT(ISBLANK($AA191))),$H191,"")</f>
    </nc>
  </rcc>
  <rcc rId="4123" ua="false" sId="6">
    <oc r="Q192" t="str">
      <f>IF(AND(Q$31&gt;=$AA192,Q$31&lt;=$AA192,NOT(ISBLANK($AA192))),$H192,"")</f>
    </oc>
    <nc r="Q192" t="str">
      <f>IF(AND(Q$31&gt;=$AA192,Q$31&lt;=$AA192,NOT(ISBLANK($AA192))),$H192,"")</f>
    </nc>
  </rcc>
  <rcc rId="4124" ua="false" sId="6">
    <oc r="R192" t="str">
      <f>IF(AND(R$31&gt;=$AA192,R$31&lt;=$AA192,NOT(ISBLANK($AA192))),$H192,"")</f>
    </oc>
    <nc r="R192" t="str">
      <f>IF(AND(R$31&gt;=$AA192,R$31&lt;=$AA192,NOT(ISBLANK($AA192))),$H192,"")</f>
    </nc>
  </rcc>
  <rcc rId="4125" ua="false" sId="6">
    <oc r="S192" t="str">
      <f>IF(AND(S$31&gt;=$AA192,S$31&lt;=$AA192,NOT(ISBLANK($AA192))),$H192,"")</f>
    </oc>
    <nc r="S192" t="str">
      <f>IF(AND(S$31&gt;=$AA192,S$31&lt;=$AA192,NOT(ISBLANK($AA192))),$H192,"")</f>
    </nc>
  </rcc>
  <rcc rId="4126" ua="false" sId="6">
    <oc r="T192" t="str">
      <f>IF(AND(T$31&gt;=$AA192,T$31&lt;=$AA192,NOT(ISBLANK($AA192))),$H192,"")</f>
    </oc>
    <nc r="T192" t="str">
      <f>IF(AND(T$31&gt;=$AA192,T$31&lt;=$AA192,NOT(ISBLANK($AA192))),$H192,"")</f>
    </nc>
  </rcc>
  <rcc rId="4127" ua="false" sId="6">
    <oc r="U192" t="str">
      <f>IF(AND(U$31&gt;=$AA192,U$31&lt;=$AA192,NOT(ISBLANK($AA192))),$H192,"")</f>
    </oc>
    <nc r="U192" t="str">
      <f>IF(AND(U$31&gt;=$AA192,U$31&lt;=$AA192,NOT(ISBLANK($AA192))),$H192,"")</f>
    </nc>
  </rcc>
  <rcc rId="4128" ua="false" sId="6">
    <oc r="V192" t="str">
      <f>IF(AND(V$31&gt;=$AA192,V$31&lt;=$AA192,NOT(ISBLANK($AA192))),$H192,"")</f>
    </oc>
    <nc r="V192" t="str">
      <f>IF(AND(V$31&gt;=$AA192,V$31&lt;=$AA192,NOT(ISBLANK($AA192))),$H192,"")</f>
    </nc>
  </rcc>
  <rcc rId="4129" ua="false" sId="6">
    <oc r="W192" t="str">
      <f>IF(AND(W$31&gt;=$AA192,W$31&lt;=$AA192,NOT(ISBLANK($AA192))),$H192,"")</f>
    </oc>
    <nc r="W192" t="str">
      <f>IF(AND(W$31&gt;=$AA192,W$31&lt;=$AA192,NOT(ISBLANK($AA192))),$H192,"")</f>
    </nc>
  </rcc>
  <rcc rId="4130" ua="false" sId="6">
    <oc r="Q193" t="str">
      <f>IF(AND(Q$31&gt;=$AA193,Q$31&lt;=$AA193,NOT(ISBLANK($AA193))),$H193,"")</f>
    </oc>
    <nc r="Q193" t="str">
      <f>IF(AND(Q$31&gt;=$AA193,Q$31&lt;=$AA193,NOT(ISBLANK($AA193))),$H193,"")</f>
    </nc>
  </rcc>
  <rcc rId="4131" ua="false" sId="6">
    <oc r="R193" t="str">
      <f>IF(AND(R$31&gt;=$AA193,R$31&lt;=$AA193,NOT(ISBLANK($AA193))),$H193,"")</f>
    </oc>
    <nc r="R193" t="str">
      <f>IF(AND(R$31&gt;=$AA193,R$31&lt;=$AA193,NOT(ISBLANK($AA193))),$H193,"")</f>
    </nc>
  </rcc>
  <rcc rId="4132" ua="false" sId="6">
    <oc r="S193" t="str">
      <f>IF(AND(S$31&gt;=$AA193,S$31&lt;=$AA193,NOT(ISBLANK($AA193))),$H193,"")</f>
    </oc>
    <nc r="S193" t="str">
      <f>IF(AND(S$31&gt;=$AA193,S$31&lt;=$AA193,NOT(ISBLANK($AA193))),$H193,"")</f>
    </nc>
  </rcc>
  <rcc rId="4133" ua="false" sId="6">
    <oc r="T193" t="str">
      <f>IF(AND(T$31&gt;=$AA193,T$31&lt;=$AA193,NOT(ISBLANK($AA193))),$H193,"")</f>
    </oc>
    <nc r="T193" t="str">
      <f>IF(AND(T$31&gt;=$AA193,T$31&lt;=$AA193,NOT(ISBLANK($AA193))),$H193,"")</f>
    </nc>
  </rcc>
  <rcc rId="4134" ua="false" sId="6">
    <oc r="U193" t="str">
      <f>IF(AND(U$31&gt;=$AA193,U$31&lt;=$AA193,NOT(ISBLANK($AA193))),$H193,"")</f>
    </oc>
    <nc r="U193" t="str">
      <f>IF(AND(U$31&gt;=$AA193,U$31&lt;=$AA193,NOT(ISBLANK($AA193))),$H193,"")</f>
    </nc>
  </rcc>
  <rcc rId="4135" ua="false" sId="6">
    <oc r="V193" t="str">
      <f>IF(AND(V$31&gt;=$AA193,V$31&lt;=$AA193,NOT(ISBLANK($AA193))),$H193,"")</f>
    </oc>
    <nc r="V193" t="str">
      <f>IF(AND(V$31&gt;=$AA193,V$31&lt;=$AA193,NOT(ISBLANK($AA193))),$H193,"")</f>
    </nc>
  </rcc>
  <rcc rId="4136" ua="false" sId="6">
    <oc r="W193" t="str">
      <f>IF(AND(W$31&gt;=$AA193,W$31&lt;=$AA193,NOT(ISBLANK($AA193))),$H193,"")</f>
    </oc>
    <nc r="W193" t="str">
      <f>IF(AND(W$31&gt;=$AA193,W$31&lt;=$AA193,NOT(ISBLANK($AA193))),$H193,"")</f>
    </nc>
  </rcc>
  <rcc rId="4137" ua="false" sId="6">
    <oc r="Q194" t="str">
      <f>IF(AND(Q$31&gt;=$AA194,Q$31&lt;=$AA194,NOT(ISBLANK($AA194))),$H194,"")</f>
    </oc>
    <nc r="Q194" t="str">
      <f>IF(AND(Q$31&gt;=$AA194,Q$31&lt;=$AA194,NOT(ISBLANK($AA194))),$H194,"")</f>
    </nc>
  </rcc>
  <rcc rId="4138" ua="false" sId="6">
    <oc r="R194" t="str">
      <f>IF(AND(R$31&gt;=$AA194,R$31&lt;=$AA194,NOT(ISBLANK($AA194))),$H194,"")</f>
    </oc>
    <nc r="R194" t="str">
      <f>IF(AND(R$31&gt;=$AA194,R$31&lt;=$AA194,NOT(ISBLANK($AA194))),$H194,"")</f>
    </nc>
  </rcc>
  <rcc rId="4139" ua="false" sId="6">
    <oc r="S194" t="str">
      <f>IF(AND(S$31&gt;=$AA194,S$31&lt;=$AA194,NOT(ISBLANK($AA194))),$H194,"")</f>
    </oc>
    <nc r="S194" t="str">
      <f>IF(AND(S$31&gt;=$AA194,S$31&lt;=$AA194,NOT(ISBLANK($AA194))),$H194,"")</f>
    </nc>
  </rcc>
  <rcc rId="4140" ua="false" sId="6">
    <oc r="T194" t="str">
      <f>IF(AND(T$31&gt;=$AA194,T$31&lt;=$AA194,NOT(ISBLANK($AA194))),$H194,"")</f>
    </oc>
    <nc r="T194" t="str">
      <f>IF(AND(T$31&gt;=$AA194,T$31&lt;=$AA194,NOT(ISBLANK($AA194))),$H194,"")</f>
    </nc>
  </rcc>
  <rcc rId="4141" ua="false" sId="6">
    <oc r="U194" t="str">
      <f>IF(AND(U$31&gt;=$AA194,U$31&lt;=$AA194,NOT(ISBLANK($AA194))),$H194,"")</f>
    </oc>
    <nc r="U194" t="str">
      <f>IF(AND(U$31&gt;=$AA194,U$31&lt;=$AA194,NOT(ISBLANK($AA194))),$H194,"")</f>
    </nc>
  </rcc>
  <rcc rId="4142" ua="false" sId="6">
    <oc r="V194" t="str">
      <f>IF(AND(V$31&gt;=$AA194,V$31&lt;=$AA194,NOT(ISBLANK($AA194))),$H194,"")</f>
    </oc>
    <nc r="V194" t="str">
      <f>IF(AND(V$31&gt;=$AA194,V$31&lt;=$AA194,NOT(ISBLANK($AA194))),$H194,"")</f>
    </nc>
  </rcc>
  <rcc rId="4143" ua="false" sId="6">
    <oc r="W194" t="str">
      <f>IF(AND(W$31&gt;=$AA194,W$31&lt;=$AA194,NOT(ISBLANK($AA194))),$H194,"")</f>
    </oc>
    <nc r="W194" t="str">
      <f>IF(AND(W$31&gt;=$AA194,W$31&lt;=$AA194,NOT(ISBLANK($AA194))),$H194,"")</f>
    </nc>
  </rcc>
  <rcc rId="4144" ua="false" sId="6">
    <oc r="Q195" t="str">
      <f>IF(AND(Q$31&gt;=$AA195,Q$31&lt;=$AA195,NOT(ISBLANK($AA195))),$H195,"")</f>
    </oc>
    <nc r="Q195" t="str">
      <f>IF(AND(Q$31&gt;=$AA195,Q$31&lt;=$AA195,NOT(ISBLANK($AA195))),$H195,"")</f>
    </nc>
  </rcc>
  <rcc rId="4145" ua="false" sId="6">
    <oc r="R195" t="str">
      <f>IF(AND(R$31&gt;=$AA195,R$31&lt;=$AA195,NOT(ISBLANK($AA195))),$H195,"")</f>
    </oc>
    <nc r="R195" t="str">
      <f>IF(AND(R$31&gt;=$AA195,R$31&lt;=$AA195,NOT(ISBLANK($AA195))),$H195,"")</f>
    </nc>
  </rcc>
  <rcc rId="4146" ua="false" sId="6">
    <oc r="S195" t="str">
      <f>IF(AND(S$31&gt;=$AA195,S$31&lt;=$AA195,NOT(ISBLANK($AA195))),$H195,"")</f>
    </oc>
    <nc r="S195" t="str">
      <f>IF(AND(S$31&gt;=$AA195,S$31&lt;=$AA195,NOT(ISBLANK($AA195))),$H195,"")</f>
    </nc>
  </rcc>
  <rcc rId="4147" ua="false" sId="6">
    <oc r="T195" t="str">
      <f>IF(AND(T$31&gt;=$AA195,T$31&lt;=$AA195,NOT(ISBLANK($AA195))),$H195,"")</f>
    </oc>
    <nc r="T195" t="str">
      <f>IF(AND(T$31&gt;=$AA195,T$31&lt;=$AA195,NOT(ISBLANK($AA195))),$H195,"")</f>
    </nc>
  </rcc>
  <rcc rId="4148" ua="false" sId="6">
    <oc r="U195" t="str">
      <f>IF(AND(U$31&gt;=$AA195,U$31&lt;=$AA195,NOT(ISBLANK($AA195))),$H195,"")</f>
    </oc>
    <nc r="U195" t="str">
      <f>IF(AND(U$31&gt;=$AA195,U$31&lt;=$AA195,NOT(ISBLANK($AA195))),$H195,"")</f>
    </nc>
  </rcc>
  <rcc rId="4149" ua="false" sId="6">
    <oc r="V195" t="str">
      <f>IF(AND(V$31&gt;=$AA195,V$31&lt;=$AA195,NOT(ISBLANK($AA195))),$H195,"")</f>
    </oc>
    <nc r="V195" t="str">
      <f>IF(AND(V$31&gt;=$AA195,V$31&lt;=$AA195,NOT(ISBLANK($AA195))),$H195,"")</f>
    </nc>
  </rcc>
  <rcc rId="4150" ua="false" sId="6">
    <oc r="W195" t="str">
      <f>IF(AND(W$31&gt;=$AA195,W$31&lt;=$AA195,NOT(ISBLANK($AA195))),$H195,"")</f>
    </oc>
    <nc r="W195" t="str">
      <f>IF(AND(W$31&gt;=$AA195,W$31&lt;=$AA195,NOT(ISBLANK($AA195))),$H195,"")</f>
    </nc>
  </rcc>
  <rcc rId="4151" ua="false" sId="6">
    <oc r="Q196" t="str">
      <f>IF(AND(Q$31&gt;=$AA196,Q$31&lt;=$AA196,NOT(ISBLANK($AA196))),$H196,"")</f>
    </oc>
    <nc r="Q196" t="str">
      <f>IF(AND(Q$31&gt;=$AA196,Q$31&lt;=$AA196,NOT(ISBLANK($AA196))),$H196,"")</f>
    </nc>
  </rcc>
  <rcc rId="4152" ua="false" sId="6">
    <oc r="R196" t="str">
      <f>IF(AND(R$31&gt;=$AA196,R$31&lt;=$AA196,NOT(ISBLANK($AA196))),$H196,"")</f>
    </oc>
    <nc r="R196" t="str">
      <f>IF(AND(R$31&gt;=$AA196,R$31&lt;=$AA196,NOT(ISBLANK($AA196))),$H196,"")</f>
    </nc>
  </rcc>
  <rcc rId="4153" ua="false" sId="6">
    <oc r="S196" t="str">
      <f>IF(AND(S$31&gt;=$AA196,S$31&lt;=$AA196,NOT(ISBLANK($AA196))),$H196,"")</f>
    </oc>
    <nc r="S196" t="str">
      <f>IF(AND(S$31&gt;=$AA196,S$31&lt;=$AA196,NOT(ISBLANK($AA196))),$H196,"")</f>
    </nc>
  </rcc>
  <rcc rId="4154" ua="false" sId="6">
    <oc r="T196" t="str">
      <f>IF(AND(T$31&gt;=$AA196,T$31&lt;=$AA196,NOT(ISBLANK($AA196))),$H196,"")</f>
    </oc>
    <nc r="T196" t="str">
      <f>IF(AND(T$31&gt;=$AA196,T$31&lt;=$AA196,NOT(ISBLANK($AA196))),$H196,"")</f>
    </nc>
  </rcc>
  <rcc rId="4155" ua="false" sId="6">
    <oc r="U196" t="str">
      <f>IF(AND(U$31&gt;=$AA196,U$31&lt;=$AA196,NOT(ISBLANK($AA196))),$H196,"")</f>
    </oc>
    <nc r="U196" t="str">
      <f>IF(AND(U$31&gt;=$AA196,U$31&lt;=$AA196,NOT(ISBLANK($AA196))),$H196,"")</f>
    </nc>
  </rcc>
  <rcc rId="4156" ua="false" sId="6">
    <oc r="V196" t="str">
      <f>IF(AND(V$31&gt;=$AA196,V$31&lt;=$AA196,NOT(ISBLANK($AA196))),$H196,"")</f>
    </oc>
    <nc r="V196" t="str">
      <f>IF(AND(V$31&gt;=$AA196,V$31&lt;=$AA196,NOT(ISBLANK($AA196))),$H196,"")</f>
    </nc>
  </rcc>
  <rcc rId="4157" ua="false" sId="6">
    <oc r="W196" t="str">
      <f>IF(AND(W$31&gt;=$AA196,W$31&lt;=$AA196,NOT(ISBLANK($AA196))),$H196,"")</f>
    </oc>
    <nc r="W196" t="str">
      <f>IF(AND(W$31&gt;=$AA196,W$31&lt;=$AA196,NOT(ISBLANK($AA196))),$H196,"")</f>
    </nc>
  </rcc>
  <rcc rId="4158" ua="false" sId="6">
    <oc r="Q197" t="str">
      <f>IF(AND(Q$31&gt;=$AA197,Q$31&lt;=$AA197,NOT(ISBLANK($AA197))),$H197,"")</f>
    </oc>
    <nc r="Q197" t="str">
      <f>IF(AND(Q$31&gt;=$AA197,Q$31&lt;=$AA197,NOT(ISBLANK($AA197))),$H197,"")</f>
    </nc>
  </rcc>
  <rcc rId="4159" ua="false" sId="6">
    <oc r="R197" t="str">
      <f>IF(AND(R$31&gt;=$AA197,R$31&lt;=$AA197,NOT(ISBLANK($AA197))),$H197,"")</f>
    </oc>
    <nc r="R197" t="str">
      <f>IF(AND(R$31&gt;=$AA197,R$31&lt;=$AA197,NOT(ISBLANK($AA197))),$H197,"")</f>
    </nc>
  </rcc>
  <rcc rId="4160" ua="false" sId="6">
    <oc r="S197" t="str">
      <f>IF(AND(S$31&gt;=$AA197,S$31&lt;=$AA197,NOT(ISBLANK($AA197))),$H197,"")</f>
    </oc>
    <nc r="S197" t="str">
      <f>IF(AND(S$31&gt;=$AA197,S$31&lt;=$AA197,NOT(ISBLANK($AA197))),$H197,"")</f>
    </nc>
  </rcc>
  <rcc rId="4161" ua="false" sId="6">
    <oc r="T197" t="str">
      <f>IF(AND(T$31&gt;=$AA197,T$31&lt;=$AA197,NOT(ISBLANK($AA197))),$H197,"")</f>
    </oc>
    <nc r="T197" t="str">
      <f>IF(AND(T$31&gt;=$AA197,T$31&lt;=$AA197,NOT(ISBLANK($AA197))),$H197,"")</f>
    </nc>
  </rcc>
  <rcc rId="4162" ua="false" sId="6">
    <oc r="U197" t="str">
      <f>IF(AND(U$31&gt;=$AA197,U$31&lt;=$AA197,NOT(ISBLANK($AA197))),$H197,"")</f>
    </oc>
    <nc r="U197" t="str">
      <f>IF(AND(U$31&gt;=$AA197,U$31&lt;=$AA197,NOT(ISBLANK($AA197))),$H197,"")</f>
    </nc>
  </rcc>
  <rcc rId="4163" ua="false" sId="6">
    <oc r="V197" t="str">
      <f>IF(AND(V$31&gt;=$AA197,V$31&lt;=$AA197,NOT(ISBLANK($AA197))),$H197,"")</f>
    </oc>
    <nc r="V197" t="str">
      <f>IF(AND(V$31&gt;=$AA197,V$31&lt;=$AA197,NOT(ISBLANK($AA197))),$H197,"")</f>
    </nc>
  </rcc>
  <rcc rId="4164" ua="false" sId="6">
    <oc r="W197" t="str">
      <f>IF(AND(W$31&gt;=$AA197,W$31&lt;=$AA197,NOT(ISBLANK($AA197))),$H197,"")</f>
    </oc>
    <nc r="W197" t="str">
      <f>IF(AND(W$31&gt;=$AA197,W$31&lt;=$AA197,NOT(ISBLANK($AA197))),$H197,"")</f>
    </nc>
  </rcc>
  <rcc rId="4165" ua="false" sId="6">
    <oc r="Q198" t="str">
      <f>IF(AND(Q$31&gt;=$AA198,Q$31&lt;=$AA198,NOT(ISBLANK($AA198))),$H198,"")</f>
    </oc>
    <nc r="Q198" t="str">
      <f>IF(AND(Q$31&gt;=$AA198,Q$31&lt;=$AA198,NOT(ISBLANK($AA198))),$H198,"")</f>
    </nc>
  </rcc>
  <rcc rId="4166" ua="false" sId="6">
    <oc r="R198" t="str">
      <f>IF(AND(R$31&gt;=$AA198,R$31&lt;=$AA198,NOT(ISBLANK($AA198))),$H198,"")</f>
    </oc>
    <nc r="R198" t="str">
      <f>IF(AND(R$31&gt;=$AA198,R$31&lt;=$AA198,NOT(ISBLANK($AA198))),$H198,"")</f>
    </nc>
  </rcc>
  <rcc rId="4167" ua="false" sId="6">
    <oc r="S198" t="str">
      <f>IF(AND(S$31&gt;=$AA198,S$31&lt;=$AA198,NOT(ISBLANK($AA198))),$H198,"")</f>
    </oc>
    <nc r="S198" t="str">
      <f>IF(AND(S$31&gt;=$AA198,S$31&lt;=$AA198,NOT(ISBLANK($AA198))),$H198,"")</f>
    </nc>
  </rcc>
  <rcc rId="4168" ua="false" sId="6">
    <oc r="T198" t="str">
      <f>IF(AND(T$31&gt;=$AA198,T$31&lt;=$AA198,NOT(ISBLANK($AA198))),$H198,"")</f>
    </oc>
    <nc r="T198" t="str">
      <f>IF(AND(T$31&gt;=$AA198,T$31&lt;=$AA198,NOT(ISBLANK($AA198))),$H198,"")</f>
    </nc>
  </rcc>
  <rcc rId="4169" ua="false" sId="6">
    <oc r="U198" t="str">
      <f>IF(AND(U$31&gt;=$AA198,U$31&lt;=$AA198,NOT(ISBLANK($AA198))),$H198,"")</f>
    </oc>
    <nc r="U198" t="str">
      <f>IF(AND(U$31&gt;=$AA198,U$31&lt;=$AA198,NOT(ISBLANK($AA198))),$H198,"")</f>
    </nc>
  </rcc>
  <rcc rId="4170" ua="false" sId="6">
    <oc r="V198" t="str">
      <f>IF(AND(V$31&gt;=$AA198,V$31&lt;=$AA198,NOT(ISBLANK($AA198))),$H198,"")</f>
    </oc>
    <nc r="V198" t="str">
      <f>IF(AND(V$31&gt;=$AA198,V$31&lt;=$AA198,NOT(ISBLANK($AA198))),$H198,"")</f>
    </nc>
  </rcc>
  <rcc rId="4171" ua="false" sId="6">
    <oc r="W198" t="str">
      <f>IF(AND(W$31&gt;=$AA198,W$31&lt;=$AA198,NOT(ISBLANK($AA198))),$H198,"")</f>
    </oc>
    <nc r="W198" t="str">
      <f>IF(AND(W$31&gt;=$AA198,W$31&lt;=$AA198,NOT(ISBLANK($AA198))),$H198,"")</f>
    </nc>
  </rcc>
  <rcc rId="4172" ua="false" sId="6">
    <oc r="Q199" t="str">
      <f>IF(AND(Q$31&gt;=$AA199,Q$31&lt;=$AA199,NOT(ISBLANK($AA199))),$H199,"")</f>
    </oc>
    <nc r="Q199" t="str">
      <f>IF(AND(Q$31&gt;=$AA199,Q$31&lt;=$AA199,NOT(ISBLANK($AA199))),$H199,"")</f>
    </nc>
  </rcc>
  <rcc rId="4173" ua="false" sId="6">
    <oc r="R199" t="str">
      <f>IF(AND(R$31&gt;=$AA199,R$31&lt;=$AA199,NOT(ISBLANK($AA199))),$H199,"")</f>
    </oc>
    <nc r="R199" t="str">
      <f>IF(AND(R$31&gt;=$AA199,R$31&lt;=$AA199,NOT(ISBLANK($AA199))),$H199,"")</f>
    </nc>
  </rcc>
  <rcc rId="4174" ua="false" sId="6">
    <oc r="S199" t="str">
      <f>IF(AND(S$31&gt;=$AA199,S$31&lt;=$AA199,NOT(ISBLANK($AA199))),$H199,"")</f>
    </oc>
    <nc r="S199" t="str">
      <f>IF(AND(S$31&gt;=$AA199,S$31&lt;=$AA199,NOT(ISBLANK($AA199))),$H199,"")</f>
    </nc>
  </rcc>
  <rcc rId="4175" ua="false" sId="6">
    <oc r="T199" t="str">
      <f>IF(AND(T$31&gt;=$AA199,T$31&lt;=$AA199,NOT(ISBLANK($AA199))),$H199,"")</f>
    </oc>
    <nc r="T199" t="str">
      <f>IF(AND(T$31&gt;=$AA199,T$31&lt;=$AA199,NOT(ISBLANK($AA199))),$H199,"")</f>
    </nc>
  </rcc>
  <rcc rId="4176" ua="false" sId="6">
    <oc r="U199" t="str">
      <f>IF(AND(U$31&gt;=$AA199,U$31&lt;=$AA199,NOT(ISBLANK($AA199))),$H199,"")</f>
    </oc>
    <nc r="U199" t="str">
      <f>IF(AND(U$31&gt;=$AA199,U$31&lt;=$AA199,NOT(ISBLANK($AA199))),$H199,"")</f>
    </nc>
  </rcc>
  <rcc rId="4177" ua="false" sId="6">
    <oc r="V199" t="str">
      <f>IF(AND(V$31&gt;=$AA199,V$31&lt;=$AA199,NOT(ISBLANK($AA199))),$H199,"")</f>
    </oc>
    <nc r="V199" t="str">
      <f>IF(AND(V$31&gt;=$AA199,V$31&lt;=$AA199,NOT(ISBLANK($AA199))),$H199,"")</f>
    </nc>
  </rcc>
  <rcc rId="4178" ua="false" sId="6">
    <oc r="W199" t="str">
      <f>IF(AND(W$31&gt;=$AA199,W$31&lt;=$AA199,NOT(ISBLANK($AA199))),$H199,"")</f>
    </oc>
    <nc r="W199" t="str">
      <f>IF(AND(W$31&gt;=$AA199,W$31&lt;=$AA199,NOT(ISBLANK($AA199))),$H199,"")</f>
    </nc>
  </rcc>
  <rcc rId="4179" ua="false" sId="6">
    <oc r="Q200" t="str">
      <f>IF(AND(Q$31&gt;=$AA200,Q$31&lt;=$AA200,NOT(ISBLANK($AA200))),$H200,"")</f>
    </oc>
    <nc r="Q200" t="str">
      <f>IF(AND(Q$31&gt;=$AA200,Q$31&lt;=$AA200,NOT(ISBLANK($AA200))),$H200,"")</f>
    </nc>
  </rcc>
  <rcc rId="4180" ua="false" sId="6">
    <oc r="R200" t="str">
      <f>IF(AND(R$31&gt;=$AA200,R$31&lt;=$AA200,NOT(ISBLANK($AA200))),$H200,"")</f>
    </oc>
    <nc r="R200" t="str">
      <f>IF(AND(R$31&gt;=$AA200,R$31&lt;=$AA200,NOT(ISBLANK($AA200))),$H200,"")</f>
    </nc>
  </rcc>
  <rcc rId="4181" ua="false" sId="6">
    <oc r="S200" t="str">
      <f>IF(AND(S$31&gt;=$AA200,S$31&lt;=$AA200,NOT(ISBLANK($AA200))),$H200,"")</f>
    </oc>
    <nc r="S200" t="str">
      <f>IF(AND(S$31&gt;=$AA200,S$31&lt;=$AA200,NOT(ISBLANK($AA200))),$H200,"")</f>
    </nc>
  </rcc>
  <rcc rId="4182" ua="false" sId="6">
    <oc r="T200" t="str">
      <f>IF(AND(T$31&gt;=$AA200,T$31&lt;=$AA200,NOT(ISBLANK($AA200))),$H200,"")</f>
    </oc>
    <nc r="T200" t="str">
      <f>IF(AND(T$31&gt;=$AA200,T$31&lt;=$AA200,NOT(ISBLANK($AA200))),$H200,"")</f>
    </nc>
  </rcc>
  <rcc rId="4183" ua="false" sId="6">
    <oc r="U200" t="str">
      <f>IF(AND(U$31&gt;=$AA200,U$31&lt;=$AA200,NOT(ISBLANK($AA200))),$H200,"")</f>
    </oc>
    <nc r="U200" t="str">
      <f>IF(AND(U$31&gt;=$AA200,U$31&lt;=$AA200,NOT(ISBLANK($AA200))),$H200,"")</f>
    </nc>
  </rcc>
  <rcc rId="4184" ua="false" sId="6">
    <oc r="V200" t="str">
      <f>IF(AND(V$31&gt;=$AA200,V$31&lt;=$AA200,NOT(ISBLANK($AA200))),$H200,"")</f>
    </oc>
    <nc r="V200" t="str">
      <f>IF(AND(V$31&gt;=$AA200,V$31&lt;=$AA200,NOT(ISBLANK($AA200))),$H200,"")</f>
    </nc>
  </rcc>
  <rcc rId="4185" ua="false" sId="6">
    <oc r="W200" t="str">
      <f>IF(AND(W$31&gt;=$AA200,W$31&lt;=$AA200,NOT(ISBLANK($AA200))),$H200,"")</f>
    </oc>
    <nc r="W200" t="str">
      <f>IF(AND(W$31&gt;=$AA200,W$31&lt;=$AA200,NOT(ISBLANK($AA200))),$H200,"")</f>
    </nc>
  </rcc>
  <rcc rId="4186" ua="false" sId="6">
    <oc r="Q201" t="str">
      <f>IF(AND(Q$31&gt;=$AA201,Q$31&lt;=$AA201,NOT(ISBLANK($AA201))),$H201,"")</f>
    </oc>
    <nc r="Q201" t="str">
      <f>IF(AND(Q$31&gt;=$AA201,Q$31&lt;=$AA201,NOT(ISBLANK($AA201))),$H201,"")</f>
    </nc>
  </rcc>
  <rcc rId="4187" ua="false" sId="6">
    <oc r="R201" t="str">
      <f>IF(AND(R$31&gt;=$AA201,R$31&lt;=$AA201,NOT(ISBLANK($AA201))),$H201,"")</f>
    </oc>
    <nc r="R201" t="str">
      <f>IF(AND(R$31&gt;=$AA201,R$31&lt;=$AA201,NOT(ISBLANK($AA201))),$H201,"")</f>
    </nc>
  </rcc>
  <rcc rId="4188" ua="false" sId="6">
    <oc r="S201" t="str">
      <f>IF(AND(S$31&gt;=$AA201,S$31&lt;=$AA201,NOT(ISBLANK($AA201))),$H201,"")</f>
    </oc>
    <nc r="S201" t="str">
      <f>IF(AND(S$31&gt;=$AA201,S$31&lt;=$AA201,NOT(ISBLANK($AA201))),$H201,"")</f>
    </nc>
  </rcc>
  <rcc rId="4189" ua="false" sId="6">
    <oc r="T201" t="str">
      <f>IF(AND(T$31&gt;=$AA201,T$31&lt;=$AA201,NOT(ISBLANK($AA201))),$H201,"")</f>
    </oc>
    <nc r="T201" t="str">
      <f>IF(AND(T$31&gt;=$AA201,T$31&lt;=$AA201,NOT(ISBLANK($AA201))),$H201,"")</f>
    </nc>
  </rcc>
  <rcc rId="4190" ua="false" sId="6">
    <oc r="U201" t="str">
      <f>IF(AND(U$31&gt;=$AA201,U$31&lt;=$AA201,NOT(ISBLANK($AA201))),$H201,"")</f>
    </oc>
    <nc r="U201" t="str">
      <f>IF(AND(U$31&gt;=$AA201,U$31&lt;=$AA201,NOT(ISBLANK($AA201))),$H201,"")</f>
    </nc>
  </rcc>
  <rcc rId="4191" ua="false" sId="6">
    <oc r="V201" t="str">
      <f>IF(AND(V$31&gt;=$AA201,V$31&lt;=$AA201,NOT(ISBLANK($AA201))),$H201,"")</f>
    </oc>
    <nc r="V201" t="str">
      <f>IF(AND(V$31&gt;=$AA201,V$31&lt;=$AA201,NOT(ISBLANK($AA201))),$H201,"")</f>
    </nc>
  </rcc>
  <rcc rId="4192" ua="false" sId="6">
    <oc r="W201" t="str">
      <f>IF(AND(W$31&gt;=$AA201,W$31&lt;=$AA201,NOT(ISBLANK($AA201))),$H201,"")</f>
    </oc>
    <nc r="W201" t="str">
      <f>IF(AND(W$31&gt;=$AA201,W$31&lt;=$AA201,NOT(ISBLANK($AA201))),$H201,"")</f>
    </nc>
  </rcc>
  <rcc rId="4193" ua="false" sId="6">
    <oc r="Q202" t="str">
      <f>IF(AND(Q$31&gt;=$AA202,Q$31&lt;=$AA202,NOT(ISBLANK($AA202))),$H202,"")</f>
    </oc>
    <nc r="Q202" t="str">
      <f>IF(AND(Q$31&gt;=$AA202,Q$31&lt;=$AA202,NOT(ISBLANK($AA202))),$H202,"")</f>
    </nc>
  </rcc>
  <rcc rId="4194" ua="false" sId="6">
    <oc r="R202" t="str">
      <f>IF(AND(R$31&gt;=$AA202,R$31&lt;=$AA202,NOT(ISBLANK($AA202))),$H202,"")</f>
    </oc>
    <nc r="R202" t="str">
      <f>IF(AND(R$31&gt;=$AA202,R$31&lt;=$AA202,NOT(ISBLANK($AA202))),$H202,"")</f>
    </nc>
  </rcc>
  <rcc rId="4195" ua="false" sId="6">
    <oc r="S202" t="str">
      <f>IF(AND(S$31&gt;=$AA202,S$31&lt;=$AA202,NOT(ISBLANK($AA202))),$H202,"")</f>
    </oc>
    <nc r="S202" t="str">
      <f>IF(AND(S$31&gt;=$AA202,S$31&lt;=$AA202,NOT(ISBLANK($AA202))),$H202,"")</f>
    </nc>
  </rcc>
  <rcc rId="4196" ua="false" sId="6">
    <oc r="T202" t="str">
      <f>IF(AND(T$31&gt;=$AA202,T$31&lt;=$AA202,NOT(ISBLANK($AA202))),$H202,"")</f>
    </oc>
    <nc r="T202" t="str">
      <f>IF(AND(T$31&gt;=$AA202,T$31&lt;=$AA202,NOT(ISBLANK($AA202))),$H202,"")</f>
    </nc>
  </rcc>
  <rcc rId="4197" ua="false" sId="6">
    <oc r="U202" t="str">
      <f>IF(AND(U$31&gt;=$AA202,U$31&lt;=$AA202,NOT(ISBLANK($AA202))),$H202,"")</f>
    </oc>
    <nc r="U202" t="str">
      <f>IF(AND(U$31&gt;=$AA202,U$31&lt;=$AA202,NOT(ISBLANK($AA202))),$H202,"")</f>
    </nc>
  </rcc>
  <rcc rId="4198" ua="false" sId="6">
    <oc r="V202" t="str">
      <f>IF(AND(V$31&gt;=$AA202,V$31&lt;=$AA202,NOT(ISBLANK($AA202))),$H202,"")</f>
    </oc>
    <nc r="V202" t="str">
      <f>IF(AND(V$31&gt;=$AA202,V$31&lt;=$AA202,NOT(ISBLANK($AA202))),$H202,"")</f>
    </nc>
  </rcc>
  <rcc rId="4199" ua="false" sId="6">
    <oc r="W202" t="str">
      <f>IF(AND(W$31&gt;=$AA202,W$31&lt;=$AA202,NOT(ISBLANK($AA202))),$H202,"")</f>
    </oc>
    <nc r="W202" t="str">
      <f>IF(AND(W$31&gt;=$AA202,W$31&lt;=$AA202,NOT(ISBLANK($AA202))),$H202,"")</f>
    </nc>
  </rcc>
  <rcc rId="4200" ua="false" sId="6">
    <oc r="Q203" t="str">
      <f>IF(AND(Q$31&gt;=$AA203,Q$31&lt;=$AA203,NOT(ISBLANK($AA203))),$H203,"")</f>
    </oc>
    <nc r="Q203" t="str">
      <f>IF(AND(Q$31&gt;=$AA203,Q$31&lt;=$AA203,NOT(ISBLANK($AA203))),$H203,"")</f>
    </nc>
  </rcc>
  <rcc rId="4201" ua="false" sId="6">
    <oc r="R203" t="str">
      <f>IF(AND(R$31&gt;=$AA203,R$31&lt;=$AA203,NOT(ISBLANK($AA203))),$H203,"")</f>
    </oc>
    <nc r="R203" t="str">
      <f>IF(AND(R$31&gt;=$AA203,R$31&lt;=$AA203,NOT(ISBLANK($AA203))),$H203,"")</f>
    </nc>
  </rcc>
  <rcc rId="4202" ua="false" sId="6">
    <oc r="S203" t="str">
      <f>IF(AND(S$31&gt;=$AA203,S$31&lt;=$AA203,NOT(ISBLANK($AA203))),$H203,"")</f>
    </oc>
    <nc r="S203" t="str">
      <f>IF(AND(S$31&gt;=$AA203,S$31&lt;=$AA203,NOT(ISBLANK($AA203))),$H203,"")</f>
    </nc>
  </rcc>
  <rcc rId="4203" ua="false" sId="6">
    <oc r="T203" t="str">
      <f>IF(AND(T$31&gt;=$AA203,T$31&lt;=$AA203,NOT(ISBLANK($AA203))),$H203,"")</f>
    </oc>
    <nc r="T203" t="str">
      <f>IF(AND(T$31&gt;=$AA203,T$31&lt;=$AA203,NOT(ISBLANK($AA203))),$H203,"")</f>
    </nc>
  </rcc>
  <rcc rId="4204" ua="false" sId="6">
    <oc r="U203" t="str">
      <f>IF(AND(U$31&gt;=$AA203,U$31&lt;=$AA203,NOT(ISBLANK($AA203))),$H203,"")</f>
    </oc>
    <nc r="U203" t="str">
      <f>IF(AND(U$31&gt;=$AA203,U$31&lt;=$AA203,NOT(ISBLANK($AA203))),$H203,"")</f>
    </nc>
  </rcc>
  <rcc rId="4205" ua="false" sId="6">
    <oc r="V203" t="str">
      <f>IF(AND(V$31&gt;=$AA203,V$31&lt;=$AA203,NOT(ISBLANK($AA203))),$H203,"")</f>
    </oc>
    <nc r="V203" t="str">
      <f>IF(AND(V$31&gt;=$AA203,V$31&lt;=$AA203,NOT(ISBLANK($AA203))),$H203,"")</f>
    </nc>
  </rcc>
  <rcc rId="4206" ua="false" sId="6">
    <oc r="W203" t="str">
      <f>IF(AND(W$31&gt;=$AA203,W$31&lt;=$AA203,NOT(ISBLANK($AA203))),$H203,"")</f>
    </oc>
    <nc r="W203" t="str">
      <f>IF(AND(W$31&gt;=$AA203,W$31&lt;=$AA203,NOT(ISBLANK($AA203))),$H203,"")</f>
    </nc>
  </rcc>
  <rcc rId="4207" ua="false" sId="6">
    <oc r="Q204" t="str">
      <f>IF(AND(Q$31&gt;=$AA204,Q$31&lt;=$AA204,NOT(ISBLANK($AA204))),$H204,"")</f>
    </oc>
    <nc r="Q204" t="str">
      <f>IF(AND(Q$31&gt;=$AA204,Q$31&lt;=$AA204,NOT(ISBLANK($AA204))),$H204,"")</f>
    </nc>
  </rcc>
  <rcc rId="4208" ua="false" sId="6">
    <oc r="R204" t="str">
      <f>IF(AND(R$31&gt;=$AA204,R$31&lt;=$AA204,NOT(ISBLANK($AA204))),$H204,"")</f>
    </oc>
    <nc r="R204" t="str">
      <f>IF(AND(R$31&gt;=$AA204,R$31&lt;=$AA204,NOT(ISBLANK($AA204))),$H204,"")</f>
    </nc>
  </rcc>
  <rcc rId="4209" ua="false" sId="6">
    <oc r="S204" t="str">
      <f>IF(AND(S$31&gt;=$AA204,S$31&lt;=$AA204,NOT(ISBLANK($AA204))),$H204,"")</f>
    </oc>
    <nc r="S204" t="str">
      <f>IF(AND(S$31&gt;=$AA204,S$31&lt;=$AA204,NOT(ISBLANK($AA204))),$H204,"")</f>
    </nc>
  </rcc>
  <rcc rId="4210" ua="false" sId="6">
    <oc r="T204" t="str">
      <f>IF(AND(T$31&gt;=$AA204,T$31&lt;=$AA204,NOT(ISBLANK($AA204))),$H204,"")</f>
    </oc>
    <nc r="T204" t="str">
      <f>IF(AND(T$31&gt;=$AA204,T$31&lt;=$AA204,NOT(ISBLANK($AA204))),$H204,"")</f>
    </nc>
  </rcc>
  <rcc rId="4211" ua="false" sId="6">
    <oc r="U204" t="str">
      <f>IF(AND(U$31&gt;=$AA204,U$31&lt;=$AA204,NOT(ISBLANK($AA204))),$H204,"")</f>
    </oc>
    <nc r="U204" t="str">
      <f>IF(AND(U$31&gt;=$AA204,U$31&lt;=$AA204,NOT(ISBLANK($AA204))),$H204,"")</f>
    </nc>
  </rcc>
  <rcc rId="4212" ua="false" sId="6">
    <oc r="V204" t="str">
      <f>IF(AND(V$31&gt;=$AA204,V$31&lt;=$AA204,NOT(ISBLANK($AA204))),$H204,"")</f>
    </oc>
    <nc r="V204" t="str">
      <f>IF(AND(V$31&gt;=$AA204,V$31&lt;=$AA204,NOT(ISBLANK($AA204))),$H204,"")</f>
    </nc>
  </rcc>
  <rcc rId="4213" ua="false" sId="6">
    <oc r="W204" t="str">
      <f>IF(AND(W$31&gt;=$AA204,W$31&lt;=$AA204,NOT(ISBLANK($AA204))),$H204,"")</f>
    </oc>
    <nc r="W204" t="str">
      <f>IF(AND(W$31&gt;=$AA204,W$31&lt;=$AA204,NOT(ISBLANK($AA204))),$H204,"")</f>
    </nc>
  </rcc>
  <rcc rId="4214" ua="false" sId="6">
    <oc r="Q205" t="str">
      <f>IF(AND(Q$31&gt;=$AA205,Q$31&lt;=$AA205,NOT(ISBLANK($AA205))),$H205,"")</f>
    </oc>
    <nc r="Q205" t="str">
      <f>IF(AND(Q$31&gt;=$AA205,Q$31&lt;=$AA205,NOT(ISBLANK($AA205))),$H205,"")</f>
    </nc>
  </rcc>
  <rcc rId="4215" ua="false" sId="6">
    <oc r="R205" t="str">
      <f>IF(AND(R$31&gt;=$AA205,R$31&lt;=$AA205,NOT(ISBLANK($AA205))),$H205,"")</f>
    </oc>
    <nc r="R205" t="str">
      <f>IF(AND(R$31&gt;=$AA205,R$31&lt;=$AA205,NOT(ISBLANK($AA205))),$H205,"")</f>
    </nc>
  </rcc>
  <rcc rId="4216" ua="false" sId="6">
    <oc r="S205" t="str">
      <f>IF(AND(S$31&gt;=$AA205,S$31&lt;=$AA205,NOT(ISBLANK($AA205))),$H205,"")</f>
    </oc>
    <nc r="S205" t="str">
      <f>IF(AND(S$31&gt;=$AA205,S$31&lt;=$AA205,NOT(ISBLANK($AA205))),$H205,"")</f>
    </nc>
  </rcc>
  <rcc rId="4217" ua="false" sId="6">
    <oc r="T205" t="str">
      <f>IF(AND(T$31&gt;=$AA205,T$31&lt;=$AA205,NOT(ISBLANK($AA205))),$H205,"")</f>
    </oc>
    <nc r="T205" t="str">
      <f>IF(AND(T$31&gt;=$AA205,T$31&lt;=$AA205,NOT(ISBLANK($AA205))),$H205,"")</f>
    </nc>
  </rcc>
  <rcc rId="4218" ua="false" sId="6">
    <oc r="U205" t="str">
      <f>IF(AND(U$31&gt;=$AA205,U$31&lt;=$AA205,NOT(ISBLANK($AA205))),$H205,"")</f>
    </oc>
    <nc r="U205" t="str">
      <f>IF(AND(U$31&gt;=$AA205,U$31&lt;=$AA205,NOT(ISBLANK($AA205))),$H205,"")</f>
    </nc>
  </rcc>
  <rcc rId="4219" ua="false" sId="6">
    <oc r="V205" t="str">
      <f>IF(AND(V$31&gt;=$AA205,V$31&lt;=$AA205,NOT(ISBLANK($AA205))),$H205,"")</f>
    </oc>
    <nc r="V205" t="str">
      <f>IF(AND(V$31&gt;=$AA205,V$31&lt;=$AA205,NOT(ISBLANK($AA205))),$H205,"")</f>
    </nc>
  </rcc>
  <rcc rId="4220" ua="false" sId="6">
    <oc r="W205" t="str">
      <f>IF(AND(W$31&gt;=$AA205,W$31&lt;=$AA205,NOT(ISBLANK($AA205))),$H205,"")</f>
    </oc>
    <nc r="W205" t="str">
      <f>IF(AND(W$31&gt;=$AA205,W$31&lt;=$AA205,NOT(ISBLANK($AA205))),$H205,"")</f>
    </nc>
  </rcc>
  <rcc rId="4221" ua="false" sId="6">
    <oc r="Q206" t="str">
      <f>IF(AND(Q$31&gt;=$AA206,Q$31&lt;=$AA206,NOT(ISBLANK($AA206))),$H206,"")</f>
    </oc>
    <nc r="Q206" t="str">
      <f>IF(AND(Q$31&gt;=$AA206,Q$31&lt;=$AA206,NOT(ISBLANK($AA206))),$H206,"")</f>
    </nc>
  </rcc>
  <rcc rId="4222" ua="false" sId="6">
    <oc r="R206" t="str">
      <f>IF(AND(R$31&gt;=$AA206,R$31&lt;=$AA206,NOT(ISBLANK($AA206))),$H206,"")</f>
    </oc>
    <nc r="R206" t="str">
      <f>IF(AND(R$31&gt;=$AA206,R$31&lt;=$AA206,NOT(ISBLANK($AA206))),$H206,"")</f>
    </nc>
  </rcc>
  <rcc rId="4223" ua="false" sId="6">
    <oc r="S206" t="str">
      <f>IF(AND(S$31&gt;=$AA206,S$31&lt;=$AA206,NOT(ISBLANK($AA206))),$H206,"")</f>
    </oc>
    <nc r="S206" t="str">
      <f>IF(AND(S$31&gt;=$AA206,S$31&lt;=$AA206,NOT(ISBLANK($AA206))),$H206,"")</f>
    </nc>
  </rcc>
  <rcc rId="4224" ua="false" sId="6">
    <oc r="T206" t="str">
      <f>IF(AND(T$31&gt;=$AA206,T$31&lt;=$AA206,NOT(ISBLANK($AA206))),$H206,"")</f>
    </oc>
    <nc r="T206" t="str">
      <f>IF(AND(T$31&gt;=$AA206,T$31&lt;=$AA206,NOT(ISBLANK($AA206))),$H206,"")</f>
    </nc>
  </rcc>
  <rcc rId="4225" ua="false" sId="6">
    <oc r="U206" t="str">
      <f>IF(AND(U$31&gt;=$AA206,U$31&lt;=$AA206,NOT(ISBLANK($AA206))),$H206,"")</f>
    </oc>
    <nc r="U206" t="str">
      <f>IF(AND(U$31&gt;=$AA206,U$31&lt;=$AA206,NOT(ISBLANK($AA206))),$H206,"")</f>
    </nc>
  </rcc>
  <rcc rId="4226" ua="false" sId="6">
    <oc r="V206" t="str">
      <f>IF(AND(V$31&gt;=$AA206,V$31&lt;=$AA206,NOT(ISBLANK($AA206))),$H206,"")</f>
    </oc>
    <nc r="V206" t="str">
      <f>IF(AND(V$31&gt;=$AA206,V$31&lt;=$AA206,NOT(ISBLANK($AA206))),$H206,"")</f>
    </nc>
  </rcc>
  <rcc rId="4227" ua="false" sId="6">
    <oc r="W206" t="str">
      <f>IF(AND(W$31&gt;=$AA206,W$31&lt;=$AA206,NOT(ISBLANK($AA206))),$H206,"")</f>
    </oc>
    <nc r="W206" t="str">
      <f>IF(AND(W$31&gt;=$AA206,W$31&lt;=$AA206,NOT(ISBLANK($AA206))),$H206,"")</f>
    </nc>
  </rcc>
  <rcc rId="4228" ua="false" sId="6">
    <oc r="Q207" t="str">
      <f>IF(AND(Q$31&gt;=$AA207,Q$31&lt;=$AA207,NOT(ISBLANK($AA207))),$H207,"")</f>
    </oc>
    <nc r="Q207" t="str">
      <f>IF(AND(Q$31&gt;=$AA207,Q$31&lt;=$AA207,NOT(ISBLANK($AA207))),$H207,"")</f>
    </nc>
  </rcc>
  <rcc rId="4229" ua="false" sId="6">
    <oc r="R207" t="str">
      <f>IF(AND(R$31&gt;=$AA207,R$31&lt;=$AA207,NOT(ISBLANK($AA207))),$H207,"")</f>
    </oc>
    <nc r="R207" t="str">
      <f>IF(AND(R$31&gt;=$AA207,R$31&lt;=$AA207,NOT(ISBLANK($AA207))),$H207,"")</f>
    </nc>
  </rcc>
  <rcc rId="4230" ua="false" sId="6">
    <oc r="S207" t="str">
      <f>IF(AND(S$31&gt;=$AA207,S$31&lt;=$AA207,NOT(ISBLANK($AA207))),$H207,"")</f>
    </oc>
    <nc r="S207" t="str">
      <f>IF(AND(S$31&gt;=$AA207,S$31&lt;=$AA207,NOT(ISBLANK($AA207))),$H207,"")</f>
    </nc>
  </rcc>
  <rcc rId="4231" ua="false" sId="6">
    <oc r="T207" t="str">
      <f>IF(AND(T$31&gt;=$AA207,T$31&lt;=$AA207,NOT(ISBLANK($AA207))),$H207,"")</f>
    </oc>
    <nc r="T207" t="str">
      <f>IF(AND(T$31&gt;=$AA207,T$31&lt;=$AA207,NOT(ISBLANK($AA207))),$H207,"")</f>
    </nc>
  </rcc>
  <rcc rId="4232" ua="false" sId="6">
    <oc r="U207" t="str">
      <f>IF(AND(U$31&gt;=$AA207,U$31&lt;=$AA207,NOT(ISBLANK($AA207))),$H207,"")</f>
    </oc>
    <nc r="U207" t="str">
      <f>IF(AND(U$31&gt;=$AA207,U$31&lt;=$AA207,NOT(ISBLANK($AA207))),$H207,"")</f>
    </nc>
  </rcc>
  <rcc rId="4233" ua="false" sId="6">
    <oc r="V207" t="str">
      <f>IF(AND(V$31&gt;=$AA207,V$31&lt;=$AA207,NOT(ISBLANK($AA207))),$H207,"")</f>
    </oc>
    <nc r="V207" t="str">
      <f>IF(AND(V$31&gt;=$AA207,V$31&lt;=$AA207,NOT(ISBLANK($AA207))),$H207,"")</f>
    </nc>
  </rcc>
  <rcc rId="4234" ua="false" sId="6">
    <oc r="W207" t="str">
      <f>IF(AND(W$31&gt;=$AA207,W$31&lt;=$AA207,NOT(ISBLANK($AA207))),$H207,"")</f>
    </oc>
    <nc r="W207" t="str">
      <f>IF(AND(W$31&gt;=$AA207,W$31&lt;=$AA207,NOT(ISBLANK($AA207))),$H207,"")</f>
    </nc>
  </rcc>
  <rcc rId="4235" ua="false" sId="6">
    <oc r="Q208" t="str">
      <f>IF(AND(Q$31&gt;=$AA208,Q$31&lt;=$AA208,NOT(ISBLANK($AA208))),$H208,"")</f>
    </oc>
    <nc r="Q208" t="str">
      <f>IF(AND(Q$31&gt;=$AA208,Q$31&lt;=$AA208,NOT(ISBLANK($AA208))),$H208,"")</f>
    </nc>
  </rcc>
  <rcc rId="4236" ua="false" sId="6">
    <oc r="R208" t="str">
      <f>IF(AND(R$31&gt;=$AA208,R$31&lt;=$AA208,NOT(ISBLANK($AA208))),$H208,"")</f>
    </oc>
    <nc r="R208" t="str">
      <f>IF(AND(R$31&gt;=$AA208,R$31&lt;=$AA208,NOT(ISBLANK($AA208))),$H208,"")</f>
    </nc>
  </rcc>
  <rcc rId="4237" ua="false" sId="6">
    <oc r="S208" t="str">
      <f>IF(AND(S$31&gt;=$AA208,S$31&lt;=$AA208,NOT(ISBLANK($AA208))),$H208,"")</f>
    </oc>
    <nc r="S208" t="str">
      <f>IF(AND(S$31&gt;=$AA208,S$31&lt;=$AA208,NOT(ISBLANK($AA208))),$H208,"")</f>
    </nc>
  </rcc>
  <rcc rId="4238" ua="false" sId="6">
    <oc r="T208" t="str">
      <f>IF(AND(T$31&gt;=$AA208,T$31&lt;=$AA208,NOT(ISBLANK($AA208))),$H208,"")</f>
    </oc>
    <nc r="T208" t="str">
      <f>IF(AND(T$31&gt;=$AA208,T$31&lt;=$AA208,NOT(ISBLANK($AA208))),$H208,"")</f>
    </nc>
  </rcc>
  <rcc rId="4239" ua="false" sId="6">
    <oc r="U208" t="str">
      <f>IF(AND(U$31&gt;=$AA208,U$31&lt;=$AA208,NOT(ISBLANK($AA208))),$H208,"")</f>
    </oc>
    <nc r="U208" t="str">
      <f>IF(AND(U$31&gt;=$AA208,U$31&lt;=$AA208,NOT(ISBLANK($AA208))),$H208,"")</f>
    </nc>
  </rcc>
  <rcc rId="4240" ua="false" sId="6">
    <oc r="V208" t="str">
      <f>IF(AND(V$31&gt;=$AA208,V$31&lt;=$AA208,NOT(ISBLANK($AA208))),$H208,"")</f>
    </oc>
    <nc r="V208" t="str">
      <f>IF(AND(V$31&gt;=$AA208,V$31&lt;=$AA208,NOT(ISBLANK($AA208))),$H208,"")</f>
    </nc>
  </rcc>
  <rcc rId="4241" ua="false" sId="6">
    <oc r="W208" t="str">
      <f>IF(AND(W$31&gt;=$AA208,W$31&lt;=$AA208,NOT(ISBLANK($AA208))),$H208,"")</f>
    </oc>
    <nc r="W208" t="str">
      <f>IF(AND(W$31&gt;=$AA208,W$31&lt;=$AA208,NOT(ISBLANK($AA208))),$H208,"")</f>
    </nc>
  </rcc>
  <rcc rId="4242" ua="false" sId="6">
    <oc r="Q209" t="str">
      <f>IF(AND(Q$31&gt;=$AA209,Q$31&lt;=$AA209,NOT(ISBLANK($AA209))),$H209,"")</f>
    </oc>
    <nc r="Q209" t="str">
      <f>IF(AND(Q$31&gt;=$AA209,Q$31&lt;=$AA209,NOT(ISBLANK($AA209))),$H209,"")</f>
    </nc>
  </rcc>
  <rcc rId="4243" ua="false" sId="6">
    <oc r="R209" t="str">
      <f>IF(AND(R$31&gt;=$AA209,R$31&lt;=$AA209,NOT(ISBLANK($AA209))),$H209,"")</f>
    </oc>
    <nc r="R209" t="str">
      <f>IF(AND(R$31&gt;=$AA209,R$31&lt;=$AA209,NOT(ISBLANK($AA209))),$H209,"")</f>
    </nc>
  </rcc>
  <rcc rId="4244" ua="false" sId="6">
    <oc r="S209" t="str">
      <f>IF(AND(S$31&gt;=$AA209,S$31&lt;=$AA209,NOT(ISBLANK($AA209))),$H209,"")</f>
    </oc>
    <nc r="S209" t="str">
      <f>IF(AND(S$31&gt;=$AA209,S$31&lt;=$AA209,NOT(ISBLANK($AA209))),$H209,"")</f>
    </nc>
  </rcc>
  <rcc rId="4245" ua="false" sId="6">
    <oc r="T209" t="str">
      <f>IF(AND(T$31&gt;=$AA209,T$31&lt;=$AA209,NOT(ISBLANK($AA209))),$H209,"")</f>
    </oc>
    <nc r="T209" t="str">
      <f>IF(AND(T$31&gt;=$AA209,T$31&lt;=$AA209,NOT(ISBLANK($AA209))),$H209,"")</f>
    </nc>
  </rcc>
  <rcc rId="4246" ua="false" sId="6">
    <oc r="U209" t="str">
      <f>IF(AND(U$31&gt;=$AA209,U$31&lt;=$AA209,NOT(ISBLANK($AA209))),$H209,"")</f>
    </oc>
    <nc r="U209" t="str">
      <f>IF(AND(U$31&gt;=$AA209,U$31&lt;=$AA209,NOT(ISBLANK($AA209))),$H209,"")</f>
    </nc>
  </rcc>
  <rcc rId="4247" ua="false" sId="6">
    <oc r="V209" t="str">
      <f>IF(AND(V$31&gt;=$AA209,V$31&lt;=$AA209,NOT(ISBLANK($AA209))),$H209,"")</f>
    </oc>
    <nc r="V209" t="str">
      <f>IF(AND(V$31&gt;=$AA209,V$31&lt;=$AA209,NOT(ISBLANK($AA209))),$H209,"")</f>
    </nc>
  </rcc>
  <rcc rId="4248" ua="false" sId="6">
    <oc r="W209" t="str">
      <f>IF(AND(W$31&gt;=$AA209,W$31&lt;=$AA209,NOT(ISBLANK($AA209))),$H209,"")</f>
    </oc>
    <nc r="W209" t="str">
      <f>IF(AND(W$31&gt;=$AA209,W$31&lt;=$AA209,NOT(ISBLANK($AA209))),$H209,"")</f>
    </nc>
  </rcc>
  <rcc rId="4249" ua="false" sId="6">
    <oc r="Q210" t="str">
      <f>IF(AND(Q$31&gt;=$AA210,Q$31&lt;=$AA210,NOT(ISBLANK($AA210))),$H210,"")</f>
    </oc>
    <nc r="Q210" t="str">
      <f>IF(AND(Q$31&gt;=$AA210,Q$31&lt;=$AA210,NOT(ISBLANK($AA210))),$H210,"")</f>
    </nc>
  </rcc>
  <rcc rId="4250" ua="false" sId="6">
    <oc r="R210" t="str">
      <f>IF(AND(R$31&gt;=$AA210,R$31&lt;=$AA210,NOT(ISBLANK($AA210))),$H210,"")</f>
    </oc>
    <nc r="R210" t="str">
      <f>IF(AND(R$31&gt;=$AA210,R$31&lt;=$AA210,NOT(ISBLANK($AA210))),$H210,"")</f>
    </nc>
  </rcc>
  <rcc rId="4251" ua="false" sId="6">
    <oc r="S210" t="str">
      <f>IF(AND(S$31&gt;=$AA210,S$31&lt;=$AA210,NOT(ISBLANK($AA210))),$H210,"")</f>
    </oc>
    <nc r="S210" t="str">
      <f>IF(AND(S$31&gt;=$AA210,S$31&lt;=$AA210,NOT(ISBLANK($AA210))),$H210,"")</f>
    </nc>
  </rcc>
  <rcc rId="4252" ua="false" sId="6">
    <oc r="T210" t="str">
      <f>IF(AND(T$31&gt;=$AA210,T$31&lt;=$AA210,NOT(ISBLANK($AA210))),$H210,"")</f>
    </oc>
    <nc r="T210" t="str">
      <f>IF(AND(T$31&gt;=$AA210,T$31&lt;=$AA210,NOT(ISBLANK($AA210))),$H210,"")</f>
    </nc>
  </rcc>
  <rcc rId="4253" ua="false" sId="6">
    <oc r="U210" t="str">
      <f>IF(AND(U$31&gt;=$AA210,U$31&lt;=$AA210,NOT(ISBLANK($AA210))),$H210,"")</f>
    </oc>
    <nc r="U210" t="str">
      <f>IF(AND(U$31&gt;=$AA210,U$31&lt;=$AA210,NOT(ISBLANK($AA210))),$H210,"")</f>
    </nc>
  </rcc>
  <rcc rId="4254" ua="false" sId="6">
    <oc r="V210" t="str">
      <f>IF(AND(V$31&gt;=$AA210,V$31&lt;=$AA210,NOT(ISBLANK($AA210))),$H210,"")</f>
    </oc>
    <nc r="V210" t="str">
      <f>IF(AND(V$31&gt;=$AA210,V$31&lt;=$AA210,NOT(ISBLANK($AA210))),$H210,"")</f>
    </nc>
  </rcc>
  <rcc rId="4255" ua="false" sId="6">
    <oc r="W210" t="str">
      <f>IF(AND(W$31&gt;=$AA210,W$31&lt;=$AA210,NOT(ISBLANK($AA210))),$H210,"")</f>
    </oc>
    <nc r="W210" t="str">
      <f>IF(AND(W$31&gt;=$AA210,W$31&lt;=$AA210,NOT(ISBLANK($AA210))),$H210,"")</f>
    </nc>
  </rcc>
  <rcc rId="4256" ua="false" sId="6">
    <oc r="Q211" t="str">
      <f>IF(AND(Q$31&gt;=$AA211,Q$31&lt;=$AA211,NOT(ISBLANK($AA211))),$H211,"")</f>
    </oc>
    <nc r="Q211" t="str">
      <f>IF(AND(Q$31&gt;=$AA211,Q$31&lt;=$AA211,NOT(ISBLANK($AA211))),$H211,"")</f>
    </nc>
  </rcc>
  <rcc rId="4257" ua="false" sId="6">
    <oc r="R211" t="str">
      <f>IF(AND(R$31&gt;=$AA211,R$31&lt;=$AA211,NOT(ISBLANK($AA211))),$H211,"")</f>
    </oc>
    <nc r="R211" t="str">
      <f>IF(AND(R$31&gt;=$AA211,R$31&lt;=$AA211,NOT(ISBLANK($AA211))),$H211,"")</f>
    </nc>
  </rcc>
  <rcc rId="4258" ua="false" sId="6">
    <oc r="S211" t="str">
      <f>IF(AND(S$31&gt;=$AA211,S$31&lt;=$AA211,NOT(ISBLANK($AA211))),$H211,"")</f>
    </oc>
    <nc r="S211" t="str">
      <f>IF(AND(S$31&gt;=$AA211,S$31&lt;=$AA211,NOT(ISBLANK($AA211))),$H211,"")</f>
    </nc>
  </rcc>
  <rcc rId="4259" ua="false" sId="6">
    <oc r="T211" t="str">
      <f>IF(AND(T$31&gt;=$AA211,T$31&lt;=$AA211,NOT(ISBLANK($AA211))),$H211,"")</f>
    </oc>
    <nc r="T211" t="str">
      <f>IF(AND(T$31&gt;=$AA211,T$31&lt;=$AA211,NOT(ISBLANK($AA211))),$H211,"")</f>
    </nc>
  </rcc>
  <rcc rId="4260" ua="false" sId="6">
    <oc r="U211" t="str">
      <f>IF(AND(U$31&gt;=$AA211,U$31&lt;=$AA211,NOT(ISBLANK($AA211))),$H211,"")</f>
    </oc>
    <nc r="U211" t="str">
      <f>IF(AND(U$31&gt;=$AA211,U$31&lt;=$AA211,NOT(ISBLANK($AA211))),$H211,"")</f>
    </nc>
  </rcc>
  <rcc rId="4261" ua="false" sId="6">
    <oc r="V211" t="str">
      <f>IF(AND(V$31&gt;=$AA211,V$31&lt;=$AA211,NOT(ISBLANK($AA211))),$H211,"")</f>
    </oc>
    <nc r="V211" t="str">
      <f>IF(AND(V$31&gt;=$AA211,V$31&lt;=$AA211,NOT(ISBLANK($AA211))),$H211,"")</f>
    </nc>
  </rcc>
  <rcc rId="4262" ua="false" sId="6">
    <oc r="W211" t="str">
      <f>IF(AND(W$31&gt;=$AA211,W$31&lt;=$AA211,NOT(ISBLANK($AA211))),$H211,"")</f>
    </oc>
    <nc r="W211" t="str">
      <f>IF(AND(W$31&gt;=$AA211,W$31&lt;=$AA211,NOT(ISBLANK($AA211))),$H211,"")</f>
    </nc>
  </rcc>
  <rcc rId="4263" ua="false" sId="6">
    <oc r="Q212" t="str">
      <f>IF(AND(Q$31&gt;=$AA212,Q$31&lt;=$AA212,NOT(ISBLANK($AA212))),$H212,"")</f>
    </oc>
    <nc r="Q212" t="str">
      <f>IF(AND(Q$31&gt;=$AA212,Q$31&lt;=$AA212,NOT(ISBLANK($AA212))),$H212,"")</f>
    </nc>
  </rcc>
  <rcc rId="4264" ua="false" sId="6">
    <oc r="R212" t="str">
      <f>IF(AND(R$31&gt;=$AA212,R$31&lt;=$AA212,NOT(ISBLANK($AA212))),$H212,"")</f>
    </oc>
    <nc r="R212" t="str">
      <f>IF(AND(R$31&gt;=$AA212,R$31&lt;=$AA212,NOT(ISBLANK($AA212))),$H212,"")</f>
    </nc>
  </rcc>
  <rcc rId="4265" ua="false" sId="6">
    <oc r="S212" t="str">
      <f>IF(AND(S$31&gt;=$AA212,S$31&lt;=$AA212,NOT(ISBLANK($AA212))),$H212,"")</f>
    </oc>
    <nc r="S212" t="str">
      <f>IF(AND(S$31&gt;=$AA212,S$31&lt;=$AA212,NOT(ISBLANK($AA212))),$H212,"")</f>
    </nc>
  </rcc>
  <rcc rId="4266" ua="false" sId="6">
    <oc r="T212" t="str">
      <f>IF(AND(T$31&gt;=$AA212,T$31&lt;=$AA212,NOT(ISBLANK($AA212))),$H212,"")</f>
    </oc>
    <nc r="T212" t="str">
      <f>IF(AND(T$31&gt;=$AA212,T$31&lt;=$AA212,NOT(ISBLANK($AA212))),$H212,"")</f>
    </nc>
  </rcc>
  <rcc rId="4267" ua="false" sId="6">
    <oc r="U212" t="str">
      <f>IF(AND(U$31&gt;=$AA212,U$31&lt;=$AA212,NOT(ISBLANK($AA212))),$H212,"")</f>
    </oc>
    <nc r="U212" t="str">
      <f>IF(AND(U$31&gt;=$AA212,U$31&lt;=$AA212,NOT(ISBLANK($AA212))),$H212,"")</f>
    </nc>
  </rcc>
  <rcc rId="4268" ua="false" sId="6">
    <oc r="V212" t="str">
      <f>IF(AND(V$31&gt;=$AA212,V$31&lt;=$AA212,NOT(ISBLANK($AA212))),$H212,"")</f>
    </oc>
    <nc r="V212" t="str">
      <f>IF(AND(V$31&gt;=$AA212,V$31&lt;=$AA212,NOT(ISBLANK($AA212))),$H212,"")</f>
    </nc>
  </rcc>
  <rcc rId="4269" ua="false" sId="6">
    <oc r="W212" t="str">
      <f>IF(AND(W$31&gt;=$AA212,W$31&lt;=$AA212,NOT(ISBLANK($AA212))),$H212,"")</f>
    </oc>
    <nc r="W212" t="str">
      <f>IF(AND(W$31&gt;=$AA212,W$31&lt;=$AA212,NOT(ISBLANK($AA212))),$H212,"")</f>
    </nc>
  </rcc>
  <rcc rId="4270" ua="false" sId="6">
    <nc r="Q213" t="str">
      <f>IF(AND(Q$31&gt;=$AA213,Q$31&lt;=$AA213,NOT(ISBLANK($AA213))),$H213,"")</f>
    </nc>
  </rcc>
  <rcc rId="4271" ua="false" sId="6">
    <nc r="R213" t="str">
      <f>IF(AND(R$31&gt;=$AA213,R$31&lt;=$AA213,NOT(ISBLANK($AA213))),$H213,"")</f>
    </nc>
  </rcc>
  <rcc rId="4272" ua="false" sId="6">
    <nc r="S213" t="str">
      <f>IF(AND(S$31&gt;=$AA213,S$31&lt;=$AA213,NOT(ISBLANK($AA213))),$H213,"")</f>
    </nc>
  </rcc>
  <rcc rId="4273" ua="false" sId="6">
    <nc r="T213" t="str">
      <f>IF(AND(T$31&gt;=$AA213,T$31&lt;=$AA213,NOT(ISBLANK($AA213))),$H213,"")</f>
    </nc>
  </rcc>
  <rcc rId="4274" ua="false" sId="6">
    <nc r="U213" t="str">
      <f>IF(AND(U$31&gt;=$AA213,U$31&lt;=$AA213,NOT(ISBLANK($AA213))),$H213,"")</f>
    </nc>
  </rcc>
  <rcc rId="4275" ua="false" sId="6">
    <nc r="V213" t="str">
      <f>IF(AND(V$31&gt;=$AA213,V$31&lt;=$AA213,NOT(ISBLANK($AA213))),$H213,"")</f>
    </nc>
  </rcc>
  <rcc rId="4276" ua="false" sId="6">
    <nc r="W213" t="str">
      <f>IF(AND(W$31&gt;=$AA213,W$31&lt;=$AA213,NOT(ISBLANK($AA213))),$H213,"")</f>
    </nc>
  </rcc>
  <rcc rId="4277" ua="false" sId="6">
    <nc r="Q214" t="str">
      <f>IF(AND(Q$31&gt;=$AA214,Q$31&lt;=$AA214,NOT(ISBLANK($AA214))),$H214,"")</f>
    </nc>
  </rcc>
  <rcc rId="4278" ua="false" sId="6">
    <nc r="R214" t="str">
      <f>IF(AND(R$31&gt;=$AA214,R$31&lt;=$AA214,NOT(ISBLANK($AA214))),$H214,"")</f>
    </nc>
  </rcc>
  <rcc rId="4279" ua="false" sId="6">
    <nc r="S214" t="str">
      <f>IF(AND(S$31&gt;=$AA214,S$31&lt;=$AA214,NOT(ISBLANK($AA214))),$H214,"")</f>
    </nc>
  </rcc>
  <rcc rId="4280" ua="false" sId="6">
    <nc r="T214" t="str">
      <f>IF(AND(T$31&gt;=$AA214,T$31&lt;=$AA214,NOT(ISBLANK($AA214))),$H214,"")</f>
    </nc>
  </rcc>
  <rcc rId="4281" ua="false" sId="6">
    <nc r="U214" t="str">
      <f>IF(AND(U$31&gt;=$AA214,U$31&lt;=$AA214,NOT(ISBLANK($AA214))),$H214,"")</f>
    </nc>
  </rcc>
  <rcc rId="4282" ua="false" sId="6">
    <nc r="V214" t="str">
      <f>IF(AND(V$31&gt;=$AA214,V$31&lt;=$AA214,NOT(ISBLANK($AA214))),$H214,"")</f>
    </nc>
  </rcc>
  <rcc rId="4283" ua="false" sId="6">
    <nc r="W214" t="str">
      <f>IF(AND(W$31&gt;=$AA214,W$31&lt;=$AA214,NOT(ISBLANK($AA214))),$H214,"")</f>
    </nc>
  </rcc>
  <rcc rId="4284" ua="false" sId="6">
    <nc r="Q215" t="str">
      <f>IF(AND(Q$31&gt;=$AA215,Q$31&lt;=$AA215,NOT(ISBLANK($AA215))),$H215,"")</f>
    </nc>
  </rcc>
  <rcc rId="4285" ua="false" sId="6">
    <nc r="R215" t="str">
      <f>IF(AND(R$31&gt;=$AA215,R$31&lt;=$AA215,NOT(ISBLANK($AA215))),$H215,"")</f>
    </nc>
  </rcc>
  <rcc rId="4286" ua="false" sId="6">
    <nc r="S215" t="str">
      <f>IF(AND(S$31&gt;=$AA215,S$31&lt;=$AA215,NOT(ISBLANK($AA215))),$H215,"")</f>
    </nc>
  </rcc>
  <rcc rId="4287" ua="false" sId="6">
    <nc r="T215" t="str">
      <f>IF(AND(T$31&gt;=$AA215,T$31&lt;=$AA215,NOT(ISBLANK($AA215))),$H215,"")</f>
    </nc>
  </rcc>
  <rcc rId="4288" ua="false" sId="6">
    <nc r="U215" t="str">
      <f>IF(AND(U$31&gt;=$AA215,U$31&lt;=$AA215,NOT(ISBLANK($AA215))),$H215,"")</f>
    </nc>
  </rcc>
  <rcc rId="4289" ua="false" sId="6">
    <nc r="V215" t="str">
      <f>IF(AND(V$31&gt;=$AA215,V$31&lt;=$AA215,NOT(ISBLANK($AA215))),$H215,"")</f>
    </nc>
  </rcc>
  <rcc rId="4290" ua="false" sId="6">
    <nc r="W215" t="str">
      <f>IF(AND(W$31&gt;=$AA215,W$31&lt;=$AA215,NOT(ISBLANK($AA215))),$H215,"")</f>
    </nc>
  </rcc>
  <rcc rId="4291" ua="false" sId="6">
    <nc r="Q216" t="str">
      <f>IF(AND(Q$31&gt;=$AA216,Q$31&lt;=$AA216,NOT(ISBLANK($AA216))),$H216,"")</f>
    </nc>
  </rcc>
  <rcc rId="4292" ua="false" sId="6">
    <nc r="R216" t="str">
      <f>IF(AND(R$31&gt;=$AA216,R$31&lt;=$AA216,NOT(ISBLANK($AA216))),$H216,"")</f>
    </nc>
  </rcc>
  <rcc rId="4293" ua="false" sId="6">
    <nc r="S216" t="str">
      <f>IF(AND(S$31&gt;=$AA216,S$31&lt;=$AA216,NOT(ISBLANK($AA216))),$H216,"")</f>
    </nc>
  </rcc>
  <rcc rId="4294" ua="false" sId="6">
    <nc r="T216" t="str">
      <f>IF(AND(T$31&gt;=$AA216,T$31&lt;=$AA216,NOT(ISBLANK($AA216))),$H216,"")</f>
    </nc>
  </rcc>
  <rcc rId="4295" ua="false" sId="6">
    <nc r="U216" t="str">
      <f>IF(AND(U$31&gt;=$AA216,U$31&lt;=$AA216,NOT(ISBLANK($AA216))),$H216,"")</f>
    </nc>
  </rcc>
  <rcc rId="4296" ua="false" sId="6">
    <nc r="V216" t="str">
      <f>IF(AND(V$31&gt;=$AA216,V$31&lt;=$AA216,NOT(ISBLANK($AA216))),$H216,"")</f>
    </nc>
  </rcc>
  <rcc rId="4297" ua="false" sId="6">
    <nc r="W216" t="str">
      <f>IF(AND(W$31&gt;=$AA216,W$31&lt;=$AA216,NOT(ISBLANK($AA216))),$H216,"")</f>
    </nc>
  </rcc>
  <rcc rId="4298" ua="false" sId="6">
    <nc r="Q217" t="str">
      <f>IF(AND(Q$31&gt;=$AA217,Q$31&lt;=$AA217,NOT(ISBLANK($AA217))),$H217,"")</f>
    </nc>
  </rcc>
  <rcc rId="4299" ua="false" sId="6">
    <nc r="R217" t="str">
      <f>IF(AND(R$31&gt;=$AA217,R$31&lt;=$AA217,NOT(ISBLANK($AA217))),$H217,"")</f>
    </nc>
  </rcc>
  <rcc rId="4300" ua="false" sId="6">
    <nc r="S217" t="str">
      <f>IF(AND(S$31&gt;=$AA217,S$31&lt;=$AA217,NOT(ISBLANK($AA217))),$H217,"")</f>
    </nc>
  </rcc>
  <rcc rId="4301" ua="false" sId="6">
    <nc r="T217" t="str">
      <f>IF(AND(T$31&gt;=$AA217,T$31&lt;=$AA217,NOT(ISBLANK($AA217))),$H217,"")</f>
    </nc>
  </rcc>
  <rcc rId="4302" ua="false" sId="6">
    <oc r="U217" t="n">
      <v>2</v>
    </oc>
    <nc r="U217" t="str">
      <f>IF(AND(U$31&gt;=$AA217,U$31&lt;=$AA217,NOT(ISBLANK($AA217))),$H217,"")</f>
    </nc>
  </rcc>
  <rcc rId="4303" ua="false" sId="6">
    <nc r="V217" t="str">
      <f>IF(AND(V$31&gt;=$AA217,V$31&lt;=$AA217,NOT(ISBLANK($AA217))),$H217,"")</f>
    </nc>
  </rcc>
  <rcc rId="4304" ua="false" sId="6">
    <nc r="W217" t="str">
      <f>IF(AND(W$31&gt;=$AA217,W$31&lt;=$AA217,NOT(ISBLANK($AA217))),$H217,"")</f>
    </nc>
  </rcc>
  <rcc rId="4305" ua="false" sId="6">
    <nc r="Q218" t="str">
      <f>IF(AND(Q$31&gt;=$AA218,Q$31&lt;=$AA218,NOT(ISBLANK($AA218))),$H218,"")</f>
    </nc>
  </rcc>
  <rcc rId="4306" ua="false" sId="6">
    <nc r="R218" t="str">
      <f>IF(AND(R$31&gt;=$AA218,R$31&lt;=$AA218,NOT(ISBLANK($AA218))),$H218,"")</f>
    </nc>
  </rcc>
  <rcc rId="4307" ua="false" sId="6">
    <nc r="S218" t="str">
      <f>IF(AND(S$31&gt;=$AA218,S$31&lt;=$AA218,NOT(ISBLANK($AA218))),$H218,"")</f>
    </nc>
  </rcc>
  <rcc rId="4308" ua="false" sId="6">
    <nc r="T218" t="str">
      <f>IF(AND(T$31&gt;=$AA218,T$31&lt;=$AA218,NOT(ISBLANK($AA218))),$H218,"")</f>
    </nc>
  </rcc>
  <rcc rId="4309" ua="false" sId="6">
    <oc r="U218" t="n">
      <v>2</v>
    </oc>
    <nc r="U218" t="str">
      <f>IF(AND(U$31&gt;=$AA218,U$31&lt;=$AA218,NOT(ISBLANK($AA218))),$H218,"")</f>
    </nc>
  </rcc>
  <rcc rId="4310" ua="false" sId="6">
    <nc r="V218" t="str">
      <f>IF(AND(V$31&gt;=$AA218,V$31&lt;=$AA218,NOT(ISBLANK($AA218))),$H218,"")</f>
    </nc>
  </rcc>
  <rcc rId="4311" ua="false" sId="6">
    <nc r="W218" t="str">
      <f>IF(AND(W$31&gt;=$AA218,W$31&lt;=$AA218,NOT(ISBLANK($AA218))),$H218,"")</f>
    </nc>
  </rcc>
  <rcc rId="4312" ua="false" sId="6">
    <nc r="Q219" t="str">
      <f>IF(AND(Q$31&gt;=$AA219,Q$31&lt;=$AA219,NOT(ISBLANK($AA219))),$H219,"")</f>
    </nc>
  </rcc>
  <rcc rId="4313" ua="false" sId="6">
    <nc r="R219" t="str">
      <f>IF(AND(R$31&gt;=$AA219,R$31&lt;=$AA219,NOT(ISBLANK($AA219))),$H219,"")</f>
    </nc>
  </rcc>
  <rcc rId="4314" ua="false" sId="6">
    <nc r="S219" t="str">
      <f>IF(AND(S$31&gt;=$AA219,S$31&lt;=$AA219,NOT(ISBLANK($AA219))),$H219,"")</f>
    </nc>
  </rcc>
  <rcc rId="4315" ua="false" sId="6">
    <nc r="T219" t="str">
      <f>IF(AND(T$31&gt;=$AA219,T$31&lt;=$AA219,NOT(ISBLANK($AA219))),$H219,"")</f>
    </nc>
  </rcc>
  <rcc rId="4316" ua="false" sId="6">
    <oc r="U219" t="n">
      <v>6</v>
    </oc>
    <nc r="U219" t="str">
      <f>IF(AND(U$31&gt;=$AA219,U$31&lt;=$AA219,NOT(ISBLANK($AA219))),$H219,"")</f>
    </nc>
  </rcc>
  <rcc rId="4317" ua="false" sId="6">
    <nc r="V219" t="str">
      <f>IF(AND(V$31&gt;=$AA219,V$31&lt;=$AA219,NOT(ISBLANK($AA219))),$H219,"")</f>
    </nc>
  </rcc>
  <rcc rId="4318" ua="false" sId="6">
    <nc r="W219" t="str">
      <f>IF(AND(W$31&gt;=$AA219,W$31&lt;=$AA219,NOT(ISBLANK($AA219))),$H219,"")</f>
    </nc>
  </rcc>
  <rcc rId="4319" ua="false" sId="6">
    <nc r="Q220" t="str">
      <f>IF(AND(Q$31&gt;=$AA220,Q$31&lt;=$AA220,NOT(ISBLANK($AA220))),$H220,"")</f>
    </nc>
  </rcc>
  <rcc rId="4320" ua="false" sId="6">
    <nc r="R220" t="str">
      <f>IF(AND(R$31&gt;=$AA220,R$31&lt;=$AA220,NOT(ISBLANK($AA220))),$H220,"")</f>
    </nc>
  </rcc>
  <rcc rId="4321" ua="false" sId="6">
    <nc r="S220" t="str">
      <f>IF(AND(S$31&gt;=$AA220,S$31&lt;=$AA220,NOT(ISBLANK($AA220))),$H220,"")</f>
    </nc>
  </rcc>
  <rcc rId="4322" ua="false" sId="6">
    <nc r="T220" t="str">
      <f>IF(AND(T$31&gt;=$AA220,T$31&lt;=$AA220,NOT(ISBLANK($AA220))),$H220,"")</f>
    </nc>
  </rcc>
  <rcc rId="4323" ua="false" sId="6">
    <nc r="U220" t="str">
      <f>IF(AND(U$31&gt;=$AA220,U$31&lt;=$AA220,NOT(ISBLANK($AA220))),$H220,"")</f>
    </nc>
  </rcc>
  <rcc rId="4324" ua="false" sId="6">
    <nc r="V220" t="str">
      <f>IF(AND(V$31&gt;=$AA220,V$31&lt;=$AA220,NOT(ISBLANK($AA220))),$H220,"")</f>
    </nc>
  </rcc>
  <rcc rId="4325" ua="false" sId="6">
    <nc r="W220" t="str">
      <f>IF(AND(W$31&gt;=$AA220,W$31&lt;=$AA220,NOT(ISBLANK($AA220))),$H220,"")</f>
    </nc>
  </rcc>
  <rcc rId="4326" ua="false" sId="6">
    <nc r="Q221" t="str">
      <f>IF(AND(Q$31&gt;=$AA221,Q$31&lt;=$AA221,NOT(ISBLANK($AA221))),$H221,"")</f>
    </nc>
  </rcc>
  <rcc rId="4327" ua="false" sId="6">
    <nc r="R221" t="str">
      <f>IF(AND(R$31&gt;=$AA221,R$31&lt;=$AA221,NOT(ISBLANK($AA221))),$H221,"")</f>
    </nc>
  </rcc>
  <rcc rId="4328" ua="false" sId="6">
    <nc r="S221" t="str">
      <f>IF(AND(S$31&gt;=$AA221,S$31&lt;=$AA221,NOT(ISBLANK($AA221))),$H221,"")</f>
    </nc>
  </rcc>
  <rcc rId="4329" ua="false" sId="6">
    <nc r="T221" t="str">
      <f>IF(AND(T$31&gt;=$AA221,T$31&lt;=$AA221,NOT(ISBLANK($AA221))),$H221,"")</f>
    </nc>
  </rcc>
  <rcc rId="4330" ua="false" sId="6">
    <nc r="U221" t="str">
      <f>IF(AND(U$31&gt;=$AA221,U$31&lt;=$AA221,NOT(ISBLANK($AA221))),$H221,"")</f>
    </nc>
  </rcc>
  <rcc rId="4331" ua="false" sId="6">
    <nc r="V221" t="str">
      <f>IF(AND(V$31&gt;=$AA221,V$31&lt;=$AA221,NOT(ISBLANK($AA221))),$H221,"")</f>
    </nc>
  </rcc>
  <rcc rId="4332" ua="false" sId="6">
    <nc r="W221" t="str">
      <f>IF(AND(W$31&gt;=$AA221,W$31&lt;=$AA221,NOT(ISBLANK($AA221))),$H221,"")</f>
    </nc>
  </rcc>
  <rcc rId="4333" ua="false" sId="6">
    <nc r="Q222" t="str">
      <f>IF(AND(Q$31&gt;=$AA222,Q$31&lt;=$AA222,NOT(ISBLANK($AA222))),$H222,"")</f>
    </nc>
  </rcc>
  <rcc rId="4334" ua="false" sId="6">
    <nc r="R222" t="str">
      <f>IF(AND(R$31&gt;=$AA222,R$31&lt;=$AA222,NOT(ISBLANK($AA222))),$H222,"")</f>
    </nc>
  </rcc>
  <rcc rId="4335" ua="false" sId="6">
    <nc r="S222" t="str">
      <f>IF(AND(S$31&gt;=$AA222,S$31&lt;=$AA222,NOT(ISBLANK($AA222))),$H222,"")</f>
    </nc>
  </rcc>
  <rcc rId="4336" ua="false" sId="6">
    <nc r="T222" t="str">
      <f>IF(AND(T$31&gt;=$AA222,T$31&lt;=$AA222,NOT(ISBLANK($AA222))),$H222,"")</f>
    </nc>
  </rcc>
  <rcc rId="4337" ua="false" sId="6">
    <nc r="U222" t="str">
      <f>IF(AND(U$31&gt;=$AA222,U$31&lt;=$AA222,NOT(ISBLANK($AA222))),$H222,"")</f>
    </nc>
  </rcc>
  <rcc rId="4338" ua="false" sId="6">
    <nc r="V222" t="str">
      <f>IF(AND(V$31&gt;=$AA222,V$31&lt;=$AA222,NOT(ISBLANK($AA222))),$H222,"")</f>
    </nc>
  </rcc>
  <rcc rId="4339" ua="false" sId="6">
    <nc r="W222" t="str">
      <f>IF(AND(W$31&gt;=$AA222,W$31&lt;=$AA222,NOT(ISBLANK($AA222))),$H222,"")</f>
    </nc>
  </rcc>
  <rcc rId="4340" ua="false" sId="6">
    <nc r="Q223" t="str">
      <f>IF(AND(Q$31&gt;=$AA223,Q$31&lt;=$AA223,NOT(ISBLANK($AA223))),$H223,"")</f>
    </nc>
  </rcc>
  <rcc rId="4341" ua="false" sId="6">
    <nc r="R223" t="str">
      <f>IF(AND(R$31&gt;=$AA223,R$31&lt;=$AA223,NOT(ISBLANK($AA223))),$H223,"")</f>
    </nc>
  </rcc>
  <rcc rId="4342" ua="false" sId="6">
    <nc r="S223" t="str">
      <f>IF(AND(S$31&gt;=$AA223,S$31&lt;=$AA223,NOT(ISBLANK($AA223))),$H223,"")</f>
    </nc>
  </rcc>
  <rcc rId="4343" ua="false" sId="6">
    <nc r="T223" t="str">
      <f>IF(AND(T$31&gt;=$AA223,T$31&lt;=$AA223,NOT(ISBLANK($AA223))),$H223,"")</f>
    </nc>
  </rcc>
  <rcc rId="4344" ua="false" sId="6">
    <nc r="U223" t="str">
      <f>IF(AND(U$31&gt;=$AA223,U$31&lt;=$AA223,NOT(ISBLANK($AA223))),$H223,"")</f>
    </nc>
  </rcc>
  <rcc rId="4345" ua="false" sId="6">
    <nc r="V223" t="str">
      <f>IF(AND(V$31&gt;=$AA223,V$31&lt;=$AA223,NOT(ISBLANK($AA223))),$H223,"")</f>
    </nc>
  </rcc>
  <rcc rId="4346" ua="false" sId="6">
    <nc r="W223" t="str">
      <f>IF(AND(W$31&gt;=$AA223,W$31&lt;=$AA223,NOT(ISBLANK($AA223))),$H223,"")</f>
    </nc>
  </rcc>
  <rcc rId="4347" ua="false" sId="8">
    <oc r="A115" t="inlineStr">
      <is>
        <r>
          <rPr>
            <sz val="11"/>
            <rFont val="Calibri"/>
            <family val="0"/>
            <charset val="1"/>
          </rPr>
          <t xml:space="preserve">Отчёт по балансировке ресуросв W12 (16-22.03.2020г)</t>
        </r>
      </is>
    </oc>
    <nc r="A115" t="inlineStr">
      <is>
        <r>
          <rPr>
            <sz val="11"/>
            <rFont val="Calibri"/>
            <family val="0"/>
            <charset val="1"/>
          </rPr>
          <t xml:space="preserve">Отчёт по балансировке ресуросв W5 (06-12.04.2020г)</t>
        </r>
      </is>
    </nc>
  </rcc>
  <rcc rId="4348" ua="false" sId="6">
    <nc r="I214" t="n">
      <v>22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4349" ua="false" sId="6">
    <oc r="H197" t="n">
      <v>16</v>
    </oc>
    <nc r="H197" t="n">
      <v>22</v>
    </nc>
  </rcc>
  <rcc rId="4350" ua="false" sId="6">
    <oc r="H198" t="n">
      <v>16</v>
    </oc>
    <nc r="H198" t="n">
      <v>22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7" ua="false" sId="6">
    <nc r="A209" t="n">
      <v>71659331</v>
    </nc>
  </rcc>
  <rcc rId="8" ua="false" sId="6">
    <nc r="B209" t="inlineStr">
      <is>
        <r>
          <rPr>
            <sz val="11"/>
            <rFont val="Calibri"/>
            <family val="0"/>
            <charset val="1"/>
          </rPr>
          <t xml:space="preserve">Упорно-отражательная дробилка RM-80</t>
        </r>
      </is>
    </nc>
  </rcc>
  <rcc rId="9" ua="false" sId="6">
    <nc r="C209" t="inlineStr">
      <is>
        <r>
          <rPr>
            <sz val="11"/>
            <rFont val="Calibri"/>
            <family val="0"/>
            <charset val="1"/>
          </rPr>
          <t xml:space="preserve">Сварочные работы на бункере</t>
        </r>
      </is>
    </nc>
  </rcc>
  <rcc rId="10" ua="false" sId="6">
    <nc r="D209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11" ua="false" sId="6">
    <nc r="E209" t="n">
      <v>43931</v>
    </nc>
  </rcc>
  <rcc rId="12" ua="false" sId="6">
    <nc r="F209" t="n">
      <v>43931</v>
    </nc>
  </rcc>
  <rcc rId="13" ua="false" sId="6">
    <nc r="G209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4351" ua="false" sId="8">
    <oc r="A115" t="inlineStr">
      <is>
        <r>
          <rPr>
            <sz val="11"/>
            <rFont val="Calibri"/>
            <family val="0"/>
            <charset val="1"/>
          </rPr>
          <t xml:space="preserve">Отчёт по балансировке ресуросв W5 (06-12.04.2020г)</t>
        </r>
      </is>
    </oc>
    <nc r="A115" t="inlineStr">
      <is>
        <r>
          <rPr>
            <sz val="11"/>
            <rFont val="Calibri"/>
            <family val="0"/>
            <charset val="1"/>
          </rPr>
          <t xml:space="preserve">Отчёт по балансировке ресуросв W15 (06-12.04.2020г)</t>
        </r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4352" ua="false" sId="3">
    <oc r="D25" t="n">
      <v>8</v>
    </oc>
    <nc r="D25" t="n">
      <v>0</v>
    </nc>
  </rcc>
  <rcc rId="4353" ua="false" sId="3">
    <oc r="E25" t="n">
      <v>8</v>
    </oc>
    <nc r="E25" t="n">
      <v>11.3</v>
    </nc>
  </rcc>
  <rcc rId="4354" ua="false" sId="3">
    <oc r="E20" t="n">
      <v>11.3</v>
    </oc>
    <nc r="E20" t="n">
      <v>0</v>
    </nc>
  </rcc>
  <rcc rId="4355" ua="false" sId="3">
    <oc r="F25" t="n">
      <v>8</v>
    </oc>
    <nc r="F25" t="n">
      <v>4</v>
    </nc>
  </rcc>
  <rcc rId="4356" ua="false" sId="3">
    <oc r="F20" t="n">
      <v>4</v>
    </oc>
    <nc r="F20" t="n">
      <v>0</v>
    </nc>
  </rcc>
  <rcc rId="4357" ua="false" sId="3">
    <oc r="G20" t="n">
      <v>8</v>
    </oc>
    <nc r="G20" t="n">
      <v>0</v>
    </nc>
  </rcc>
  <rcc rId="4358" ua="false" sId="3">
    <oc r="C22" t="n">
      <v>8</v>
    </oc>
    <nc r="C22" t="n">
      <v>0</v>
    </nc>
  </rcc>
  <rcc rId="4359" ua="false" sId="3">
    <oc r="D22" t="n">
      <v>8</v>
    </oc>
    <nc r="D22" t="n">
      <v>0</v>
    </nc>
  </rcc>
  <rcc rId="4360" ua="false" sId="3">
    <oc r="G22" t="n">
      <v>8</v>
    </oc>
    <nc r="G22" t="n">
      <v>0</v>
    </nc>
  </rcc>
  <rcc rId="4361" ua="false" sId="3">
    <oc r="E23" t="n">
      <v>8</v>
    </oc>
    <nc r="E23" t="n">
      <v>0</v>
    </nc>
  </rcc>
  <rcc rId="4362" ua="false" sId="3">
    <oc r="F23" t="n">
      <v>8</v>
    </oc>
    <nc r="F23" t="n">
      <v>0</v>
    </nc>
  </rcc>
  <rcc rId="4363" ua="false" sId="3">
    <oc r="E24" t="n">
      <v>8</v>
    </oc>
    <nc r="E24" t="n">
      <v>0</v>
    </nc>
  </rcc>
  <rcc rId="4364" ua="false" sId="3">
    <oc r="F24" t="n">
      <v>8</v>
    </oc>
    <nc r="F24" t="n">
      <v>0</v>
    </nc>
  </rcc>
  <rcc rId="4365" ua="false" sId="3">
    <oc r="C19" t="n">
      <v>4</v>
    </oc>
    <nc r="C19" t="n">
      <v>0</v>
    </nc>
  </rcc>
  <rcc rId="4366" ua="false" sId="3">
    <oc r="D19" t="n">
      <v>8</v>
    </oc>
    <nc r="D19" t="n">
      <v>0</v>
    </nc>
  </rcc>
  <rcc rId="4367" ua="false" sId="3">
    <oc r="F19" t="n">
      <v>11.3</v>
    </oc>
    <nc r="F19" t="n">
      <v>0</v>
    </nc>
  </rcc>
  <rcc rId="4368" ua="false" sId="3">
    <oc r="G19" t="n">
      <v>4</v>
    </oc>
    <nc r="G19" t="n">
      <v>0</v>
    </nc>
  </rcc>
  <rcc rId="4369" ua="false" sId="3">
    <oc r="H19" t="n">
      <v>8</v>
    </oc>
    <nc r="H19" t="n">
      <v>0</v>
    </nc>
  </rcc>
  <rcc rId="4370" ua="false" sId="3">
    <oc r="C26" t="n">
      <v>8</v>
    </oc>
    <nc r="C26" t="n">
      <v>4</v>
    </nc>
  </rcc>
  <rcc rId="4371" ua="false" sId="3">
    <oc r="E26" t="n">
      <v>8</v>
    </oc>
    <nc r="E26" t="n">
      <v>0</v>
    </nc>
  </rcc>
  <rcc rId="4372" ua="false" sId="3">
    <oc r="F26" t="n">
      <v>8</v>
    </oc>
    <nc r="F26" t="n">
      <v>11.3</v>
    </nc>
  </rcc>
  <rcc rId="4373" ua="false" sId="3">
    <oc r="G26" t="n">
      <v>8</v>
    </oc>
    <nc r="G26" t="n">
      <v>4</v>
    </nc>
  </rcc>
  <rcc rId="4374" ua="false" sId="3">
    <nc r="H26" t="n">
      <v>8</v>
    </nc>
  </rcc>
  <rcc rId="4375" ua="false" sId="3">
    <oc r="D27" t="n">
      <v>8</v>
    </oc>
    <nc r="D27" t="n">
      <v>0</v>
    </nc>
  </rcc>
  <rcc rId="4376" ua="false" sId="3">
    <oc r="G27" t="n">
      <v>8</v>
    </oc>
    <nc r="G27" t="n">
      <v>0</v>
    </nc>
  </rcc>
  <rcc rId="4377" ua="false" sId="6">
    <oc r="J42" t="n">
      <f>D42</f>
    </oc>
    <nc r="J42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378" ua="false" sId="6">
    <oc r="J48" t="n">
      <f>D48</f>
    </oc>
    <nc r="J48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379" ua="false" sId="6">
    <oc r="J49" t="n">
      <f>D49</f>
    </oc>
    <nc r="J49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380" ua="false" sId="6">
    <oc r="J50" t="n">
      <f>D50</f>
    </oc>
    <nc r="J50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381" ua="false" sId="6">
    <oc r="J53" t="n">
      <f>D53</f>
    </oc>
    <nc r="J53" t="inlineStr">
      <is>
        <r>
          <rPr>
            <sz val="11"/>
            <rFont val="Calibri"/>
            <family val="0"/>
            <charset val="1"/>
          </rPr>
          <t xml:space="preserve">E_K_PABI</t>
        </r>
      </is>
    </nc>
  </rcc>
  <rcc rId="4382" ua="false" sId="6">
    <oc r="J63" t="n">
      <f>D63</f>
    </oc>
    <nc r="J63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383" ua="false" sId="6">
    <oc r="J70" t="n">
      <f>D70</f>
    </oc>
    <nc r="J70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384" ua="false" sId="6">
    <oc r="J71" t="n">
      <f>D71</f>
    </oc>
    <nc r="J71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385" ua="false" sId="6">
    <nc r="P70" t="n">
      <v>43929</v>
    </nc>
  </rcc>
  <rcc rId="4386" ua="false" sId="6">
    <nc r="P71" t="n">
      <v>43929</v>
    </nc>
  </rcc>
  <rcc rId="4387" ua="false" sId="6">
    <oc r="J74" t="n">
      <f>D74</f>
    </oc>
    <nc r="J74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388" ua="false" sId="6">
    <nc r="P74" t="n">
      <v>43929</v>
    </nc>
  </rcc>
  <rcc rId="4389" ua="false" sId="6">
    <oc r="J76" t="n">
      <f>D76</f>
    </oc>
    <nc r="J76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390" ua="false" sId="6">
    <nc r="P76" t="n">
      <v>43929</v>
    </nc>
  </rcc>
  <rcc rId="4391" ua="false" sId="6">
    <oc r="J84" t="n">
      <f>D84</f>
    </oc>
    <nc r="J84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392" ua="false" sId="6">
    <oc r="J91" t="n">
      <f>D91</f>
    </oc>
    <nc r="J91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393" ua="false" sId="6">
    <oc r="Q19" t="e">
      <f>SUMIF($J$33:$J$139,$E19,$Q$33:$Q$139)+VLOOKUP($E19,'[5]Дежурка (д)'!$E$2:$R$22,8,0)</f>
    </oc>
    <nc r="Q19" t="n">
      <v>0</v>
    </nc>
  </rcc>
  <rcc rId="4394" ua="false" sId="6">
    <oc r="R17" t="e">
      <f>SUMIF($J$33:$J$139,$E17,$R$33:$R$139)+VLOOKUP($E17,'[5]Дежурка (д)'!$E$2:$R$22,9,0)</f>
    </oc>
    <nc r="R17" t="n">
      <v>0</v>
    </nc>
  </rcc>
  <rcc rId="4395" ua="false" sId="6">
    <oc r="T20" t="e">
      <f>SUMIF($J$33:$J$139,$E20,$T$33:$T$139)+VLOOKUP($E20,'[5]Дежурка (д)'!$E$2:$R$22,11,0)</f>
    </oc>
    <nc r="T20" t="n">
      <v>6</v>
    </nc>
  </rcc>
  <rcc rId="4396" ua="false" sId="6">
    <oc r="V20" t="e">
      <f>SUMIF($J$33:$J$139,$E20,$V$33:$V$139)+VLOOKUP($E20,'[5]Дежурка (д)'!$E$2:$R$22,13,0)</f>
    </oc>
    <nc r="V20" t="n">
      <v>6</v>
    </nc>
  </rcc>
  <rcc rId="4397" ua="false" sId="6">
    <oc r="V17" t="e">
      <f>SUMIF($J$33:$J$139,$E17,$V$33:$V$139)+VLOOKUP($E17,'[5]Дежурка (д)'!$E$2:$R$22,13,0)</f>
    </oc>
    <nc r="V17" t="n">
      <v>0</v>
    </nc>
  </rcc>
  <rcc rId="4398" ua="false" sId="6">
    <oc r="T17" t="e">
      <f>SUMIF($J$33:$J$139,$E17,$T$33:$T$139)+VLOOKUP($E17,'[5]Дежурка (д)'!$E$2:$R$22,11,0)</f>
    </oc>
    <nc r="T17" t="n">
      <v>0</v>
    </nc>
  </rcc>
  <rcc rId="4399" ua="false" sId="6">
    <nc r="A228" t="n">
      <v>71643196</v>
    </nc>
  </rcc>
  <rcc rId="4400" ua="false" sId="6">
    <nc r="C228" t="inlineStr">
      <is>
        <r>
          <rPr>
            <sz val="11"/>
            <rFont val="Calibri"/>
            <family val="0"/>
            <charset val="1"/>
          </rPr>
          <t xml:space="preserve">ТО кабелей центрифуг на ППР</t>
        </r>
      </is>
    </nc>
  </rcc>
  <rcc rId="4401" ua="false" sId="6">
    <nc r="B228" t="inlineStr">
      <is>
        <r>
          <rPr>
            <sz val="11"/>
            <rFont val="Calibri"/>
            <family val="0"/>
            <charset val="1"/>
          </rPr>
          <t xml:space="preserve">Центрифуги</t>
        </r>
      </is>
    </nc>
  </rcc>
  <rcc rId="4402" ua="false" sId="6">
    <nc r="D228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03" ua="false" sId="6">
    <nc r="E228" t="n">
      <v>43927</v>
    </nc>
  </rcc>
  <rcc rId="4404" ua="false" sId="6">
    <nc r="F228" t="n">
      <v>43927</v>
    </nc>
  </rcc>
  <rcc rId="4405" ua="false" sId="6">
    <nc r="G228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06" ua="false" sId="6">
    <nc r="H228" t="n">
      <v>3</v>
    </nc>
  </rcc>
  <rcc rId="4407" ua="false" sId="6">
    <oc r="J228" t="n">
      <f>D228</f>
    </oc>
    <nc r="J228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408" ua="false" sId="6">
    <nc r="A229" t="n">
      <v>71643194</v>
    </nc>
  </rcc>
  <rcc rId="4409" ua="false" sId="6">
    <nc r="B229" t="inlineStr">
      <is>
        <r>
          <rPr>
            <sz val="11"/>
            <rFont val="Calibri"/>
            <family val="0"/>
            <charset val="1"/>
          </rPr>
          <t xml:space="preserve">Центрифуги</t>
        </r>
      </is>
    </nc>
  </rcc>
  <rcc rId="4410" ua="false" sId="6">
    <nc r="C229" t="inlineStr">
      <is>
        <r>
          <rPr>
            <sz val="11"/>
            <rFont val="Calibri"/>
            <family val="0"/>
            <charset val="1"/>
          </rPr>
          <t xml:space="preserve">ТО центрифуг на ППР</t>
        </r>
      </is>
    </nc>
  </rcc>
  <rcc rId="4411" ua="false" sId="6">
    <nc r="D229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12" ua="false" sId="6">
    <nc r="E229" t="n">
      <v>43927</v>
    </nc>
  </rcc>
  <rcc rId="4413" ua="false" sId="6">
    <nc r="F229" t="n">
      <v>43927</v>
    </nc>
  </rcc>
  <rcc rId="4414" ua="false" sId="6">
    <nc r="G229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15" ua="false" sId="6">
    <nc r="H229" t="n">
      <v>4</v>
    </nc>
  </rcc>
  <rcc rId="4416" ua="false" sId="6">
    <nc r="A230" t="n">
      <v>71631794</v>
    </nc>
  </rcc>
  <rcc rId="4417" ua="false" sId="6">
    <nc r="B230" t="inlineStr">
      <is>
        <r>
          <rPr>
            <sz val="11"/>
            <rFont val="Calibri"/>
            <family val="0"/>
            <charset val="1"/>
          </rPr>
          <t xml:space="preserve">Компьютеры управления печатью</t>
        </r>
      </is>
    </nc>
  </rcc>
  <rcc rId="4418" ua="false" sId="6">
    <nc r="C230" t="inlineStr">
      <is>
        <r>
          <rPr>
            <sz val="11"/>
            <rFont val="Calibri"/>
            <family val="0"/>
            <charset val="1"/>
          </rPr>
          <t xml:space="preserve">Плановая перезагрузка компьютеров печати</t>
        </r>
      </is>
    </nc>
  </rcc>
  <rcc rId="4419" ua="false" sId="6">
    <nc r="D230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20" ua="false" sId="6">
    <nc r="E230" t="n">
      <v>43927</v>
    </nc>
  </rcc>
  <rcc rId="4421" ua="false" sId="6">
    <nc r="F230" t="n">
      <v>43927</v>
    </nc>
  </rcc>
  <rcc rId="4422" ua="false" sId="6">
    <nc r="G230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23" ua="false" sId="6">
    <nc r="H230" t="n">
      <v>1</v>
    </nc>
  </rcc>
  <rcc rId="4424" ua="false" sId="6">
    <oc r="J230" t="n">
      <f>D230</f>
    </oc>
    <nc r="J230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425" ua="false" sId="6">
    <nc r="A231" t="n">
      <v>71643217</v>
    </nc>
  </rcc>
  <rcc rId="4426" ua="false" sId="6">
    <nc r="B231" t="inlineStr">
      <is>
        <r>
          <rPr>
            <sz val="11"/>
            <rFont val="Calibri"/>
            <family val="0"/>
            <charset val="1"/>
          </rPr>
          <t xml:space="preserve">Аппликатор 3.1 VideoJet P3400 паллеты</t>
        </r>
      </is>
    </nc>
  </rcc>
  <rcc rId="4427" ua="false" sId="6">
    <nc r="C231" t="inlineStr">
      <is>
        <r>
          <rPr>
            <sz val="11"/>
            <rFont val="Calibri"/>
            <family val="0"/>
            <charset val="1"/>
          </rPr>
          <t xml:space="preserve">ТО аппликатора 3.1 VideoJet P3400 RH</t>
        </r>
      </is>
    </nc>
  </rcc>
  <rcc rId="4428" ua="false" sId="6">
    <nc r="D231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29" ua="false" sId="6">
    <nc r="E231" t="n">
      <v>43927</v>
    </nc>
  </rcc>
  <rcc rId="4430" ua="false" sId="6">
    <nc r="F231" t="n">
      <v>43927</v>
    </nc>
  </rcc>
  <rcc rId="4431" ua="false" sId="6">
    <nc r="G231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32" ua="false" sId="6">
    <nc r="H231" t="n">
      <v>1</v>
    </nc>
  </rcc>
  <rcc rId="4433" ua="false" sId="6">
    <oc r="J231" t="n">
      <f>D231</f>
    </oc>
    <nc r="J231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434" ua="false" sId="6">
    <nc r="Q230" t="n">
      <v>1</v>
    </nc>
  </rcc>
  <rcc rId="4435" ua="false" sId="6">
    <nc r="Q231" t="n">
      <v>1</v>
    </nc>
  </rcc>
  <rcc rId="4436" ua="false" sId="6">
    <nc r="A232" t="n">
      <v>71648274</v>
    </nc>
  </rcc>
  <rcc rId="4437" ua="false" sId="6">
    <nc r="C232" t="inlineStr">
      <is>
        <r>
          <rPr>
            <sz val="11"/>
            <rFont val="Calibri"/>
            <family val="0"/>
            <charset val="1"/>
          </rPr>
          <t xml:space="preserve">Химический анализ воды подготовленной</t>
        </r>
      </is>
    </nc>
  </rcc>
  <rcc rId="4438" ua="false" sId="6">
    <nc r="B232" t="inlineStr">
      <is>
        <r>
          <rPr>
            <sz val="11"/>
            <rFont val="Calibri"/>
            <family val="0"/>
            <charset val="1"/>
          </rPr>
          <t xml:space="preserve">Система водоподготовки</t>
        </r>
      </is>
    </nc>
  </rcc>
  <rcc rId="4439" ua="false" sId="6">
    <nc r="D232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40" ua="false" sId="6">
    <nc r="E232" t="n">
      <v>43927</v>
    </nc>
  </rcc>
  <rcc rId="4441" ua="false" sId="6">
    <nc r="F232" t="n">
      <v>43927</v>
    </nc>
  </rcc>
  <rcc rId="4442" ua="false" sId="6">
    <nc r="G232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43" ua="false" sId="6">
    <nc r="H232" t="n">
      <v>1.5</v>
    </nc>
  </rcc>
  <rcc rId="4444" ua="false" sId="6">
    <oc r="J232" t="n">
      <f>D232</f>
    </oc>
    <nc r="J232" t="inlineStr">
      <is>
        <r>
          <rPr>
            <sz val="11"/>
            <rFont val="Calibri"/>
            <family val="0"/>
            <charset val="1"/>
          </rPr>
          <t xml:space="preserve">E_K_PABI</t>
        </r>
      </is>
    </nc>
  </rcc>
  <rcc rId="4445" ua="false" sId="6">
    <nc r="Q232" t="n">
      <v>1.5</v>
    </nc>
  </rcc>
  <rcc rId="4446" ua="false" sId="6">
    <nc r="A233" t="n">
      <v>71655677</v>
    </nc>
  </rcc>
  <rcc rId="4447" ua="false" sId="6">
    <nc r="B233" t="inlineStr">
      <is>
        <r>
          <rPr>
            <sz val="11"/>
            <rFont val="Calibri"/>
            <family val="0"/>
            <charset val="1"/>
          </rPr>
          <t xml:space="preserve">Маркиратор</t>
        </r>
      </is>
    </nc>
  </rcc>
  <rcc rId="4448" ua="false" sId="6">
    <nc r="C233" t="inlineStr">
      <is>
        <r>
          <rPr>
            <sz val="11"/>
            <rFont val="Calibri"/>
            <family val="0"/>
            <charset val="1"/>
          </rPr>
          <t xml:space="preserve">Сгорел нагреватель маркера. Заменен.</t>
        </r>
      </is>
    </nc>
  </rcc>
  <rcc rId="4449" ua="false" sId="6">
    <nc r="D233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50" ua="false" sId="6">
    <nc r="E233" t="n">
      <v>43927</v>
    </nc>
  </rcc>
  <rcc rId="4451" ua="false" sId="6">
    <nc r="F233" t="n">
      <v>43927</v>
    </nc>
  </rcc>
  <rcc rId="4452" ua="false" sId="6">
    <nc r="G233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453" ua="false" sId="6">
    <nc r="H233" t="n">
      <v>0.5</v>
    </nc>
  </rcc>
  <rcc rId="4454" ua="false" sId="6">
    <nc r="Q233" t="n">
      <v>0.5</v>
    </nc>
  </rcc>
  <rcc rId="4455" ua="false" sId="6">
    <oc r="J233" t="n">
      <f>D233</f>
    </oc>
    <nc r="J233" t="inlineStr">
      <is>
        <r>
          <rPr>
            <sz val="11"/>
            <rFont val="Calibri"/>
            <family val="0"/>
            <charset val="1"/>
          </rPr>
          <t xml:space="preserve">E_K_ANMO</t>
        </r>
      </is>
    </nc>
  </rcc>
  <rcc rId="4456" ua="false" sId="6">
    <oc r="S16" t="e">
      <f>SUMIF($J$33:$J$139,$E16,$S$33:$S$139)+VLOOKUP($E16,'[5]Дежурка (д)'!$E$2:$R$22,10,0)</f>
    </oc>
    <nc r="S16" t="n">
      <v>6</v>
    </nc>
  </rcc>
  <rcc rId="4457" ua="false" sId="6">
    <oc r="Q16" t="e">
      <f>SUMIF($J$33:$J$139,$E16,$Q$33:$Q$139)+VLOOKUP($E16,'[5]Дежурка (д)'!$E$2:$R$22,8,0)</f>
    </oc>
    <nc r="Q16" t="n">
      <v>6.5</v>
    </nc>
  </rcc>
  <rcc rId="4458" ua="false" sId="6">
    <nc r="A234" t="n">
      <v>71656303</v>
    </nc>
  </rcc>
  <rcc rId="4459" ua="false" sId="6">
    <nc r="C234" t="inlineStr">
      <is>
        <r>
          <rPr>
            <sz val="11"/>
            <rFont val="Calibri"/>
            <family val="0"/>
            <charset val="1"/>
          </rPr>
          <t xml:space="preserve">Не квитируется зона безопасности Н6.</t>
        </r>
      </is>
    </nc>
  </rcc>
  <rcc rId="4460" ua="false" sId="6">
    <nc r="B234" t="inlineStr">
      <is>
        <r>
          <rPr>
            <sz val="11"/>
            <rFont val="Calibri"/>
            <family val="0"/>
            <charset val="1"/>
          </rPr>
          <t xml:space="preserve">Эл.шкаф =13=09A+S.S2 (H6-WBS and PW)</t>
        </r>
      </is>
    </nc>
  </rcc>
  <rcc rId="4461" ua="false" sId="6">
    <nc r="D234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62" ua="false" sId="6">
    <nc r="E234" t="n">
      <v>43927</v>
    </nc>
  </rcc>
  <rcc rId="4463" ua="false" sId="6">
    <nc r="F234" t="n">
      <v>43927</v>
    </nc>
  </rcc>
  <rcc rId="4464" ua="false" sId="6">
    <nc r="G234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465" ua="false" sId="6">
    <nc r="H234" t="n">
      <v>2</v>
    </nc>
  </rcc>
  <rcc rId="4466" ua="false" sId="6">
    <oc r="J234" t="n">
      <f>D234</f>
    </oc>
    <nc r="J234" t="inlineStr">
      <is>
        <r>
          <rPr>
            <sz val="11"/>
            <rFont val="Calibri"/>
            <family val="0"/>
            <charset val="1"/>
          </rPr>
          <t xml:space="preserve">E_K_PABI</t>
        </r>
      </is>
    </nc>
  </rcc>
  <rcc rId="4467" ua="false" sId="6">
    <nc r="Q234" t="n">
      <v>2</v>
    </nc>
  </rcc>
  <rcc rId="4468" ua="false" sId="6">
    <oc r="Q13" t="e">
      <f>SUMIF($J$33:$J$139,$E13,$Q$33:$Q$139)+VLOOKUP($E13,'[5]Дежурка (д)'!$E$2:$R$22,8,0)</f>
    </oc>
    <nc r="Q13" t="n">
      <v>11.3</v>
    </nc>
  </rcc>
  <rcc rId="4469" ua="false" sId="6">
    <oc r="R114" t="str">
      <f>IF(AND(R$31&gt;=$AA114,R$31&lt;=$AA114,NOT(ISBLANK($AA114))),$H114,"")</f>
    </oc>
    <nc r="R114" t="n">
      <v>1</v>
    </nc>
  </rcc>
  <rcc rId="4470" ua="false" sId="6">
    <oc r="R115" t="str">
      <f>IF(AND(R$31&gt;=$AA115,R$31&lt;=$AA115,NOT(ISBLANK($AA115))),$H115,"")</f>
    </oc>
    <nc r="R115" t="n">
      <v>5</v>
    </nc>
  </rcc>
  <rcc rId="4471" ua="false" sId="6">
    <oc r="R116" t="str">
      <f>IF(AND(R$31&gt;=$AA116,R$31&lt;=$AA116,NOT(ISBLANK($AA116))),$H116,"")</f>
    </oc>
    <nc r="R116" t="n">
      <v>2</v>
    </nc>
  </rcc>
  <rcc rId="4472" ua="false" sId="6">
    <nc r="A235" t="n">
      <v>71657214</v>
    </nc>
  </rcc>
  <rcc rId="4473" ua="false" sId="6">
    <nc r="B235" t="inlineStr">
      <is>
        <r>
          <rPr>
            <sz val="11"/>
            <rFont val="Calibri"/>
            <family val="0"/>
            <charset val="1"/>
          </rPr>
          <t xml:space="preserve">Маркировка продукции On-Line</t>
        </r>
      </is>
    </nc>
  </rcc>
  <rcc rId="4474" ua="false" sId="6">
    <nc r="C235" t="inlineStr">
      <is>
        <r>
          <rPr>
            <sz val="11"/>
            <rFont val="Calibri"/>
            <family val="0"/>
            <charset val="1"/>
          </rPr>
          <t xml:space="preserve">Ремонт принтера №5.</t>
        </r>
      </is>
    </nc>
  </rcc>
  <rcc rId="4475" ua="false" sId="6">
    <nc r="D235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476" ua="false" sId="6">
    <nc r="E235" t="n">
      <v>43928</v>
    </nc>
  </rcc>
  <rcc rId="4477" ua="false" sId="6">
    <nc r="F235" t="n">
      <v>43928</v>
    </nc>
  </rcc>
  <rcc rId="4478" ua="false" sId="6">
    <nc r="G235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479" ua="false" sId="6">
    <nc r="H235" t="n">
      <v>4</v>
    </nc>
  </rcc>
  <rcc rId="4480" ua="false" sId="6">
    <oc r="J235" t="n">
      <f>D235</f>
    </oc>
    <nc r="J235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481" ua="false" sId="6">
    <nc r="R235" t="n">
      <v>4</v>
    </nc>
  </rcc>
  <rcc rId="4482" ua="false" sId="6">
    <oc r="J229" t="n">
      <f>D229</f>
    </oc>
    <nc r="J229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483" ua="false" sId="6">
    <oc r="Q14" t="e">
      <f>SUMIF($J$33:$J$139,$E14,$Q$33:$Q$139)+VLOOKUP($E14,'[5]Дежурка (д)'!$E$2:$R$22,8,0)</f>
    </oc>
    <nc r="Q14" t="n">
      <v>8.2</v>
    </nc>
  </rcc>
  <rcc rId="4484" ua="false" sId="6">
    <oc r="Q15" t="e">
      <f>SUMIF($J$33:$J$139,$E15,$Q$33:$Q$139)+VLOOKUP($E15,'[5]Дежурка (д)'!$E$2:$R$22,8,0)</f>
    </oc>
    <nc r="Q15" t="n">
      <v>8</v>
    </nc>
  </rcc>
  <rcc rId="4485" ua="false" sId="6">
    <oc r="R12" t="e">
      <f>SUMIF($J$33:$J$139,$E12,$R$33:$R$139)+VLOOKUP($E12,'[5]Дежурка (д)'!$E$2:$R$22,9,0)</f>
    </oc>
    <nc r="R12" t="n">
      <v>0</v>
    </nc>
  </rcc>
  <rcc rId="4486" ua="false" sId="6">
    <nc r="P96" t="n">
      <v>43929</v>
    </nc>
  </rcc>
  <rcc rId="4487" ua="false" sId="6">
    <oc r="J127" t="n">
      <f>D127</f>
    </oc>
    <nc r="J127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488" ua="false" sId="6">
    <oc r="S14" t="n">
      <v>7.2</v>
    </oc>
    <nc r="S14" t="n">
      <v>0</v>
    </nc>
  </rcc>
  <rcc rId="4489" ua="false" sId="6">
    <oc r="T14" t="n">
      <v>12.2</v>
    </oc>
    <nc r="T14" t="n">
      <v>0</v>
    </nc>
  </rcc>
  <rcc rId="4490" ua="false" sId="6">
    <oc r="U14" t="e">
      <f>SUMIF($J$33:$J$139,$E14,$U$33:$U$139)+VLOOKUP($E14,'[5]Дежурка (д)'!$E$2:$R$22,12,0)</f>
    </oc>
    <nc r="U14" t="n">
      <v>8</v>
    </nc>
  </rcc>
  <rcc rId="4491" ua="false" sId="6">
    <oc r="R15" t="e">
      <f>SUMIF($J$33:$J$139,$E15,$R$33:$R$139)+VLOOKUP($E15,'[5]Дежурка (д)'!$E$2:$R$22,9,0)</f>
    </oc>
    <nc r="R15" t="n">
      <v>4</v>
    </nc>
  </rcc>
  <rcc rId="4492" ua="false" sId="6">
    <oc r="T15" t="n">
      <v>8</v>
    </oc>
    <nc r="T15" t="n">
      <v>0</v>
    </nc>
  </rcc>
  <rcc rId="4493" ua="false" sId="6">
    <oc r="U15" t="e">
      <f>SUMIF($J$33:$J$139,$E15,$U$33:$U$139)+VLOOKUP($E15,'[5]Дежурка (д)'!$E$2:$R$22,12,0)</f>
    </oc>
    <nc r="U15" t="n">
      <v>8</v>
    </nc>
  </rcc>
  <rcc rId="4494" ua="false" sId="6">
    <oc r="U12" t="n">
      <v>8</v>
    </oc>
    <nc r="U12" t="n">
      <v>0</v>
    </nc>
  </rcc>
  <rcc rId="4495" ua="false" sId="6">
    <oc r="U21" t="n">
      <v>10</v>
    </oc>
    <nc r="U21" t="n">
      <v>0</v>
    </nc>
  </rcc>
  <rcc rId="4496" ua="false" sId="6">
    <nc r="A236" t="n">
      <v>71657653</v>
    </nc>
  </rcc>
  <rcc rId="4497" ua="false" sId="6">
    <nc r="B236" t="inlineStr">
      <is>
        <r>
          <rPr>
            <sz val="11"/>
            <rFont val="Calibri"/>
            <family val="0"/>
            <charset val="1"/>
          </rPr>
          <t xml:space="preserve">Печь ACO 4</t>
        </r>
      </is>
    </nc>
  </rcc>
  <rcc rId="4498" ua="false" sId="6">
    <nc r="C236" t="inlineStr">
      <is>
        <r>
          <rPr>
            <sz val="11"/>
            <rFont val="Calibri"/>
            <family val="0"/>
            <charset val="1"/>
          </rPr>
          <t xml:space="preserve">Монтаж горелки</t>
        </r>
      </is>
    </nc>
  </rcc>
  <rcc rId="4499" ua="false" sId="6">
    <nc r="D236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500" ua="false" sId="6">
    <nc r="E236" t="n">
      <v>43929</v>
    </nc>
  </rcc>
  <rcc rId="4501" ua="false" sId="6">
    <nc r="F236" t="n">
      <v>43929</v>
    </nc>
  </rcc>
  <rcc rId="4502" ua="false" sId="6">
    <nc r="G236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503" ua="false" sId="6">
    <nc r="H236" t="n">
      <v>2</v>
    </nc>
  </rcc>
  <rcc rId="4504" ua="false" sId="6">
    <oc r="J236" t="n">
      <f>D236</f>
    </oc>
    <nc r="J236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505" ua="false" sId="6">
    <nc r="S236" t="n">
      <v>2</v>
    </nc>
  </rcc>
  <rcc rId="4506" ua="false" sId="6">
    <oc r="R21" t="n">
      <v>6</v>
    </oc>
    <nc r="R21" t="n">
      <v>0</v>
    </nc>
  </rcc>
  <rcc rId="4507" ua="false" sId="6">
    <nc r="A237" t="n">
      <v>71658093</v>
    </nc>
  </rcc>
  <rcc rId="4508" ua="false" sId="6">
    <nc r="B237" t="inlineStr">
      <is>
        <r>
          <rPr>
            <sz val="11"/>
            <rFont val="Calibri"/>
            <family val="0"/>
            <charset val="1"/>
          </rPr>
          <t xml:space="preserve">Электроснабжение</t>
        </r>
      </is>
    </nc>
  </rcc>
  <rcc rId="4509" ua="false" sId="6">
    <nc r="C237" t="inlineStr">
      <is>
        <r>
          <rPr>
            <sz val="11"/>
            <rFont val="Calibri"/>
            <family val="0"/>
            <charset val="1"/>
          </rPr>
          <t xml:space="preserve">Ремонт вентиляторов шкафов</t>
        </r>
      </is>
    </nc>
  </rcc>
  <rcc rId="4510" ua="false" sId="6">
    <nc r="D237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511" ua="false" sId="6">
    <nc r="E237" t="n">
      <v>43929</v>
    </nc>
  </rcc>
  <rcc rId="4512" ua="false" sId="6">
    <nc r="F237" t="n">
      <v>43929</v>
    </nc>
  </rcc>
  <rcc rId="4513" ua="false" sId="6">
    <nc r="G237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514" ua="false" sId="6">
    <oc r="J237" t="n">
      <f>D237</f>
    </oc>
    <nc r="J237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515" ua="false" sId="6">
    <nc r="S237" t="n">
      <v>3</v>
    </nc>
  </rcc>
  <rcc rId="4516" ua="false" sId="6">
    <oc r="S21" t="n">
      <v>5</v>
    </oc>
    <nc r="S21" t="n">
      <v>8</v>
    </nc>
  </rcc>
  <rcc rId="4517" ua="false" sId="6">
    <oc r="J125" t="n">
      <f>D125</f>
    </oc>
    <nc r="J125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518" ua="false" sId="6">
    <nc r="H237" t="n">
      <v>4</v>
    </nc>
  </rcc>
  <rcc rId="4519" ua="false" sId="6">
    <oc r="J137" t="n">
      <f>D137</f>
    </oc>
    <nc r="J137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520" ua="false" sId="6">
    <oc r="T137" t="str">
      <f>IF(AND(T$31&gt;=$AA137,T$31&lt;=$AA137,NOT(ISBLANK($AA137))),$H137,"")</f>
    </oc>
    <nc r="T137" t="n">
      <v>1</v>
    </nc>
  </rcc>
  <rcc rId="4521" ua="false" sId="6">
    <nc r="A238" t="n">
      <v>71658087</v>
    </nc>
  </rcc>
  <rcc rId="4522" ua="false" sId="6">
    <nc r="B238" t="inlineStr">
      <is>
        <r>
          <rPr>
            <sz val="11"/>
            <rFont val="Calibri"/>
            <family val="0"/>
            <charset val="1"/>
          </rPr>
          <t xml:space="preserve">Административно-бытовые помещения</t>
        </r>
      </is>
    </nc>
  </rcc>
  <rcc rId="4523" ua="false" sId="6">
    <nc r="C238" t="inlineStr">
      <is>
        <r>
          <rPr>
            <sz val="11"/>
            <rFont val="Calibri"/>
            <family val="0"/>
            <charset val="1"/>
          </rPr>
          <t xml:space="preserve">Ремонт освещения в каб. менедж. проет.</t>
        </r>
      </is>
    </nc>
  </rcc>
  <rcc rId="4524" ua="false" sId="6">
    <nc r="D238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525" ua="false" sId="6">
    <nc r="E238" t="n">
      <v>43930</v>
    </nc>
  </rcc>
  <rcc rId="4526" ua="false" sId="6">
    <nc r="F238" t="n">
      <v>43930</v>
    </nc>
  </rcc>
  <rcc rId="4527" ua="false" sId="6">
    <nc r="G238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528" ua="false" sId="6">
    <nc r="T238" t="n">
      <v>5</v>
    </nc>
  </rcc>
  <rcc rId="4529" ua="false" sId="6">
    <nc r="H238" t="n">
      <v>5</v>
    </nc>
  </rcc>
  <rcc rId="4530" ua="false" sId="6">
    <oc r="J238" t="n">
      <f>D238</f>
    </oc>
    <nc r="J238" t="inlineStr">
      <is>
        <r>
          <rPr>
            <sz val="11"/>
            <rFont val="Calibri"/>
            <family val="0"/>
            <charset val="1"/>
          </rPr>
          <t xml:space="preserve">E_K_IMA</t>
        </r>
      </is>
    </nc>
  </rcc>
  <rcc rId="4531" ua="false" sId="6">
    <nc r="A239" t="n">
      <v>71658089</v>
    </nc>
  </rcc>
  <rcc rId="4532" ua="false" sId="6">
    <nc r="C239" t="inlineStr">
      <is>
        <r>
          <rPr>
            <sz val="11"/>
            <rFont val="Calibri"/>
            <family val="0"/>
            <charset val="1"/>
          </rPr>
          <t xml:space="preserve">Ремонт вентиляторов шкафов</t>
        </r>
      </is>
    </nc>
  </rcc>
  <rcc rId="4533" ua="false" sId="6">
    <nc r="B239" t="inlineStr">
      <is>
        <r>
          <rPr>
            <sz val="11"/>
            <rFont val="Calibri"/>
            <family val="0"/>
            <charset val="1"/>
          </rPr>
          <t xml:space="preserve">Электроснабжение</t>
        </r>
      </is>
    </nc>
  </rcc>
  <rcc rId="4534" ua="false" sId="6">
    <nc r="D239" t="inlineStr">
      <is>
        <r>
          <rPr>
            <sz val="11"/>
            <rFont val="Calibri"/>
            <family val="0"/>
            <charset val="1"/>
          </rPr>
          <t xml:space="preserve">VYB_ELE</t>
        </r>
      </is>
    </nc>
  </rcc>
  <rcc rId="4535" ua="false" sId="6">
    <nc r="E239" t="n">
      <v>43930</v>
    </nc>
  </rcc>
  <rcc rId="4536" ua="false" sId="6">
    <nc r="F239" t="n">
      <v>43930</v>
    </nc>
  </rcc>
  <rcc rId="4537" ua="false" sId="6">
    <nc r="G239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538" ua="false" sId="6">
    <oc r="J239" t="n">
      <f>D239</f>
    </oc>
    <nc r="J239" t="inlineStr">
      <is>
        <r>
          <rPr>
            <sz val="11"/>
            <rFont val="Calibri"/>
            <family val="0"/>
            <charset val="1"/>
          </rPr>
          <t xml:space="preserve">E_K_STFE</t>
        </r>
      </is>
    </nc>
  </rcc>
  <rcc rId="4539" ua="false" sId="6">
    <nc r="H239" t="n">
      <v>8</v>
    </nc>
  </rcc>
  <rcc rId="4540" ua="false" sId="6">
    <nc r="T239" t="n">
      <v>8</v>
    </nc>
  </rcc>
  <rcc rId="4541" ua="false" sId="6">
    <oc r="J160" t="n">
      <f>D160</f>
    </oc>
    <nc r="J160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542" ua="false" sId="6">
    <oc r="J159" t="n">
      <f>D159</f>
    </oc>
    <nc r="J159" t="inlineStr">
      <is>
        <r>
          <rPr>
            <sz val="11"/>
            <rFont val="Calibri"/>
            <family val="0"/>
            <charset val="1"/>
          </rPr>
          <t xml:space="preserve">E_K_SEKU</t>
        </r>
      </is>
    </nc>
  </rcc>
  <rcc rId="4543" ua="false" sId="6">
    <oc r="J164" t="n">
      <f>D164</f>
    </oc>
    <nc r="J164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544" ua="false" sId="6">
    <oc r="J157" t="n">
      <f>D157</f>
    </oc>
    <nc r="J157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545" ua="false" sId="6">
    <oc r="J156" t="n">
      <f>D156</f>
    </oc>
    <nc r="J156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546" ua="false" sId="6">
    <oc r="J155" t="n">
      <f>D155</f>
    </oc>
    <nc r="J155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547" ua="false" sId="6">
    <oc r="J154" t="n">
      <f>D154</f>
    </oc>
    <nc r="J154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  <rcc rId="4548" ua="false" sId="6">
    <oc r="J153" t="n">
      <f>D153</f>
    </oc>
    <nc r="J153" t="inlineStr">
      <is>
        <r>
          <rPr>
            <sz val="11"/>
            <rFont val="Calibri"/>
            <family val="0"/>
            <charset val="1"/>
          </rPr>
          <t xml:space="preserve">E_K_DZHI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4549" ua="false" sId="6">
    <nc r="D240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4550" ua="false" sId="6">
    <nc r="D24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4551" ua="false" sId="6">
    <nc r="D24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4552" ua="false" sId="6">
    <nc r="H246" t="n">
      <v>4</v>
    </nc>
  </rcc>
  <rcc rId="4553" ua="false" sId="6">
    <oc r="J246" t="n">
      <f>D246</f>
    </oc>
    <nc r="J246" t="n">
      <f>D246</f>
    </nc>
  </rcc>
  <rcc rId="4554" ua="false" sId="6">
    <nc r="A246" t="n">
      <v>71658155</v>
    </nc>
  </rcc>
  <rcc rId="4555" ua="false" sId="6">
    <nc r="B246" t="inlineStr">
      <is>
        <r>
          <rPr>
            <sz val="11"/>
            <rFont val="Calibri"/>
            <family val="0"/>
            <charset val="1"/>
          </rPr>
          <t xml:space="preserve">паковочная машина POS 40(SuperWrap1600)</t>
        </r>
      </is>
    </nc>
  </rcc>
  <rcc rId="4556" ua="false" sId="6">
    <oc r="C246" t="inlineStr">
      <is>
        <r>
          <rPr>
            <sz val="11"/>
            <rFont val="Calibri"/>
            <family val="0"/>
            <charset val="1"/>
          </rPr>
          <t xml:space="preserve">Замена цилиндра подъёма станины</t>
        </r>
      </is>
    </oc>
    <nc r="C246" t="inlineStr">
      <is>
        <r>
          <rPr>
            <sz val="11"/>
            <rFont val="Calibri"/>
            <family val="0"/>
            <charset val="1"/>
          </rPr>
          <t xml:space="preserve">Замена пневмоцилиндра</t>
        </r>
      </is>
    </nc>
  </rcc>
  <rcc rId="4557" ua="false" sId="6">
    <nc r="J182" t="n">
      <f>D182</f>
    </nc>
  </rcc>
  <rcc rId="4558" ua="false" sId="6">
    <nc r="K182" t="e">
      <f>VLOOKUP($A182,[5]БДСМ!$A$353:$C$2604,3,0)</f>
    </nc>
  </rcc>
  <rcc rId="4559" ua="false" sId="6">
    <nc r="L182" t="e">
      <f>VLOOKUP($A182,[5]БДСМ!$A$352:$P$2459,16,0)</f>
    </nc>
  </rcc>
  <rcc rId="4560" ua="false" sId="6">
    <nc r="Q182" t="str">
      <f>IF(AND(Q$31&gt;=$AA182,Q$31&lt;=$AA182,NOT(ISBLANK($AA182))),$H182,"")</f>
    </nc>
  </rcc>
  <rcc rId="4561" ua="false" sId="6">
    <nc r="R182" t="str">
      <f>IF(AND(R$31&gt;=$AA182,R$31&lt;=$AA182,NOT(ISBLANK($AA182))),$H182,"")</f>
    </nc>
  </rcc>
  <rcc rId="4562" ua="false" sId="6">
    <nc r="S182" t="str">
      <f>IF(AND(S$31&gt;=$AA182,S$31&lt;=$AA182,NOT(ISBLANK($AA182))),$H182,"")</f>
    </nc>
  </rcc>
  <rcc rId="4563" ua="false" sId="6">
    <nc r="T182" t="str">
      <f>IF(AND(T$31&gt;=$AA182,T$31&lt;=$AA182,NOT(ISBLANK($AA182))),$H182,"")</f>
    </nc>
  </rcc>
  <rcc rId="4564" ua="false" sId="6">
    <nc r="U182" t="str">
      <f>IF(AND(U$31&gt;=$AA182,U$31&lt;=$AA182,NOT(ISBLANK($AA182))),$H182,"")</f>
    </nc>
  </rcc>
  <rcc rId="4565" ua="false" sId="6">
    <nc r="V182" t="str">
      <f>IF(AND(V$31&gt;=$AA182,V$31&lt;=$AA182,NOT(ISBLANK($AA182))),$H182,"")</f>
    </nc>
  </rcc>
  <rcc rId="4566" ua="false" sId="6">
    <nc r="W182" t="str">
      <f>IF(AND(W$31&gt;=$AA182,W$31&lt;=$AA182,NOT(ISBLANK($AA182))),$H182,"")</f>
    </nc>
  </rcc>
  <rcc rId="4567" ua="false" sId="6">
    <nc r="AA182" t="n">
      <f>IF($P182,$P182,$F182)</f>
    </nc>
  </rcc>
  <rcc rId="4568" ua="false" sId="6">
    <nc r="AB182" t="n">
      <f>IF($J182=$E$22,$H182*448,0)</f>
    </nc>
  </rcc>
  <rcc rId="4569" ua="false" sId="6">
    <nc r="AC182" t="n">
      <f>IF($J182=$E$22,$I182*448,0)</f>
    </nc>
  </rcc>
  <rcc rId="4570" ua="false" sId="6">
    <nc r="AD182" t="n">
      <f>IFERROR(VLOOKUP($A182,[5]БДСМ!$A$353:$O$1956,15,0),0)</f>
    </nc>
  </rcc>
  <rcc rId="4571" ua="false" sId="6">
    <nc r="AE182" t="n">
      <f>IFERROR(VLOOKUP($A182,#REF!,13,0),0)</f>
    </nc>
  </rcc>
  <rcc rId="4572" ua="false" sId="6">
    <nc r="AF182" t="n">
      <f>AB182+AD182</f>
    </nc>
  </rcc>
  <rcc rId="4573" ua="false" sId="6">
    <nc r="AG182" t="n">
      <f>AC182+AE182</f>
    </nc>
  </rcc>
  <rcc rId="4574" ua="false" sId="6">
    <nc r="AG182" t="n">
      <f>AC182+AE182</f>
    </nc>
  </rcc>
  <rcc rId="4575" ua="false" sId="6">
    <nc r="J182" t="n">
      <f>D182</f>
    </nc>
  </rcc>
  <rcc rId="4576" ua="false" sId="6">
    <nc r="K182" t="e">
      <f>VLOOKUP($A182,[5]БДСМ!$A$353:$C$2604,3,0)</f>
    </nc>
  </rcc>
  <rcc rId="4577" ua="false" sId="6">
    <nc r="L182" t="e">
      <f>VLOOKUP($A182,[5]БДСМ!$A$352:$P$2459,16,0)</f>
    </nc>
  </rcc>
  <rcc rId="4578" ua="false" sId="6">
    <nc r="Q182" t="str">
      <f>IF(AND(Q$31&gt;=$AA182,Q$31&lt;=$AA182,NOT(ISBLANK($AA182))),$H182,"")</f>
    </nc>
  </rcc>
  <rcc rId="4579" ua="false" sId="6">
    <nc r="R182" t="str">
      <f>IF(AND(R$31&gt;=$AA182,R$31&lt;=$AA182,NOT(ISBLANK($AA182))),$H182,"")</f>
    </nc>
  </rcc>
  <rcc rId="4580" ua="false" sId="6">
    <nc r="S182" t="str">
      <f>IF(AND(S$31&gt;=$AA182,S$31&lt;=$AA182,NOT(ISBLANK($AA182))),$H182,"")</f>
    </nc>
  </rcc>
  <rcc rId="4581" ua="false" sId="6">
    <nc r="T182" t="str">
      <f>IF(AND(T$31&gt;=$AA182,T$31&lt;=$AA182,NOT(ISBLANK($AA182))),$H182,"")</f>
    </nc>
  </rcc>
  <rcc rId="4582" ua="false" sId="6">
    <nc r="U182" t="str">
      <f>IF(AND(U$31&gt;=$AA182,U$31&lt;=$AA182,NOT(ISBLANK($AA182))),$H182,"")</f>
    </nc>
  </rcc>
  <rcc rId="4583" ua="false" sId="6">
    <nc r="V182" t="str">
      <f>IF(AND(V$31&gt;=$AA182,V$31&lt;=$AA182,NOT(ISBLANK($AA182))),$H182,"")</f>
    </nc>
  </rcc>
  <rcc rId="4584" ua="false" sId="6">
    <nc r="W182" t="str">
      <f>IF(AND(W$31&gt;=$AA182,W$31&lt;=$AA182,NOT(ISBLANK($AA182))),$H182,"")</f>
    </nc>
  </rcc>
  <rcc rId="4585" ua="false" sId="6">
    <nc r="AA182" t="n">
      <f>IF($P182,$P182,$F182)</f>
    </nc>
  </rcc>
  <rcc rId="4586" ua="false" sId="6">
    <nc r="AB182" t="n">
      <f>IF($J182=$E$22,$H182*448,0)</f>
    </nc>
  </rcc>
  <rcc rId="4587" ua="false" sId="6">
    <nc r="AC182" t="n">
      <f>IF($J182=$E$22,$I182*448,0)</f>
    </nc>
  </rcc>
  <rcc rId="4588" ua="false" sId="6">
    <nc r="AD182" t="n">
      <f>IFERROR(VLOOKUP($A182,[5]БДСМ!$A$353:$O$1956,15,0),0)</f>
    </nc>
  </rcc>
  <rcc rId="4589" ua="false" sId="6">
    <nc r="AE182" t="n">
      <f>IFERROR(VLOOKUP($A182,#REF!,13,0),0)</f>
    </nc>
  </rcc>
  <rcc rId="4590" ua="false" sId="6">
    <nc r="AF182" t="n">
      <f>AB182+AD182</f>
    </nc>
  </rcc>
  <rcc rId="4591" ua="false" sId="6">
    <nc r="AG182" t="n">
      <f>AC182+AE182</f>
    </nc>
  </rcc>
  <rcc rId="4592" ua="false" sId="6">
    <nc r="AG182" t="n">
      <f>AC182+AE182</f>
    </nc>
  </rcc>
  <rcc rId="4593" ua="false" sId="6">
    <nc r="J182" t="n">
      <f>D182</f>
    </nc>
  </rcc>
  <rcc rId="4594" ua="false" sId="6">
    <nc r="K182" t="e">
      <f>VLOOKUP($A182,[5]БДСМ!$A$353:$C$2604,3,0)</f>
    </nc>
  </rcc>
  <rcc rId="4595" ua="false" sId="6">
    <nc r="L182" t="e">
      <f>VLOOKUP($A182,[5]БДСМ!$A$352:$P$2459,16,0)</f>
    </nc>
  </rcc>
  <rcc rId="4596" ua="false" sId="6">
    <nc r="Q182" t="str">
      <f>IF(AND(Q$31&gt;=$AA182,Q$31&lt;=$AA182,NOT(ISBLANK($AA182))),$H182,"")</f>
    </nc>
  </rcc>
  <rcc rId="4597" ua="false" sId="6">
    <nc r="R182" t="str">
      <f>IF(AND(R$31&gt;=$AA182,R$31&lt;=$AA182,NOT(ISBLANK($AA182))),$H182,"")</f>
    </nc>
  </rcc>
  <rcc rId="4598" ua="false" sId="6">
    <nc r="S182" t="str">
      <f>IF(AND(S$31&gt;=$AA182,S$31&lt;=$AA182,NOT(ISBLANK($AA182))),$H182,"")</f>
    </nc>
  </rcc>
  <rcc rId="4599" ua="false" sId="6">
    <nc r="T182" t="str">
      <f>IF(AND(T$31&gt;=$AA182,T$31&lt;=$AA182,NOT(ISBLANK($AA182))),$H182,"")</f>
    </nc>
  </rcc>
  <rcc rId="4600" ua="false" sId="6">
    <nc r="U182" t="str">
      <f>IF(AND(U$31&gt;=$AA182,U$31&lt;=$AA182,NOT(ISBLANK($AA182))),$H182,"")</f>
    </nc>
  </rcc>
  <rcc rId="4601" ua="false" sId="6">
    <nc r="V182" t="str">
      <f>IF(AND(V$31&gt;=$AA182,V$31&lt;=$AA182,NOT(ISBLANK($AA182))),$H182,"")</f>
    </nc>
  </rcc>
  <rcc rId="4602" ua="false" sId="6">
    <nc r="W182" t="str">
      <f>IF(AND(W$31&gt;=$AA182,W$31&lt;=$AA182,NOT(ISBLANK($AA182))),$H182,"")</f>
    </nc>
  </rcc>
  <rcc rId="4603" ua="false" sId="6">
    <nc r="AA182" t="n">
      <f>IF($P182,$P182,$F182)</f>
    </nc>
  </rcc>
  <rcc rId="4604" ua="false" sId="6">
    <nc r="AB182" t="n">
      <f>IF($J182=$E$22,$H182*448,0)</f>
    </nc>
  </rcc>
  <rcc rId="4605" ua="false" sId="6">
    <nc r="AC182" t="n">
      <f>IF($J182=$E$22,$I182*448,0)</f>
    </nc>
  </rcc>
  <rcc rId="4606" ua="false" sId="6">
    <nc r="AD182" t="n">
      <f>IFERROR(VLOOKUP($A182,[5]БДСМ!$A$353:$O$1956,15,0),0)</f>
    </nc>
  </rcc>
  <rcc rId="4607" ua="false" sId="6">
    <nc r="AE182" t="n">
      <f>IFERROR(VLOOKUP($A182,#REF!,13,0),0)</f>
    </nc>
  </rcc>
  <rcc rId="4608" ua="false" sId="6">
    <nc r="AF182" t="n">
      <f>AB182+AD182</f>
    </nc>
  </rcc>
  <rcc rId="4609" ua="false" sId="6">
    <nc r="AG182" t="n">
      <f>AC182+AE182</f>
    </nc>
  </rcc>
  <rcc rId="4610" ua="false" sId="6">
    <nc r="AG182" t="n">
      <f>AC182+AE182</f>
    </nc>
  </rcc>
  <rcc rId="4611" ua="false" sId="6">
    <nc r="J182" t="n">
      <f>D182</f>
    </nc>
  </rcc>
  <rcc rId="4612" ua="false" sId="6">
    <nc r="K182" t="e">
      <f>VLOOKUP($A182,[5]БДСМ!$A$353:$C$2604,3,0)</f>
    </nc>
  </rcc>
  <rcc rId="4613" ua="false" sId="6">
    <nc r="L182" t="e">
      <f>VLOOKUP($A182,[5]БДСМ!$A$352:$P$2459,16,0)</f>
    </nc>
  </rcc>
  <rcc rId="4614" ua="false" sId="6">
    <nc r="Q182" t="str">
      <f>IF(AND(Q$31&gt;=$AA182,Q$31&lt;=$AA182,NOT(ISBLANK($AA182))),$H182,"")</f>
    </nc>
  </rcc>
  <rcc rId="4615" ua="false" sId="6">
    <nc r="R182" t="str">
      <f>IF(AND(R$31&gt;=$AA182,R$31&lt;=$AA182,NOT(ISBLANK($AA182))),$H182,"")</f>
    </nc>
  </rcc>
  <rcc rId="4616" ua="false" sId="6">
    <nc r="S182" t="str">
      <f>IF(AND(S$31&gt;=$AA182,S$31&lt;=$AA182,NOT(ISBLANK($AA182))),$H182,"")</f>
    </nc>
  </rcc>
  <rcc rId="4617" ua="false" sId="6">
    <nc r="T182" t="str">
      <f>IF(AND(T$31&gt;=$AA182,T$31&lt;=$AA182,NOT(ISBLANK($AA182))),$H182,"")</f>
    </nc>
  </rcc>
  <rcc rId="4618" ua="false" sId="6">
    <nc r="U182" t="str">
      <f>IF(AND(U$31&gt;=$AA182,U$31&lt;=$AA182,NOT(ISBLANK($AA182))),$H182,"")</f>
    </nc>
  </rcc>
  <rcc rId="4619" ua="false" sId="6">
    <nc r="V182" t="str">
      <f>IF(AND(V$31&gt;=$AA182,V$31&lt;=$AA182,NOT(ISBLANK($AA182))),$H182,"")</f>
    </nc>
  </rcc>
  <rcc rId="4620" ua="false" sId="6">
    <nc r="W182" t="str">
      <f>IF(AND(W$31&gt;=$AA182,W$31&lt;=$AA182,NOT(ISBLANK($AA182))),$H182,"")</f>
    </nc>
  </rcc>
  <rcc rId="4621" ua="false" sId="6">
    <nc r="AA182" t="n">
      <f>IF($P182,$P182,$F182)</f>
    </nc>
  </rcc>
  <rcc rId="4622" ua="false" sId="6">
    <nc r="AB182" t="n">
      <f>IF($J182=$E$22,$H182*448,0)</f>
    </nc>
  </rcc>
  <rcc rId="4623" ua="false" sId="6">
    <nc r="AC182" t="n">
      <f>IF($J182=$E$22,$I182*448,0)</f>
    </nc>
  </rcc>
  <rcc rId="4624" ua="false" sId="6">
    <nc r="AD182" t="n">
      <f>IFERROR(VLOOKUP($A182,[5]БДСМ!$A$353:$O$1956,15,0),0)</f>
    </nc>
  </rcc>
  <rcc rId="4625" ua="false" sId="6">
    <nc r="AE182" t="n">
      <f>IFERROR(VLOOKUP($A182,#REF!,13,0),0)</f>
    </nc>
  </rcc>
  <rcc rId="4626" ua="false" sId="6">
    <nc r="AF182" t="n">
      <f>AB182+AD182</f>
    </nc>
  </rcc>
  <rcc rId="4627" ua="false" sId="6">
    <nc r="AG182" t="n">
      <f>AC182+AE182</f>
    </nc>
  </rcc>
  <rcc rId="4628" ua="false" sId="6">
    <nc r="AG182" t="n">
      <f>AC182+AE182</f>
    </nc>
  </rcc>
  <rcc rId="4629" ua="false" sId="6">
    <nc r="J182" t="n">
      <f>D182</f>
    </nc>
  </rcc>
  <rcc rId="4630" ua="false" sId="6">
    <nc r="K182" t="e">
      <f>VLOOKUP($A182,[5]БДСМ!$A$353:$C$2604,3,0)</f>
    </nc>
  </rcc>
  <rcc rId="4631" ua="false" sId="6">
    <nc r="L182" t="e">
      <f>VLOOKUP($A182,[5]БДСМ!$A$352:$P$2459,16,0)</f>
    </nc>
  </rcc>
  <rcc rId="4632" ua="false" sId="6">
    <nc r="Q182" t="str">
      <f>IF(AND(Q$31&gt;=$AA182,Q$31&lt;=$AA182,NOT(ISBLANK($AA182))),$H182,"")</f>
    </nc>
  </rcc>
  <rcc rId="4633" ua="false" sId="6">
    <nc r="R182" t="str">
      <f>IF(AND(R$31&gt;=$AA182,R$31&lt;=$AA182,NOT(ISBLANK($AA182))),$H182,"")</f>
    </nc>
  </rcc>
  <rcc rId="4634" ua="false" sId="6">
    <nc r="S182" t="str">
      <f>IF(AND(S$31&gt;=$AA182,S$31&lt;=$AA182,NOT(ISBLANK($AA182))),$H182,"")</f>
    </nc>
  </rcc>
  <rcc rId="4635" ua="false" sId="6">
    <nc r="T182" t="str">
      <f>IF(AND(T$31&gt;=$AA182,T$31&lt;=$AA182,NOT(ISBLANK($AA182))),$H182,"")</f>
    </nc>
  </rcc>
  <rcc rId="4636" ua="false" sId="6">
    <nc r="U182" t="str">
      <f>IF(AND(U$31&gt;=$AA182,U$31&lt;=$AA182,NOT(ISBLANK($AA182))),$H182,"")</f>
    </nc>
  </rcc>
  <rcc rId="4637" ua="false" sId="6">
    <nc r="V182" t="str">
      <f>IF(AND(V$31&gt;=$AA182,V$31&lt;=$AA182,NOT(ISBLANK($AA182))),$H182,"")</f>
    </nc>
  </rcc>
  <rcc rId="4638" ua="false" sId="6">
    <nc r="W182" t="str">
      <f>IF(AND(W$31&gt;=$AA182,W$31&lt;=$AA182,NOT(ISBLANK($AA182))),$H182,"")</f>
    </nc>
  </rcc>
  <rcc rId="4639" ua="false" sId="6">
    <nc r="AA182" t="n">
      <f>IF($P182,$P182,$F182)</f>
    </nc>
  </rcc>
  <rcc rId="4640" ua="false" sId="6">
    <nc r="AB182" t="n">
      <f>IF($J182=$E$22,$H182*448,0)</f>
    </nc>
  </rcc>
  <rcc rId="4641" ua="false" sId="6">
    <nc r="AC182" t="n">
      <f>IF($J182=$E$22,$I182*448,0)</f>
    </nc>
  </rcc>
  <rcc rId="4642" ua="false" sId="6">
    <nc r="AD182" t="n">
      <f>IFERROR(VLOOKUP($A182,[5]БДСМ!$A$353:$O$1956,15,0),0)</f>
    </nc>
  </rcc>
  <rcc rId="4643" ua="false" sId="6">
    <nc r="AE182" t="n">
      <f>IFERROR(VLOOKUP($A182,#REF!,13,0),0)</f>
    </nc>
  </rcc>
  <rcc rId="4644" ua="false" sId="6">
    <nc r="AF182" t="n">
      <f>AB182+AD182</f>
    </nc>
  </rcc>
  <rcc rId="4645" ua="false" sId="6">
    <nc r="AG182" t="n">
      <f>AC182+AE182</f>
    </nc>
  </rcc>
  <rcc rId="4646" ua="false" sId="6">
    <nc r="AG182" t="n">
      <f>AC182+AE182</f>
    </nc>
  </rcc>
  <rcc rId="4647" ua="false" sId="6">
    <nc r="J182" t="n">
      <f>D182</f>
    </nc>
  </rcc>
  <rcc rId="4648" ua="false" sId="6">
    <nc r="K182" t="e">
      <f>VLOOKUP($A182,[5]БДСМ!$A$353:$C$2604,3,0)</f>
    </nc>
  </rcc>
  <rcc rId="4649" ua="false" sId="6">
    <nc r="L182" t="e">
      <f>VLOOKUP($A182,[5]БДСМ!$A$352:$P$2459,16,0)</f>
    </nc>
  </rcc>
  <rcc rId="4650" ua="false" sId="6">
    <nc r="Q182" t="str">
      <f>IF(AND(Q$31&gt;=$AA182,Q$31&lt;=$AA182,NOT(ISBLANK($AA182))),$H182,"")</f>
    </nc>
  </rcc>
  <rcc rId="4651" ua="false" sId="6">
    <nc r="R182" t="str">
      <f>IF(AND(R$31&gt;=$AA182,R$31&lt;=$AA182,NOT(ISBLANK($AA182))),$H182,"")</f>
    </nc>
  </rcc>
  <rcc rId="4652" ua="false" sId="6">
    <nc r="S182" t="str">
      <f>IF(AND(S$31&gt;=$AA182,S$31&lt;=$AA182,NOT(ISBLANK($AA182))),$H182,"")</f>
    </nc>
  </rcc>
  <rcc rId="4653" ua="false" sId="6">
    <nc r="T182" t="str">
      <f>IF(AND(T$31&gt;=$AA182,T$31&lt;=$AA182,NOT(ISBLANK($AA182))),$H182,"")</f>
    </nc>
  </rcc>
  <rcc rId="4654" ua="false" sId="6">
    <nc r="U182" t="str">
      <f>IF(AND(U$31&gt;=$AA182,U$31&lt;=$AA182,NOT(ISBLANK($AA182))),$H182,"")</f>
    </nc>
  </rcc>
  <rcc rId="4655" ua="false" sId="6">
    <nc r="V182" t="str">
      <f>IF(AND(V$31&gt;=$AA182,V$31&lt;=$AA182,NOT(ISBLANK($AA182))),$H182,"")</f>
    </nc>
  </rcc>
  <rcc rId="4656" ua="false" sId="6">
    <nc r="W182" t="str">
      <f>IF(AND(W$31&gt;=$AA182,W$31&lt;=$AA182,NOT(ISBLANK($AA182))),$H182,"")</f>
    </nc>
  </rcc>
  <rcc rId="4657" ua="false" sId="6">
    <nc r="AA182" t="n">
      <f>IF($P182,$P182,$F182)</f>
    </nc>
  </rcc>
  <rcc rId="4658" ua="false" sId="6">
    <nc r="AB182" t="n">
      <f>IF($J182=$E$22,$H182*448,0)</f>
    </nc>
  </rcc>
  <rcc rId="4659" ua="false" sId="6">
    <nc r="AC182" t="n">
      <f>IF($J182=$E$22,$I182*448,0)</f>
    </nc>
  </rcc>
  <rcc rId="4660" ua="false" sId="6">
    <nc r="AD182" t="n">
      <f>IFERROR(VLOOKUP($A182,[5]БДСМ!$A$353:$O$1956,15,0),0)</f>
    </nc>
  </rcc>
  <rcc rId="4661" ua="false" sId="6">
    <nc r="AE182" t="n">
      <f>IFERROR(VLOOKUP($A182,#REF!,13,0),0)</f>
    </nc>
  </rcc>
  <rcc rId="4662" ua="false" sId="6">
    <nc r="AF182" t="n">
      <f>AB182+AD182</f>
    </nc>
  </rcc>
  <rcc rId="4663" ua="false" sId="6">
    <nc r="AG182" t="n">
      <f>AC182+AE182</f>
    </nc>
  </rcc>
  <rcc rId="4664" ua="false" sId="6">
    <nc r="AG182" t="n">
      <f>AC182+AE182</f>
    </nc>
  </rcc>
  <rcc rId="4665" ua="false" sId="6">
    <nc r="J182" t="n">
      <f>D182</f>
    </nc>
  </rcc>
  <rcc rId="4666" ua="false" sId="6">
    <nc r="K182" t="e">
      <f>VLOOKUP($A182,[5]БДСМ!$A$353:$C$2604,3,0)</f>
    </nc>
  </rcc>
  <rcc rId="4667" ua="false" sId="6">
    <nc r="L182" t="e">
      <f>VLOOKUP($A182,[5]БДСМ!$A$352:$P$2459,16,0)</f>
    </nc>
  </rcc>
  <rcc rId="4668" ua="false" sId="6">
    <nc r="Q182" t="str">
      <f>IF(AND(Q$31&gt;=$AA182,Q$31&lt;=$AA182,NOT(ISBLANK($AA182))),$H182,"")</f>
    </nc>
  </rcc>
  <rcc rId="4669" ua="false" sId="6">
    <nc r="R182" t="str">
      <f>IF(AND(R$31&gt;=$AA182,R$31&lt;=$AA182,NOT(ISBLANK($AA182))),$H182,"")</f>
    </nc>
  </rcc>
  <rcc rId="4670" ua="false" sId="6">
    <nc r="S182" t="str">
      <f>IF(AND(S$31&gt;=$AA182,S$31&lt;=$AA182,NOT(ISBLANK($AA182))),$H182,"")</f>
    </nc>
  </rcc>
  <rcc rId="4671" ua="false" sId="6">
    <nc r="T182" t="str">
      <f>IF(AND(T$31&gt;=$AA182,T$31&lt;=$AA182,NOT(ISBLANK($AA182))),$H182,"")</f>
    </nc>
  </rcc>
  <rcc rId="4672" ua="false" sId="6">
    <nc r="U182" t="str">
      <f>IF(AND(U$31&gt;=$AA182,U$31&lt;=$AA182,NOT(ISBLANK($AA182))),$H182,"")</f>
    </nc>
  </rcc>
  <rcc rId="4673" ua="false" sId="6">
    <nc r="V182" t="str">
      <f>IF(AND(V$31&gt;=$AA182,V$31&lt;=$AA182,NOT(ISBLANK($AA182))),$H182,"")</f>
    </nc>
  </rcc>
  <rcc rId="4674" ua="false" sId="6">
    <nc r="W182" t="str">
      <f>IF(AND(W$31&gt;=$AA182,W$31&lt;=$AA182,NOT(ISBLANK($AA182))),$H182,"")</f>
    </nc>
  </rcc>
  <rcc rId="4675" ua="false" sId="6">
    <nc r="AA182" t="n">
      <f>IF($P182,$P182,$F182)</f>
    </nc>
  </rcc>
  <rcc rId="4676" ua="false" sId="6">
    <nc r="AB182" t="n">
      <f>IF($J182=$E$22,$H182*448,0)</f>
    </nc>
  </rcc>
  <rcc rId="4677" ua="false" sId="6">
    <nc r="AC182" t="n">
      <f>IF($J182=$E$22,$I182*448,0)</f>
    </nc>
  </rcc>
  <rcc rId="4678" ua="false" sId="6">
    <nc r="AD182" t="n">
      <f>IFERROR(VLOOKUP($A182,[5]БДСМ!$A$353:$O$1956,15,0),0)</f>
    </nc>
  </rcc>
  <rcc rId="4679" ua="false" sId="6">
    <nc r="AE182" t="n">
      <f>IFERROR(VLOOKUP($A182,#REF!,13,0),0)</f>
    </nc>
  </rcc>
  <rcc rId="4680" ua="false" sId="6">
    <nc r="AF182" t="n">
      <f>AB182+AD182</f>
    </nc>
  </rcc>
  <rcc rId="4681" ua="false" sId="6">
    <nc r="AG182" t="n">
      <f>AC182+AE182</f>
    </nc>
  </rcc>
  <rcc rId="4682" ua="false" sId="6">
    <nc r="AG182" t="n">
      <f>AC182+AE182</f>
    </nc>
  </rcc>
  <rcc rId="4683" ua="false" sId="6">
    <nc r="J182" t="n">
      <f>D182</f>
    </nc>
  </rcc>
  <rcc rId="4684" ua="false" sId="6">
    <nc r="K182" t="e">
      <f>VLOOKUP($A182,[5]БДСМ!$A$353:$C$2604,3,0)</f>
    </nc>
  </rcc>
  <rcc rId="4685" ua="false" sId="6">
    <nc r="L182" t="e">
      <f>VLOOKUP($A182,[5]БДСМ!$A$352:$P$2459,16,0)</f>
    </nc>
  </rcc>
  <rcc rId="4686" ua="false" sId="6">
    <nc r="Q182" t="str">
      <f>IF(AND(Q$31&gt;=$AA182,Q$31&lt;=$AA182,NOT(ISBLANK($AA182))),$H182,"")</f>
    </nc>
  </rcc>
  <rcc rId="4687" ua="false" sId="6">
    <nc r="R182" t="str">
      <f>IF(AND(R$31&gt;=$AA182,R$31&lt;=$AA182,NOT(ISBLANK($AA182))),$H182,"")</f>
    </nc>
  </rcc>
  <rcc rId="4688" ua="false" sId="6">
    <nc r="S182" t="str">
      <f>IF(AND(S$31&gt;=$AA182,S$31&lt;=$AA182,NOT(ISBLANK($AA182))),$H182,"")</f>
    </nc>
  </rcc>
  <rcc rId="4689" ua="false" sId="6">
    <nc r="T182" t="str">
      <f>IF(AND(T$31&gt;=$AA182,T$31&lt;=$AA182,NOT(ISBLANK($AA182))),$H182,"")</f>
    </nc>
  </rcc>
  <rcc rId="4690" ua="false" sId="6">
    <nc r="U182" t="str">
      <f>IF(AND(U$31&gt;=$AA182,U$31&lt;=$AA182,NOT(ISBLANK($AA182))),$H182,"")</f>
    </nc>
  </rcc>
  <rcc rId="4691" ua="false" sId="6">
    <nc r="V182" t="str">
      <f>IF(AND(V$31&gt;=$AA182,V$31&lt;=$AA182,NOT(ISBLANK($AA182))),$H182,"")</f>
    </nc>
  </rcc>
  <rcc rId="4692" ua="false" sId="6">
    <nc r="W182" t="str">
      <f>IF(AND(W$31&gt;=$AA182,W$31&lt;=$AA182,NOT(ISBLANK($AA182))),$H182,"")</f>
    </nc>
  </rcc>
  <rcc rId="4693" ua="false" sId="6">
    <nc r="AA182" t="n">
      <f>IF($P182,$P182,$F182)</f>
    </nc>
  </rcc>
  <rcc rId="4694" ua="false" sId="6">
    <nc r="AB182" t="n">
      <f>IF($J182=$E$22,$H182*448,0)</f>
    </nc>
  </rcc>
  <rcc rId="4695" ua="false" sId="6">
    <nc r="AC182" t="n">
      <f>IF($J182=$E$22,$I182*448,0)</f>
    </nc>
  </rcc>
  <rcc rId="4696" ua="false" sId="6">
    <nc r="AD182" t="n">
      <f>IFERROR(VLOOKUP($A182,[5]БДСМ!$A$353:$O$1956,15,0),0)</f>
    </nc>
  </rcc>
  <rcc rId="4697" ua="false" sId="6">
    <nc r="AE182" t="n">
      <f>IFERROR(VLOOKUP($A182,#REF!,13,0),0)</f>
    </nc>
  </rcc>
  <rcc rId="4698" ua="false" sId="6">
    <nc r="AF182" t="n">
      <f>AB182+AD182</f>
    </nc>
  </rcc>
  <rcc rId="4699" ua="false" sId="6">
    <nc r="AG182" t="n">
      <f>AC182+AE182</f>
    </nc>
  </rcc>
  <rcc rId="4700" ua="false" sId="6">
    <nc r="AG182" t="n">
      <f>AC182+AE182</f>
    </nc>
  </rcc>
  <rcc rId="4701" ua="false" sId="6">
    <nc r="J182" t="n">
      <f>D182</f>
    </nc>
  </rcc>
  <rcc rId="4702" ua="false" sId="6">
    <nc r="K182" t="e">
      <f>VLOOKUP($A182,[5]БДСМ!$A$353:$C$2604,3,0)</f>
    </nc>
  </rcc>
  <rcc rId="4703" ua="false" sId="6">
    <nc r="L182" t="e">
      <f>VLOOKUP($A182,[5]БДСМ!$A$352:$P$2459,16,0)</f>
    </nc>
  </rcc>
  <rcc rId="4704" ua="false" sId="6">
    <nc r="Q182" t="str">
      <f>IF(AND(Q$31&gt;=$AA182,Q$31&lt;=$AA182,NOT(ISBLANK($AA182))),$H182,"")</f>
    </nc>
  </rcc>
  <rcc rId="4705" ua="false" sId="6">
    <nc r="R182" t="str">
      <f>IF(AND(R$31&gt;=$AA182,R$31&lt;=$AA182,NOT(ISBLANK($AA182))),$H182,"")</f>
    </nc>
  </rcc>
  <rcc rId="4706" ua="false" sId="6">
    <nc r="S182" t="str">
      <f>IF(AND(S$31&gt;=$AA182,S$31&lt;=$AA182,NOT(ISBLANK($AA182))),$H182,"")</f>
    </nc>
  </rcc>
  <rcc rId="4707" ua="false" sId="6">
    <nc r="T182" t="str">
      <f>IF(AND(T$31&gt;=$AA182,T$31&lt;=$AA182,NOT(ISBLANK($AA182))),$H182,"")</f>
    </nc>
  </rcc>
  <rcc rId="4708" ua="false" sId="6">
    <nc r="U182" t="str">
      <f>IF(AND(U$31&gt;=$AA182,U$31&lt;=$AA182,NOT(ISBLANK($AA182))),$H182,"")</f>
    </nc>
  </rcc>
  <rcc rId="4709" ua="false" sId="6">
    <nc r="V182" t="str">
      <f>IF(AND(V$31&gt;=$AA182,V$31&lt;=$AA182,NOT(ISBLANK($AA182))),$H182,"")</f>
    </nc>
  </rcc>
  <rcc rId="4710" ua="false" sId="6">
    <nc r="W182" t="str">
      <f>IF(AND(W$31&gt;=$AA182,W$31&lt;=$AA182,NOT(ISBLANK($AA182))),$H182,"")</f>
    </nc>
  </rcc>
  <rcc rId="4711" ua="false" sId="6">
    <nc r="AA182" t="n">
      <f>IF($P182,$P182,$F182)</f>
    </nc>
  </rcc>
  <rcc rId="4712" ua="false" sId="6">
    <nc r="AB182" t="n">
      <f>IF($J182=$E$22,$H182*448,0)</f>
    </nc>
  </rcc>
  <rcc rId="4713" ua="false" sId="6">
    <nc r="AC182" t="n">
      <f>IF($J182=$E$22,$I182*448,0)</f>
    </nc>
  </rcc>
  <rcc rId="4714" ua="false" sId="6">
    <nc r="AD182" t="n">
      <f>IFERROR(VLOOKUP($A182,[5]БДСМ!$A$353:$O$1956,15,0),0)</f>
    </nc>
  </rcc>
  <rcc rId="4715" ua="false" sId="6">
    <nc r="AE182" t="n">
      <f>IFERROR(VLOOKUP($A182,#REF!,13,0),0)</f>
    </nc>
  </rcc>
  <rcc rId="4716" ua="false" sId="6">
    <nc r="AF182" t="n">
      <f>AB182+AD182</f>
    </nc>
  </rcc>
  <rcc rId="4717" ua="false" sId="6">
    <nc r="AG182" t="n">
      <f>AC182+AE182</f>
    </nc>
  </rcc>
  <rcc rId="4718" ua="false" sId="6">
    <nc r="AG182" t="n">
      <f>AC182+AE182</f>
    </nc>
  </rcc>
  <rcc rId="4719" ua="false" sId="6">
    <nc r="A182" t="n">
      <v>71658155</v>
    </nc>
  </rcc>
  <rcc rId="4720" ua="false" sId="6">
    <nc r="B182" t="inlineStr">
      <is>
        <r>
          <rPr>
            <sz val="11"/>
            <rFont val="Calibri"/>
            <family val="0"/>
            <charset val="1"/>
          </rPr>
          <t xml:space="preserve">паковочная машина POS 40(SuperWrap1600)</t>
        </r>
      </is>
    </nc>
  </rcc>
  <rcc rId="4721" ua="false" sId="6">
    <nc r="C182" t="inlineStr">
      <is>
        <r>
          <rPr>
            <sz val="11"/>
            <rFont val="Calibri"/>
            <family val="0"/>
            <charset val="1"/>
          </rPr>
          <t xml:space="preserve">Замена пневмоцилиндра</t>
        </r>
      </is>
    </nc>
  </rcc>
  <rcc rId="4722" ua="false" sId="6">
    <nc r="D18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4723" ua="false" sId="6">
    <nc r="E182" t="n">
      <v>43929</v>
    </nc>
  </rcc>
  <rcc rId="4724" ua="false" sId="6">
    <nc r="F182" t="n">
      <v>43929</v>
    </nc>
  </rcc>
  <rcc rId="4725" ua="false" sId="6">
    <nc r="G18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4726" ua="false" sId="6">
    <nc r="H182" t="n">
      <v>4</v>
    </nc>
  </rcc>
  <rcc rId="4727" ua="false" sId="6">
    <nc r="J182" t="n">
      <f>D182</f>
    </nc>
  </rcc>
  <rcc rId="4728" ua="false" sId="6">
    <nc r="K182" t="e">
      <f>VLOOKUP($A182,[5]БДСМ!$A$353:$C$2604,3,0)</f>
    </nc>
  </rcc>
  <rcc rId="4729" ua="false" sId="6">
    <nc r="L182" t="e">
      <f>VLOOKUP($A182,[5]БДСМ!$A$352:$P$2459,16,0)</f>
    </nc>
  </rcc>
  <rcc rId="4730" ua="false" sId="6">
    <nc r="Q182" t="str">
      <f>IF(AND(Q$31&gt;=$AA182,Q$31&lt;=$AA182,NOT(ISBLANK($AA182))),$H182,"")</f>
    </nc>
  </rcc>
  <rcc rId="4731" ua="false" sId="6">
    <nc r="R182" t="str">
      <f>IF(AND(R$31&gt;=$AA182,R$31&lt;=$AA182,NOT(ISBLANK($AA182))),$H182,"")</f>
    </nc>
  </rcc>
  <rcc rId="4732" ua="false" sId="6">
    <nc r="S182" t="str">
      <f>IF(AND(S$31&gt;=$AA182,S$31&lt;=$AA182,NOT(ISBLANK($AA182))),$H182,"")</f>
    </nc>
  </rcc>
  <rcc rId="4733" ua="false" sId="6">
    <nc r="T182" t="str">
      <f>IF(AND(T$31&gt;=$AA182,T$31&lt;=$AA182,NOT(ISBLANK($AA182))),$H182,"")</f>
    </nc>
  </rcc>
  <rcc rId="4734" ua="false" sId="6">
    <nc r="U182" t="str">
      <f>IF(AND(U$31&gt;=$AA182,U$31&lt;=$AA182,NOT(ISBLANK($AA182))),$H182,"")</f>
    </nc>
  </rcc>
  <rcc rId="4735" ua="false" sId="6">
    <nc r="V182" t="str">
      <f>IF(AND(V$31&gt;=$AA182,V$31&lt;=$AA182,NOT(ISBLANK($AA182))),$H182,"")</f>
    </nc>
  </rcc>
  <rcc rId="4736" ua="false" sId="6">
    <nc r="W182" t="str">
      <f>IF(AND(W$31&gt;=$AA182,W$31&lt;=$AA182,NOT(ISBLANK($AA182))),$H182,"")</f>
    </nc>
  </rcc>
  <rcc rId="4737" ua="false" sId="6">
    <nc r="AA182" t="n">
      <f>IF($P182,$P182,$F182)</f>
    </nc>
  </rcc>
  <rcc rId="4738" ua="false" sId="6">
    <nc r="AB182" t="n">
      <f>IF($J182=$E$22,$H182*448,0)</f>
    </nc>
  </rcc>
  <rcc rId="4739" ua="false" sId="6">
    <nc r="AC182" t="n">
      <f>IF($J182=$E$22,$I182*448,0)</f>
    </nc>
  </rcc>
  <rcc rId="4740" ua="false" sId="6">
    <nc r="AD182" t="n">
      <v>13677.85</v>
    </nc>
  </rcc>
  <rcc rId="4741" ua="false" sId="6">
    <nc r="AE182" t="n">
      <v>14036.44</v>
    </nc>
  </rcc>
  <rcc rId="4742" ua="false" sId="6">
    <nc r="AF182" t="n">
      <f>AB182+AD182</f>
    </nc>
  </rcc>
  <rcc rId="4743" ua="false" sId="6">
    <nc r="AG182" t="n">
      <f>AC182+AE182</f>
    </nc>
  </rcc>
  <rcc rId="4744" ua="false" sId="6">
    <nc r="AG182" t="n">
      <f>AC182+AE182</f>
    </nc>
  </rcc>
  <rcc rId="4745" ua="false" sId="6">
    <nc r="J182" t="n">
      <f>D182</f>
    </nc>
  </rcc>
  <rcc rId="4746" ua="false" sId="6">
    <nc r="K182" t="e">
      <f>VLOOKUP($A182,[5]БДСМ!$A$353:$C$2604,3,0)</f>
    </nc>
  </rcc>
  <rcc rId="4747" ua="false" sId="6">
    <nc r="L182" t="e">
      <f>VLOOKUP($A182,[5]БДСМ!$A$352:$P$2459,16,0)</f>
    </nc>
  </rcc>
  <rcc rId="4748" ua="false" sId="6">
    <nc r="Q182" t="str">
      <f>IF(AND(Q$31&gt;=$AA182,Q$31&lt;=$AA182,NOT(ISBLANK($AA182))),$H182,"")</f>
    </nc>
  </rcc>
  <rcc rId="4749" ua="false" sId="6">
    <nc r="R182" t="str">
      <f>IF(AND(R$31&gt;=$AA182,R$31&lt;=$AA182,NOT(ISBLANK($AA182))),$H182,"")</f>
    </nc>
  </rcc>
  <rcc rId="4750" ua="false" sId="6">
    <nc r="S182" t="str">
      <f>IF(AND(S$31&gt;=$AA182,S$31&lt;=$AA182,NOT(ISBLANK($AA182))),$H182,"")</f>
    </nc>
  </rcc>
  <rcc rId="4751" ua="false" sId="6">
    <nc r="T182" t="str">
      <f>IF(AND(T$31&gt;=$AA182,T$31&lt;=$AA182,NOT(ISBLANK($AA182))),$H182,"")</f>
    </nc>
  </rcc>
  <rcc rId="4752" ua="false" sId="6">
    <nc r="U182" t="str">
      <f>IF(AND(U$31&gt;=$AA182,U$31&lt;=$AA182,NOT(ISBLANK($AA182))),$H182,"")</f>
    </nc>
  </rcc>
  <rcc rId="4753" ua="false" sId="6">
    <nc r="V182" t="str">
      <f>IF(AND(V$31&gt;=$AA182,V$31&lt;=$AA182,NOT(ISBLANK($AA182))),$H182,"")</f>
    </nc>
  </rcc>
  <rcc rId="4754" ua="false" sId="6">
    <nc r="W182" t="str">
      <f>IF(AND(W$31&gt;=$AA182,W$31&lt;=$AA182,NOT(ISBLANK($AA182))),$H182,"")</f>
    </nc>
  </rcc>
  <rcc rId="4755" ua="false" sId="6">
    <nc r="AA182" t="n">
      <f>IF($P182,$P182,$F182)</f>
    </nc>
  </rcc>
  <rcc rId="4756" ua="false" sId="6">
    <nc r="AB182" t="n">
      <f>IF($J182=$E$22,$H182*448,0)</f>
    </nc>
  </rcc>
  <rcc rId="4757" ua="false" sId="6">
    <nc r="AC182" t="n">
      <f>IF($J182=$E$22,$I182*448,0)</f>
    </nc>
  </rcc>
  <rcc rId="4758" ua="false" sId="6">
    <nc r="AD182" t="n">
      <f>IFERROR(VLOOKUP($A182,[5]БДСМ!$A$353:$O$1956,15,0),0)</f>
    </nc>
  </rcc>
  <rcc rId="4759" ua="false" sId="6">
    <nc r="AE182" t="n">
      <f>IFERROR(VLOOKUP($A182,#REF!,13,0),0)</f>
    </nc>
  </rcc>
  <rcc rId="4760" ua="false" sId="6">
    <nc r="AF182" t="n">
      <f>AB182+AD182</f>
    </nc>
  </rcc>
  <rcc rId="4761" ua="false" sId="6">
    <nc r="AG182" t="n">
      <f>AC182+AE182</f>
    </nc>
  </rcc>
  <rcc rId="4762" ua="false" sId="6">
    <nc r="AG182" t="n">
      <f>AC182+AE182</f>
    </nc>
  </rcc>
  <rcc rId="4763" ua="false" sId="6">
    <nc r="J182" t="n">
      <f>D182</f>
    </nc>
  </rcc>
  <rcc rId="4764" ua="false" sId="6">
    <nc r="K182" t="e">
      <f>VLOOKUP($A182,[5]БДСМ!$A$353:$C$2604,3,0)</f>
    </nc>
  </rcc>
  <rcc rId="4765" ua="false" sId="6">
    <nc r="L182" t="e">
      <f>VLOOKUP($A182,[5]БДСМ!$A$352:$P$2459,16,0)</f>
    </nc>
  </rcc>
  <rcc rId="4766" ua="false" sId="6">
    <nc r="Q182" t="str">
      <f>IF(AND(Q$31&gt;=$AA182,Q$31&lt;=$AA182,NOT(ISBLANK($AA182))),$H182,"")</f>
    </nc>
  </rcc>
  <rcc rId="4767" ua="false" sId="6">
    <nc r="R182" t="str">
      <f>IF(AND(R$31&gt;=$AA182,R$31&lt;=$AA182,NOT(ISBLANK($AA182))),$H182,"")</f>
    </nc>
  </rcc>
  <rcc rId="4768" ua="false" sId="6">
    <nc r="S182" t="str">
      <f>IF(AND(S$31&gt;=$AA182,S$31&lt;=$AA182,NOT(ISBLANK($AA182))),$H182,"")</f>
    </nc>
  </rcc>
  <rcc rId="4769" ua="false" sId="6">
    <nc r="T182" t="str">
      <f>IF(AND(T$31&gt;=$AA182,T$31&lt;=$AA182,NOT(ISBLANK($AA182))),$H182,"")</f>
    </nc>
  </rcc>
  <rcc rId="4770" ua="false" sId="6">
    <nc r="U182" t="str">
      <f>IF(AND(U$31&gt;=$AA182,U$31&lt;=$AA182,NOT(ISBLANK($AA182))),$H182,"")</f>
    </nc>
  </rcc>
  <rcc rId="4771" ua="false" sId="6">
    <nc r="V182" t="str">
      <f>IF(AND(V$31&gt;=$AA182,V$31&lt;=$AA182,NOT(ISBLANK($AA182))),$H182,"")</f>
    </nc>
  </rcc>
  <rcc rId="4772" ua="false" sId="6">
    <nc r="W182" t="str">
      <f>IF(AND(W$31&gt;=$AA182,W$31&lt;=$AA182,NOT(ISBLANK($AA182))),$H182,"")</f>
    </nc>
  </rcc>
  <rcc rId="4773" ua="false" sId="6">
    <nc r="AA182" t="n">
      <f>IF($P182,$P182,$F182)</f>
    </nc>
  </rcc>
  <rcc rId="4774" ua="false" sId="6">
    <nc r="AB182" t="n">
      <f>IF($J182=$E$22,$H182*448,0)</f>
    </nc>
  </rcc>
  <rcc rId="4775" ua="false" sId="6">
    <nc r="AC182" t="n">
      <f>IF($J182=$E$22,$I182*448,0)</f>
    </nc>
  </rcc>
  <rcc rId="4776" ua="false" sId="6">
    <nc r="AD182" t="n">
      <f>IFERROR(VLOOKUP($A182,[5]БДСМ!$A$353:$O$1956,15,0),0)</f>
    </nc>
  </rcc>
  <rcc rId="4777" ua="false" sId="6">
    <nc r="AE182" t="n">
      <f>IFERROR(VLOOKUP($A182,#REF!,13,0),0)</f>
    </nc>
  </rcc>
  <rcc rId="4778" ua="false" sId="6">
    <nc r="AF182" t="n">
      <f>AB182+AD182</f>
    </nc>
  </rcc>
  <rcc rId="4779" ua="false" sId="6">
    <nc r="AG182" t="n">
      <f>AC182+AE182</f>
    </nc>
  </rcc>
  <rcc rId="4780" ua="false" sId="6">
    <nc r="AG182" t="n">
      <f>AC182+AE182</f>
    </nc>
  </rcc>
  <rcc rId="4781" ua="false" sId="6">
    <nc r="J182" t="n">
      <f>D182</f>
    </nc>
  </rcc>
  <rcc rId="4782" ua="false" sId="6">
    <nc r="K182" t="e">
      <f>VLOOKUP($A182,[5]БДСМ!$A$353:$C$2604,3,0)</f>
    </nc>
  </rcc>
  <rcc rId="4783" ua="false" sId="6">
    <nc r="L182" t="e">
      <f>VLOOKUP($A182,[5]БДСМ!$A$352:$P$2459,16,0)</f>
    </nc>
  </rcc>
  <rcc rId="4784" ua="false" sId="6">
    <nc r="Q182" t="str">
      <f>IF(AND(Q$31&gt;=$AA182,Q$31&lt;=$AA182,NOT(ISBLANK($AA182))),$H182,"")</f>
    </nc>
  </rcc>
  <rcc rId="4785" ua="false" sId="6">
    <nc r="R182" t="str">
      <f>IF(AND(R$31&gt;=$AA182,R$31&lt;=$AA182,NOT(ISBLANK($AA182))),$H182,"")</f>
    </nc>
  </rcc>
  <rcc rId="4786" ua="false" sId="6">
    <nc r="S182" t="str">
      <f>IF(AND(S$31&gt;=$AA182,S$31&lt;=$AA182,NOT(ISBLANK($AA182))),$H182,"")</f>
    </nc>
  </rcc>
  <rcc rId="4787" ua="false" sId="6">
    <nc r="T182" t="str">
      <f>IF(AND(T$31&gt;=$AA182,T$31&lt;=$AA182,NOT(ISBLANK($AA182))),$H182,"")</f>
    </nc>
  </rcc>
  <rcc rId="4788" ua="false" sId="6">
    <nc r="U182" t="str">
      <f>IF(AND(U$31&gt;=$AA182,U$31&lt;=$AA182,NOT(ISBLANK($AA182))),$H182,"")</f>
    </nc>
  </rcc>
  <rcc rId="4789" ua="false" sId="6">
    <nc r="V182" t="str">
      <f>IF(AND(V$31&gt;=$AA182,V$31&lt;=$AA182,NOT(ISBLANK($AA182))),$H182,"")</f>
    </nc>
  </rcc>
  <rcc rId="4790" ua="false" sId="6">
    <nc r="W182" t="str">
      <f>IF(AND(W$31&gt;=$AA182,W$31&lt;=$AA182,NOT(ISBLANK($AA182))),$H182,"")</f>
    </nc>
  </rcc>
  <rcc rId="4791" ua="false" sId="6">
    <nc r="AA182" t="n">
      <f>IF($P182,$P182,$F182)</f>
    </nc>
  </rcc>
  <rcc rId="4792" ua="false" sId="6">
    <nc r="AB182" t="n">
      <f>IF($J182=$E$22,$H182*448,0)</f>
    </nc>
  </rcc>
  <rcc rId="4793" ua="false" sId="6">
    <nc r="AC182" t="n">
      <f>IF($J182=$E$22,$I182*448,0)</f>
    </nc>
  </rcc>
  <rcc rId="4794" ua="false" sId="6">
    <nc r="AD182" t="n">
      <f>IFERROR(VLOOKUP($A182,[5]БДСМ!$A$353:$O$1956,15,0),0)</f>
    </nc>
  </rcc>
  <rcc rId="4795" ua="false" sId="6">
    <nc r="AE182" t="n">
      <f>IFERROR(VLOOKUP($A182,#REF!,13,0),0)</f>
    </nc>
  </rcc>
  <rcc rId="4796" ua="false" sId="6">
    <nc r="AF182" t="n">
      <f>AB182+AD182</f>
    </nc>
  </rcc>
  <rcc rId="4797" ua="false" sId="6">
    <nc r="AG182" t="n">
      <f>AC182+AE182</f>
    </nc>
  </rcc>
  <rcc rId="4798" ua="false" sId="6">
    <nc r="AG182" t="n">
      <f>AC182+AE182</f>
    </nc>
  </rcc>
  <rcc rId="4799" ua="false" sId="6">
    <nc r="J182" t="n">
      <f>D182</f>
    </nc>
  </rcc>
  <rcc rId="4800" ua="false" sId="6">
    <nc r="K182" t="e">
      <f>VLOOKUP($A182,[5]БДСМ!$A$353:$C$2604,3,0)</f>
    </nc>
  </rcc>
  <rcc rId="4801" ua="false" sId="6">
    <nc r="L182" t="e">
      <f>VLOOKUP($A182,[5]БДСМ!$A$352:$P$2459,16,0)</f>
    </nc>
  </rcc>
  <rcc rId="4802" ua="false" sId="6">
    <nc r="Q182" t="str">
      <f>IF(AND(Q$31&gt;=$AA182,Q$31&lt;=$AA182,NOT(ISBLANK($AA182))),$H182,"")</f>
    </nc>
  </rcc>
  <rcc rId="4803" ua="false" sId="6">
    <nc r="R182" t="str">
      <f>IF(AND(R$31&gt;=$AA182,R$31&lt;=$AA182,NOT(ISBLANK($AA182))),$H182,"")</f>
    </nc>
  </rcc>
  <rcc rId="4804" ua="false" sId="6">
    <nc r="S182" t="str">
      <f>IF(AND(S$31&gt;=$AA182,S$31&lt;=$AA182,NOT(ISBLANK($AA182))),$H182,"")</f>
    </nc>
  </rcc>
  <rcc rId="4805" ua="false" sId="6">
    <nc r="T182" t="str">
      <f>IF(AND(T$31&gt;=$AA182,T$31&lt;=$AA182,NOT(ISBLANK($AA182))),$H182,"")</f>
    </nc>
  </rcc>
  <rcc rId="4806" ua="false" sId="6">
    <nc r="U182" t="str">
      <f>IF(AND(U$31&gt;=$AA182,U$31&lt;=$AA182,NOT(ISBLANK($AA182))),$H182,"")</f>
    </nc>
  </rcc>
  <rcc rId="4807" ua="false" sId="6">
    <nc r="V182" t="str">
      <f>IF(AND(V$31&gt;=$AA182,V$31&lt;=$AA182,NOT(ISBLANK($AA182))),$H182,"")</f>
    </nc>
  </rcc>
  <rcc rId="4808" ua="false" sId="6">
    <nc r="W182" t="str">
      <f>IF(AND(W$31&gt;=$AA182,W$31&lt;=$AA182,NOT(ISBLANK($AA182))),$H182,"")</f>
    </nc>
  </rcc>
  <rcc rId="4809" ua="false" sId="6">
    <nc r="AA182" t="n">
      <f>IF($P182,$P182,$F182)</f>
    </nc>
  </rcc>
  <rcc rId="4810" ua="false" sId="6">
    <nc r="AB182" t="n">
      <f>IF($J182=$E$22,$H182*448,0)</f>
    </nc>
  </rcc>
  <rcc rId="4811" ua="false" sId="6">
    <nc r="AC182" t="n">
      <f>IF($J182=$E$22,$I182*448,0)</f>
    </nc>
  </rcc>
  <rcc rId="4812" ua="false" sId="6">
    <nc r="AD182" t="n">
      <f>IFERROR(VLOOKUP($A182,[5]БДСМ!$A$353:$O$1956,15,0),0)</f>
    </nc>
  </rcc>
  <rcc rId="4813" ua="false" sId="6">
    <nc r="AE182" t="n">
      <f>IFERROR(VLOOKUP($A182,#REF!,13,0),0)</f>
    </nc>
  </rcc>
  <rcc rId="4814" ua="false" sId="6">
    <nc r="AF182" t="n">
      <f>AB182+AD182</f>
    </nc>
  </rcc>
  <rcc rId="4815" ua="false" sId="6">
    <nc r="AG182" t="n">
      <f>AC182+AE182</f>
    </nc>
  </rcc>
  <rcc rId="4816" ua="false" sId="6">
    <nc r="AG182" t="n">
      <f>AC182+AE182</f>
    </nc>
  </rcc>
  <rcc rId="4817" ua="false" sId="6">
    <nc r="J182" t="n">
      <f>D182</f>
    </nc>
  </rcc>
  <rcc rId="4818" ua="false" sId="6">
    <nc r="K182" t="e">
      <f>VLOOKUP($A182,[5]БДСМ!$A$353:$C$2604,3,0)</f>
    </nc>
  </rcc>
  <rcc rId="4819" ua="false" sId="6">
    <nc r="L182" t="e">
      <f>VLOOKUP($A182,[5]БДСМ!$A$352:$P$2459,16,0)</f>
    </nc>
  </rcc>
  <rcc rId="4820" ua="false" sId="6">
    <nc r="Q182" t="str">
      <f>IF(AND(Q$31&gt;=$AA182,Q$31&lt;=$AA182,NOT(ISBLANK($AA182))),$H182,"")</f>
    </nc>
  </rcc>
  <rcc rId="4821" ua="false" sId="6">
    <nc r="R182" t="str">
      <f>IF(AND(R$31&gt;=$AA182,R$31&lt;=$AA182,NOT(ISBLANK($AA182))),$H182,"")</f>
    </nc>
  </rcc>
  <rcc rId="4822" ua="false" sId="6">
    <nc r="S182" t="str">
      <f>IF(AND(S$31&gt;=$AA182,S$31&lt;=$AA182,NOT(ISBLANK($AA182))),$H182,"")</f>
    </nc>
  </rcc>
  <rcc rId="4823" ua="false" sId="6">
    <nc r="T182" t="str">
      <f>IF(AND(T$31&gt;=$AA182,T$31&lt;=$AA182,NOT(ISBLANK($AA182))),$H182,"")</f>
    </nc>
  </rcc>
  <rcc rId="4824" ua="false" sId="6">
    <nc r="U182" t="str">
      <f>IF(AND(U$31&gt;=$AA182,U$31&lt;=$AA182,NOT(ISBLANK($AA182))),$H182,"")</f>
    </nc>
  </rcc>
  <rcc rId="4825" ua="false" sId="6">
    <nc r="V182" t="str">
      <f>IF(AND(V$31&gt;=$AA182,V$31&lt;=$AA182,NOT(ISBLANK($AA182))),$H182,"")</f>
    </nc>
  </rcc>
  <rcc rId="4826" ua="false" sId="6">
    <nc r="W182" t="str">
      <f>IF(AND(W$31&gt;=$AA182,W$31&lt;=$AA182,NOT(ISBLANK($AA182))),$H182,"")</f>
    </nc>
  </rcc>
  <rcc rId="4827" ua="false" sId="6">
    <nc r="AA182" t="n">
      <f>IF($P182,$P182,$F182)</f>
    </nc>
  </rcc>
  <rcc rId="4828" ua="false" sId="6">
    <nc r="AB182" t="n">
      <f>IF($J182=$E$22,$H182*448,0)</f>
    </nc>
  </rcc>
  <rcc rId="4829" ua="false" sId="6">
    <nc r="AC182" t="n">
      <f>IF($J182=$E$22,$I182*448,0)</f>
    </nc>
  </rcc>
  <rcc rId="4830" ua="false" sId="6">
    <nc r="AD182" t="n">
      <f>IFERROR(VLOOKUP($A182,[5]БДСМ!$A$353:$O$1956,15,0),0)</f>
    </nc>
  </rcc>
  <rcc rId="4831" ua="false" sId="6">
    <nc r="AE182" t="n">
      <f>IFERROR(VLOOKUP($A182,#REF!,13,0),0)</f>
    </nc>
  </rcc>
  <rcc rId="4832" ua="false" sId="6">
    <nc r="AF182" t="n">
      <f>AB182+AD182</f>
    </nc>
  </rcc>
  <rcc rId="4833" ua="false" sId="6">
    <nc r="AG182" t="n">
      <f>AC182+AE182</f>
    </nc>
  </rcc>
  <rcc rId="4834" ua="false" sId="6">
    <nc r="AG182" t="n">
      <f>AC182+AE182</f>
    </nc>
  </rcc>
  <rcc rId="4835" ua="false" sId="6">
    <nc r="J182" t="n">
      <f>D182</f>
    </nc>
  </rcc>
  <rcc rId="4836" ua="false" sId="6">
    <nc r="K182" t="e">
      <f>VLOOKUP($A182,[5]БДСМ!$A$353:$C$2604,3,0)</f>
    </nc>
  </rcc>
  <rcc rId="4837" ua="false" sId="6">
    <nc r="L182" t="e">
      <f>VLOOKUP($A182,[5]БДСМ!$A$352:$P$2459,16,0)</f>
    </nc>
  </rcc>
  <rcc rId="4838" ua="false" sId="6">
    <nc r="Q182" t="str">
      <f>IF(AND(Q$31&gt;=$AA182,Q$31&lt;=$AA182,NOT(ISBLANK($AA182))),$H182,"")</f>
    </nc>
  </rcc>
  <rcc rId="4839" ua="false" sId="6">
    <nc r="R182" t="str">
      <f>IF(AND(R$31&gt;=$AA182,R$31&lt;=$AA182,NOT(ISBLANK($AA182))),$H182,"")</f>
    </nc>
  </rcc>
  <rcc rId="4840" ua="false" sId="6">
    <nc r="S182" t="str">
      <f>IF(AND(S$31&gt;=$AA182,S$31&lt;=$AA182,NOT(ISBLANK($AA182))),$H182,"")</f>
    </nc>
  </rcc>
  <rcc rId="4841" ua="false" sId="6">
    <nc r="T182" t="str">
      <f>IF(AND(T$31&gt;=$AA182,T$31&lt;=$AA182,NOT(ISBLANK($AA182))),$H182,"")</f>
    </nc>
  </rcc>
  <rcc rId="4842" ua="false" sId="6">
    <nc r="U182" t="str">
      <f>IF(AND(U$31&gt;=$AA182,U$31&lt;=$AA182,NOT(ISBLANK($AA182))),$H182,"")</f>
    </nc>
  </rcc>
  <rcc rId="4843" ua="false" sId="6">
    <nc r="V182" t="str">
      <f>IF(AND(V$31&gt;=$AA182,V$31&lt;=$AA182,NOT(ISBLANK($AA182))),$H182,"")</f>
    </nc>
  </rcc>
  <rcc rId="4844" ua="false" sId="6">
    <nc r="W182" t="str">
      <f>IF(AND(W$31&gt;=$AA182,W$31&lt;=$AA182,NOT(ISBLANK($AA182))),$H182,"")</f>
    </nc>
  </rcc>
  <rcc rId="4845" ua="false" sId="6">
    <nc r="AA182" t="n">
      <f>IF($P182,$P182,$F182)</f>
    </nc>
  </rcc>
  <rcc rId="4846" ua="false" sId="6">
    <nc r="AB182" t="n">
      <f>IF($J182=$E$22,$H182*448,0)</f>
    </nc>
  </rcc>
  <rcc rId="4847" ua="false" sId="6">
    <nc r="AC182" t="n">
      <f>IF($J182=$E$22,$I182*448,0)</f>
    </nc>
  </rcc>
  <rcc rId="4848" ua="false" sId="6">
    <nc r="AD182" t="n">
      <f>IFERROR(VLOOKUP($A182,[5]БДСМ!$A$353:$O$1956,15,0),0)</f>
    </nc>
  </rcc>
  <rcc rId="4849" ua="false" sId="6">
    <nc r="AE182" t="n">
      <f>IFERROR(VLOOKUP($A182,#REF!,13,0),0)</f>
    </nc>
  </rcc>
  <rcc rId="4850" ua="false" sId="6">
    <nc r="AF182" t="n">
      <f>AB182+AD182</f>
    </nc>
  </rcc>
  <rcc rId="4851" ua="false" sId="6">
    <nc r="AG182" t="n">
      <f>AC182+AE182</f>
    </nc>
  </rcc>
  <rcc rId="4852" ua="false" sId="6">
    <nc r="AG182" t="n">
      <f>AC182+AE182</f>
    </nc>
  </rcc>
  <rcc rId="4853" ua="false" sId="6">
    <nc r="J182" t="n">
      <f>D182</f>
    </nc>
  </rcc>
  <rcc rId="4854" ua="false" sId="6">
    <nc r="K182" t="e">
      <f>VLOOKUP($A182,[5]БДСМ!$A$353:$C$2604,3,0)</f>
    </nc>
  </rcc>
  <rcc rId="4855" ua="false" sId="6">
    <nc r="L182" t="e">
      <f>VLOOKUP($A182,[5]БДСМ!$A$352:$P$2459,16,0)</f>
    </nc>
  </rcc>
  <rcc rId="4856" ua="false" sId="6">
    <nc r="Q182" t="str">
      <f>IF(AND(Q$31&gt;=$AA182,Q$31&lt;=$AA182,NOT(ISBLANK($AA182))),$H182,"")</f>
    </nc>
  </rcc>
  <rcc rId="4857" ua="false" sId="6">
    <nc r="R182" t="str">
      <f>IF(AND(R$31&gt;=$AA182,R$31&lt;=$AA182,NOT(ISBLANK($AA182))),$H182,"")</f>
    </nc>
  </rcc>
  <rcc rId="4858" ua="false" sId="6">
    <nc r="S182" t="str">
      <f>IF(AND(S$31&gt;=$AA182,S$31&lt;=$AA182,NOT(ISBLANK($AA182))),$H182,"")</f>
    </nc>
  </rcc>
  <rcc rId="4859" ua="false" sId="6">
    <nc r="T182" t="str">
      <f>IF(AND(T$31&gt;=$AA182,T$31&lt;=$AA182,NOT(ISBLANK($AA182))),$H182,"")</f>
    </nc>
  </rcc>
  <rcc rId="4860" ua="false" sId="6">
    <nc r="U182" t="str">
      <f>IF(AND(U$31&gt;=$AA182,U$31&lt;=$AA182,NOT(ISBLANK($AA182))),$H182,"")</f>
    </nc>
  </rcc>
  <rcc rId="4861" ua="false" sId="6">
    <nc r="V182" t="str">
      <f>IF(AND(V$31&gt;=$AA182,V$31&lt;=$AA182,NOT(ISBLANK($AA182))),$H182,"")</f>
    </nc>
  </rcc>
  <rcc rId="4862" ua="false" sId="6">
    <nc r="W182" t="str">
      <f>IF(AND(W$31&gt;=$AA182,W$31&lt;=$AA182,NOT(ISBLANK($AA182))),$H182,"")</f>
    </nc>
  </rcc>
  <rcc rId="4863" ua="false" sId="6">
    <nc r="AA182" t="n">
      <f>IF($P182,$P182,$F182)</f>
    </nc>
  </rcc>
  <rcc rId="4864" ua="false" sId="6">
    <nc r="AB182" t="n">
      <f>IF($J182=$E$22,$H182*448,0)</f>
    </nc>
  </rcc>
  <rcc rId="4865" ua="false" sId="6">
    <nc r="AC182" t="n">
      <f>IF($J182=$E$22,$I182*448,0)</f>
    </nc>
  </rcc>
  <rcc rId="4866" ua="false" sId="6">
    <nc r="AD182" t="n">
      <f>IFERROR(VLOOKUP($A182,[5]БДСМ!$A$353:$O$1956,15,0),0)</f>
    </nc>
  </rcc>
  <rcc rId="4867" ua="false" sId="6">
    <nc r="AE182" t="n">
      <f>IFERROR(VLOOKUP($A182,#REF!,13,0),0)</f>
    </nc>
  </rcc>
  <rcc rId="4868" ua="false" sId="6">
    <nc r="AF182" t="n">
      <f>AB182+AD182</f>
    </nc>
  </rcc>
  <rcc rId="4869" ua="false" sId="6">
    <nc r="AG182" t="n">
      <f>AC182+AE182</f>
    </nc>
  </rcc>
  <rcc rId="4870" ua="false" sId="6">
    <nc r="AG182" t="n">
      <f>AC182+AE182</f>
    </nc>
  </rcc>
  <rcc rId="4871" ua="false" sId="6">
    <nc r="J182" t="n">
      <f>D182</f>
    </nc>
  </rcc>
  <rcc rId="4872" ua="false" sId="6">
    <nc r="K182" t="e">
      <f>VLOOKUP($A182,[5]БДСМ!$A$353:$C$2604,3,0)</f>
    </nc>
  </rcc>
  <rcc rId="4873" ua="false" sId="6">
    <nc r="L182" t="e">
      <f>VLOOKUP($A182,[5]БДСМ!$A$352:$P$2459,16,0)</f>
    </nc>
  </rcc>
  <rcc rId="4874" ua="false" sId="6">
    <nc r="Q182" t="str">
      <f>IF(AND(Q$31&gt;=$AA182,Q$31&lt;=$AA182,NOT(ISBLANK($AA182))),$H182,"")</f>
    </nc>
  </rcc>
  <rcc rId="4875" ua="false" sId="6">
    <nc r="R182" t="str">
      <f>IF(AND(R$31&gt;=$AA182,R$31&lt;=$AA182,NOT(ISBLANK($AA182))),$H182,"")</f>
    </nc>
  </rcc>
  <rcc rId="4876" ua="false" sId="6">
    <nc r="S182" t="str">
      <f>IF(AND(S$31&gt;=$AA182,S$31&lt;=$AA182,NOT(ISBLANK($AA182))),$H182,"")</f>
    </nc>
  </rcc>
  <rcc rId="4877" ua="false" sId="6">
    <nc r="T182" t="str">
      <f>IF(AND(T$31&gt;=$AA182,T$31&lt;=$AA182,NOT(ISBLANK($AA182))),$H182,"")</f>
    </nc>
  </rcc>
  <rcc rId="4878" ua="false" sId="6">
    <nc r="U182" t="str">
      <f>IF(AND(U$31&gt;=$AA182,U$31&lt;=$AA182,NOT(ISBLANK($AA182))),$H182,"")</f>
    </nc>
  </rcc>
  <rcc rId="4879" ua="false" sId="6">
    <nc r="V182" t="str">
      <f>IF(AND(V$31&gt;=$AA182,V$31&lt;=$AA182,NOT(ISBLANK($AA182))),$H182,"")</f>
    </nc>
  </rcc>
  <rcc rId="4880" ua="false" sId="6">
    <nc r="W182" t="str">
      <f>IF(AND(W$31&gt;=$AA182,W$31&lt;=$AA182,NOT(ISBLANK($AA182))),$H182,"")</f>
    </nc>
  </rcc>
  <rcc rId="4881" ua="false" sId="6">
    <nc r="AA182" t="n">
      <f>IF($P182,$P182,$F182)</f>
    </nc>
  </rcc>
  <rcc rId="4882" ua="false" sId="6">
    <nc r="AB182" t="n">
      <f>IF($J182=$E$22,$H182*448,0)</f>
    </nc>
  </rcc>
  <rcc rId="4883" ua="false" sId="6">
    <nc r="AC182" t="n">
      <f>IF($J182=$E$22,$I182*448,0)</f>
    </nc>
  </rcc>
  <rcc rId="4884" ua="false" sId="6">
    <nc r="AD182" t="n">
      <f>IFERROR(VLOOKUP($A182,[5]БДСМ!$A$353:$O$1956,15,0),0)</f>
    </nc>
  </rcc>
  <rcc rId="4885" ua="false" sId="6">
    <nc r="AE182" t="n">
      <f>IFERROR(VLOOKUP($A182,#REF!,13,0),0)</f>
    </nc>
  </rcc>
  <rcc rId="4886" ua="false" sId="6">
    <nc r="AF182" t="n">
      <f>AB182+AD182</f>
    </nc>
  </rcc>
  <rcc rId="4887" ua="false" sId="6">
    <nc r="AG182" t="n">
      <f>AC182+AE182</f>
    </nc>
  </rcc>
  <rcc rId="4888" ua="false" sId="6">
    <nc r="AG182" t="n">
      <f>AC182+AE182</f>
    </nc>
  </rcc>
  <rcc rId="4889" ua="false" sId="6">
    <nc r="J182" t="n">
      <f>D182</f>
    </nc>
  </rcc>
  <rcc rId="4890" ua="false" sId="6">
    <nc r="K182" t="e">
      <f>VLOOKUP($A182,[5]БДСМ!$A$353:$C$2604,3,0)</f>
    </nc>
  </rcc>
  <rcc rId="4891" ua="false" sId="6">
    <nc r="L182" t="e">
      <f>VLOOKUP($A182,[5]БДСМ!$A$352:$P$2459,16,0)</f>
    </nc>
  </rcc>
  <rcc rId="4892" ua="false" sId="6">
    <nc r="Q182" t="str">
      <f>IF(AND(Q$31&gt;=$AA182,Q$31&lt;=$AA182,NOT(ISBLANK($AA182))),$H182,"")</f>
    </nc>
  </rcc>
  <rcc rId="4893" ua="false" sId="6">
    <nc r="R182" t="str">
      <f>IF(AND(R$31&gt;=$AA182,R$31&lt;=$AA182,NOT(ISBLANK($AA182))),$H182,"")</f>
    </nc>
  </rcc>
  <rcc rId="4894" ua="false" sId="6">
    <nc r="S182" t="str">
      <f>IF(AND(S$31&gt;=$AA182,S$31&lt;=$AA182,NOT(ISBLANK($AA182))),$H182,"")</f>
    </nc>
  </rcc>
  <rcc rId="4895" ua="false" sId="6">
    <nc r="T182" t="str">
      <f>IF(AND(T$31&gt;=$AA182,T$31&lt;=$AA182,NOT(ISBLANK($AA182))),$H182,"")</f>
    </nc>
  </rcc>
  <rcc rId="4896" ua="false" sId="6">
    <nc r="U182" t="str">
      <f>IF(AND(U$31&gt;=$AA182,U$31&lt;=$AA182,NOT(ISBLANK($AA182))),$H182,"")</f>
    </nc>
  </rcc>
  <rcc rId="4897" ua="false" sId="6">
    <nc r="V182" t="str">
      <f>IF(AND(V$31&gt;=$AA182,V$31&lt;=$AA182,NOT(ISBLANK($AA182))),$H182,"")</f>
    </nc>
  </rcc>
  <rcc rId="4898" ua="false" sId="6">
    <nc r="W182" t="str">
      <f>IF(AND(W$31&gt;=$AA182,W$31&lt;=$AA182,NOT(ISBLANK($AA182))),$H182,"")</f>
    </nc>
  </rcc>
  <rcc rId="4899" ua="false" sId="6">
    <nc r="AA182" t="n">
      <f>IF($P182,$P182,$F182)</f>
    </nc>
  </rcc>
  <rcc rId="4900" ua="false" sId="6">
    <nc r="AB182" t="n">
      <f>IF($J182=$E$22,$H182*448,0)</f>
    </nc>
  </rcc>
  <rcc rId="4901" ua="false" sId="6">
    <nc r="AC182" t="n">
      <f>IF($J182=$E$22,$I182*448,0)</f>
    </nc>
  </rcc>
  <rcc rId="4902" ua="false" sId="6">
    <nc r="AD182" t="n">
      <f>IFERROR(VLOOKUP($A182,[5]БДСМ!$A$353:$O$1956,15,0),0)</f>
    </nc>
  </rcc>
  <rcc rId="4903" ua="false" sId="6">
    <nc r="AE182" t="n">
      <f>IFERROR(VLOOKUP($A182,#REF!,13,0),0)</f>
    </nc>
  </rcc>
  <rcc rId="4904" ua="false" sId="6">
    <nc r="AF182" t="n">
      <f>AB182+AD182</f>
    </nc>
  </rcc>
  <rcc rId="4905" ua="false" sId="6">
    <nc r="AG182" t="n">
      <f>AC182+AE182</f>
    </nc>
  </rcc>
  <rcc rId="4906" ua="false" sId="6">
    <nc r="AG182" t="n">
      <f>AC182+AE182</f>
    </nc>
  </rcc>
  <rcc rId="4907" ua="false" sId="6">
    <nc r="J182" t="n">
      <f>D182</f>
    </nc>
  </rcc>
  <rcc rId="4908" ua="false" sId="6">
    <nc r="K182" t="e">
      <f>VLOOKUP($A182,[5]БДСМ!$A$353:$C$2604,3,0)</f>
    </nc>
  </rcc>
  <rcc rId="4909" ua="false" sId="6">
    <nc r="L182" t="e">
      <f>VLOOKUP($A182,[5]БДСМ!$A$352:$P$2459,16,0)</f>
    </nc>
  </rcc>
  <rcc rId="4910" ua="false" sId="6">
    <nc r="Q182" t="str">
      <f>IF(AND(Q$31&gt;=$AA182,Q$31&lt;=$AA182,NOT(ISBLANK($AA182))),$H182,"")</f>
    </nc>
  </rcc>
  <rcc rId="4911" ua="false" sId="6">
    <nc r="R182" t="str">
      <f>IF(AND(R$31&gt;=$AA182,R$31&lt;=$AA182,NOT(ISBLANK($AA182))),$H182,"")</f>
    </nc>
  </rcc>
  <rcc rId="4912" ua="false" sId="6">
    <nc r="S182" t="str">
      <f>IF(AND(S$31&gt;=$AA182,S$31&lt;=$AA182,NOT(ISBLANK($AA182))),$H182,"")</f>
    </nc>
  </rcc>
  <rcc rId="4913" ua="false" sId="6">
    <nc r="T182" t="str">
      <f>IF(AND(T$31&gt;=$AA182,T$31&lt;=$AA182,NOT(ISBLANK($AA182))),$H182,"")</f>
    </nc>
  </rcc>
  <rcc rId="4914" ua="false" sId="6">
    <nc r="U182" t="str">
      <f>IF(AND(U$31&gt;=$AA182,U$31&lt;=$AA182,NOT(ISBLANK($AA182))),$H182,"")</f>
    </nc>
  </rcc>
  <rcc rId="4915" ua="false" sId="6">
    <nc r="V182" t="str">
      <f>IF(AND(V$31&gt;=$AA182,V$31&lt;=$AA182,NOT(ISBLANK($AA182))),$H182,"")</f>
    </nc>
  </rcc>
  <rcc rId="4916" ua="false" sId="6">
    <nc r="W182" t="str">
      <f>IF(AND(W$31&gt;=$AA182,W$31&lt;=$AA182,NOT(ISBLANK($AA182))),$H182,"")</f>
    </nc>
  </rcc>
  <rcc rId="4917" ua="false" sId="6">
    <nc r="AA182" t="n">
      <f>IF($P182,$P182,$F182)</f>
    </nc>
  </rcc>
  <rcc rId="4918" ua="false" sId="6">
    <nc r="AB182" t="n">
      <f>IF($J182=$E$22,$H182*448,0)</f>
    </nc>
  </rcc>
  <rcc rId="4919" ua="false" sId="6">
    <nc r="AC182" t="n">
      <f>IF($J182=$E$22,$I182*448,0)</f>
    </nc>
  </rcc>
  <rcc rId="4920" ua="false" sId="6">
    <nc r="AD182" t="n">
      <f>IFERROR(VLOOKUP($A182,[5]БДСМ!$A$353:$O$1956,15,0),0)</f>
    </nc>
  </rcc>
  <rcc rId="4921" ua="false" sId="6">
    <nc r="AE182" t="n">
      <f>IFERROR(VLOOKUP($A182,#REF!,13,0),0)</f>
    </nc>
  </rcc>
  <rcc rId="4922" ua="false" sId="6">
    <nc r="AF182" t="n">
      <f>AB182+AD182</f>
    </nc>
  </rcc>
  <rcc rId="4923" ua="false" sId="6">
    <nc r="AG182" t="n">
      <f>AC182+AE182</f>
    </nc>
  </rcc>
  <rcc rId="4924" ua="false" sId="6">
    <nc r="AG182" t="n">
      <f>AC182+AE182</f>
    </nc>
  </rcc>
  <rcc rId="4925" ua="false" sId="6">
    <nc r="J182" t="n">
      <f>D182</f>
    </nc>
  </rcc>
  <rcc rId="4926" ua="false" sId="6">
    <nc r="K182" t="e">
      <f>VLOOKUP($A182,[5]БДСМ!$A$353:$C$2604,3,0)</f>
    </nc>
  </rcc>
  <rcc rId="4927" ua="false" sId="6">
    <nc r="L182" t="e">
      <f>VLOOKUP($A182,[5]БДСМ!$A$352:$P$2459,16,0)</f>
    </nc>
  </rcc>
  <rcc rId="4928" ua="false" sId="6">
    <nc r="Q182" t="str">
      <f>IF(AND(Q$31&gt;=$AA182,Q$31&lt;=$AA182,NOT(ISBLANK($AA182))),$H182,"")</f>
    </nc>
  </rcc>
  <rcc rId="4929" ua="false" sId="6">
    <nc r="R182" t="str">
      <f>IF(AND(R$31&gt;=$AA182,R$31&lt;=$AA182,NOT(ISBLANK($AA182))),$H182,"")</f>
    </nc>
  </rcc>
  <rcc rId="4930" ua="false" sId="6">
    <nc r="S182" t="str">
      <f>IF(AND(S$31&gt;=$AA182,S$31&lt;=$AA182,NOT(ISBLANK($AA182))),$H182,"")</f>
    </nc>
  </rcc>
  <rcc rId="4931" ua="false" sId="6">
    <nc r="T182" t="str">
      <f>IF(AND(T$31&gt;=$AA182,T$31&lt;=$AA182,NOT(ISBLANK($AA182))),$H182,"")</f>
    </nc>
  </rcc>
  <rcc rId="4932" ua="false" sId="6">
    <nc r="U182" t="str">
      <f>IF(AND(U$31&gt;=$AA182,U$31&lt;=$AA182,NOT(ISBLANK($AA182))),$H182,"")</f>
    </nc>
  </rcc>
  <rcc rId="4933" ua="false" sId="6">
    <nc r="V182" t="str">
      <f>IF(AND(V$31&gt;=$AA182,V$31&lt;=$AA182,NOT(ISBLANK($AA182))),$H182,"")</f>
    </nc>
  </rcc>
  <rcc rId="4934" ua="false" sId="6">
    <nc r="W182" t="str">
      <f>IF(AND(W$31&gt;=$AA182,W$31&lt;=$AA182,NOT(ISBLANK($AA182))),$H182,"")</f>
    </nc>
  </rcc>
  <rcc rId="4935" ua="false" sId="6">
    <nc r="AA182" t="n">
      <f>IF($P182,$P182,$F182)</f>
    </nc>
  </rcc>
  <rcc rId="4936" ua="false" sId="6">
    <nc r="AB182" t="n">
      <f>IF($J182=$E$22,$H182*448,0)</f>
    </nc>
  </rcc>
  <rcc rId="4937" ua="false" sId="6">
    <nc r="AC182" t="n">
      <f>IF($J182=$E$22,$I182*448,0)</f>
    </nc>
  </rcc>
  <rcc rId="4938" ua="false" sId="6">
    <nc r="AD182" t="n">
      <f>IFERROR(VLOOKUP($A182,[5]БДСМ!$A$353:$O$1956,15,0),0)</f>
    </nc>
  </rcc>
  <rcc rId="4939" ua="false" sId="6">
    <nc r="AE182" t="n">
      <f>IFERROR(VLOOKUP($A182,#REF!,13,0),0)</f>
    </nc>
  </rcc>
  <rcc rId="4940" ua="false" sId="6">
    <nc r="AF182" t="n">
      <f>AB182+AD182</f>
    </nc>
  </rcc>
  <rcc rId="4941" ua="false" sId="6">
    <nc r="AG182" t="n">
      <f>AC182+AE182</f>
    </nc>
  </rcc>
  <rcc rId="4942" ua="false" sId="6">
    <nc r="AG182" t="n">
      <f>AC182+AE182</f>
    </nc>
  </rcc>
  <rcc rId="4943" ua="false" sId="6">
    <nc r="J182" t="n">
      <f>D182</f>
    </nc>
  </rcc>
  <rcc rId="4944" ua="false" sId="6">
    <nc r="K182" t="e">
      <f>VLOOKUP($A182,[5]БДСМ!$A$353:$C$2604,3,0)</f>
    </nc>
  </rcc>
  <rcc rId="4945" ua="false" sId="6">
    <nc r="L182" t="e">
      <f>VLOOKUP($A182,[5]БДСМ!$A$352:$P$2459,16,0)</f>
    </nc>
  </rcc>
  <rcc rId="4946" ua="false" sId="6">
    <nc r="Q182" t="str">
      <f>IF(AND(Q$31&gt;=$AA182,Q$31&lt;=$AA182,NOT(ISBLANK($AA182))),$H182,"")</f>
    </nc>
  </rcc>
  <rcc rId="4947" ua="false" sId="6">
    <nc r="R182" t="str">
      <f>IF(AND(R$31&gt;=$AA182,R$31&lt;=$AA182,NOT(ISBLANK($AA182))),$H182,"")</f>
    </nc>
  </rcc>
  <rcc rId="4948" ua="false" sId="6">
    <nc r="S182" t="str">
      <f>IF(AND(S$31&gt;=$AA182,S$31&lt;=$AA182,NOT(ISBLANK($AA182))),$H182,"")</f>
    </nc>
  </rcc>
  <rcc rId="4949" ua="false" sId="6">
    <nc r="T182" t="str">
      <f>IF(AND(T$31&gt;=$AA182,T$31&lt;=$AA182,NOT(ISBLANK($AA182))),$H182,"")</f>
    </nc>
  </rcc>
  <rcc rId="4950" ua="false" sId="6">
    <nc r="U182" t="str">
      <f>IF(AND(U$31&gt;=$AA182,U$31&lt;=$AA182,NOT(ISBLANK($AA182))),$H182,"")</f>
    </nc>
  </rcc>
  <rcc rId="4951" ua="false" sId="6">
    <nc r="V182" t="str">
      <f>IF(AND(V$31&gt;=$AA182,V$31&lt;=$AA182,NOT(ISBLANK($AA182))),$H182,"")</f>
    </nc>
  </rcc>
  <rcc rId="4952" ua="false" sId="6">
    <nc r="W182" t="str">
      <f>IF(AND(W$31&gt;=$AA182,W$31&lt;=$AA182,NOT(ISBLANK($AA182))),$H182,"")</f>
    </nc>
  </rcc>
  <rcc rId="4953" ua="false" sId="6">
    <nc r="AA182" t="n">
      <f>IF($P182,$P182,$F182)</f>
    </nc>
  </rcc>
  <rcc rId="4954" ua="false" sId="6">
    <nc r="AB182" t="n">
      <f>IF($J182=$E$22,$H182*448,0)</f>
    </nc>
  </rcc>
  <rcc rId="4955" ua="false" sId="6">
    <nc r="AC182" t="n">
      <f>IF($J182=$E$22,$I182*448,0)</f>
    </nc>
  </rcc>
  <rcc rId="4956" ua="false" sId="6">
    <nc r="AD182" t="n">
      <f>IFERROR(VLOOKUP($A182,[5]БДСМ!$A$353:$O$1956,15,0),0)</f>
    </nc>
  </rcc>
  <rcc rId="4957" ua="false" sId="6">
    <nc r="AE182" t="n">
      <f>IFERROR(VLOOKUP($A182,#REF!,13,0),0)</f>
    </nc>
  </rcc>
  <rcc rId="4958" ua="false" sId="6">
    <nc r="AF182" t="n">
      <f>AB182+AD182</f>
    </nc>
  </rcc>
  <rcc rId="4959" ua="false" sId="6">
    <nc r="AG182" t="n">
      <f>AC182+AE182</f>
    </nc>
  </rcc>
  <rcc rId="4960" ua="false" sId="6">
    <nc r="AG182" t="n">
      <f>AC182+AE182</f>
    </nc>
  </rcc>
  <rcc rId="4961" ua="false" sId="6">
    <nc r="J182" t="n">
      <f>D182</f>
    </nc>
  </rcc>
  <rcc rId="4962" ua="false" sId="6">
    <nc r="K182" t="e">
      <f>VLOOKUP($A182,[5]БДСМ!$A$353:$C$2604,3,0)</f>
    </nc>
  </rcc>
  <rcc rId="4963" ua="false" sId="6">
    <nc r="L182" t="e">
      <f>VLOOKUP($A182,[5]БДСМ!$A$352:$P$2459,16,0)</f>
    </nc>
  </rcc>
  <rcc rId="4964" ua="false" sId="6">
    <nc r="Q182" t="str">
      <f>IF(AND(Q$31&gt;=$AA182,Q$31&lt;=$AA182,NOT(ISBLANK($AA182))),$H182,"")</f>
    </nc>
  </rcc>
  <rcc rId="4965" ua="false" sId="6">
    <nc r="R182" t="str">
      <f>IF(AND(R$31&gt;=$AA182,R$31&lt;=$AA182,NOT(ISBLANK($AA182))),$H182,"")</f>
    </nc>
  </rcc>
  <rcc rId="4966" ua="false" sId="6">
    <nc r="S182" t="str">
      <f>IF(AND(S$31&gt;=$AA182,S$31&lt;=$AA182,NOT(ISBLANK($AA182))),$H182,"")</f>
    </nc>
  </rcc>
  <rcc rId="4967" ua="false" sId="6">
    <nc r="T182" t="str">
      <f>IF(AND(T$31&gt;=$AA182,T$31&lt;=$AA182,NOT(ISBLANK($AA182))),$H182,"")</f>
    </nc>
  </rcc>
  <rcc rId="4968" ua="false" sId="6">
    <nc r="U182" t="str">
      <f>IF(AND(U$31&gt;=$AA182,U$31&lt;=$AA182,NOT(ISBLANK($AA182))),$H182,"")</f>
    </nc>
  </rcc>
  <rcc rId="4969" ua="false" sId="6">
    <nc r="V182" t="str">
      <f>IF(AND(V$31&gt;=$AA182,V$31&lt;=$AA182,NOT(ISBLANK($AA182))),$H182,"")</f>
    </nc>
  </rcc>
  <rcc rId="4970" ua="false" sId="6">
    <nc r="W182" t="str">
      <f>IF(AND(W$31&gt;=$AA182,W$31&lt;=$AA182,NOT(ISBLANK($AA182))),$H182,"")</f>
    </nc>
  </rcc>
  <rcc rId="4971" ua="false" sId="6">
    <nc r="AA182" t="n">
      <f>IF($P182,$P182,$F182)</f>
    </nc>
  </rcc>
  <rcc rId="4972" ua="false" sId="6">
    <nc r="AB182" t="n">
      <f>IF($J182=$E$22,$H182*448,0)</f>
    </nc>
  </rcc>
  <rcc rId="4973" ua="false" sId="6">
    <nc r="AC182" t="n">
      <f>IF($J182=$E$22,$I182*448,0)</f>
    </nc>
  </rcc>
  <rcc rId="4974" ua="false" sId="6">
    <nc r="AD182" t="n">
      <f>IFERROR(VLOOKUP($A182,[5]БДСМ!$A$353:$O$1956,15,0),0)</f>
    </nc>
  </rcc>
  <rcc rId="4975" ua="false" sId="6">
    <nc r="AE182" t="n">
      <f>IFERROR(VLOOKUP($A182,#REF!,13,0),0)</f>
    </nc>
  </rcc>
  <rcc rId="4976" ua="false" sId="6">
    <nc r="AF182" t="n">
      <f>AB182+AD182</f>
    </nc>
  </rcc>
  <rcc rId="4977" ua="false" sId="6">
    <nc r="AG182" t="n">
      <f>AC182+AE182</f>
    </nc>
  </rcc>
  <rcc rId="4978" ua="false" sId="6">
    <nc r="AG182" t="n">
      <f>AC182+AE182</f>
    </nc>
  </rcc>
  <rcc rId="4979" ua="false" sId="6">
    <nc r="J182" t="n">
      <f>D182</f>
    </nc>
  </rcc>
  <rcc rId="4980" ua="false" sId="6">
    <nc r="K182" t="e">
      <f>VLOOKUP($A182,[5]БДСМ!$A$353:$C$2604,3,0)</f>
    </nc>
  </rcc>
  <rcc rId="4981" ua="false" sId="6">
    <nc r="L182" t="e">
      <f>VLOOKUP($A182,[5]БДСМ!$A$352:$P$2459,16,0)</f>
    </nc>
  </rcc>
  <rcc rId="4982" ua="false" sId="6">
    <nc r="Q182" t="str">
      <f>IF(AND(Q$31&gt;=$AA182,Q$31&lt;=$AA182,NOT(ISBLANK($AA182))),$H182,"")</f>
    </nc>
  </rcc>
  <rcc rId="4983" ua="false" sId="6">
    <nc r="R182" t="str">
      <f>IF(AND(R$31&gt;=$AA182,R$31&lt;=$AA182,NOT(ISBLANK($AA182))),$H182,"")</f>
    </nc>
  </rcc>
  <rcc rId="4984" ua="false" sId="6">
    <nc r="S182" t="str">
      <f>IF(AND(S$31&gt;=$AA182,S$31&lt;=$AA182,NOT(ISBLANK($AA182))),$H182,"")</f>
    </nc>
  </rcc>
  <rcc rId="4985" ua="false" sId="6">
    <nc r="T182" t="str">
      <f>IF(AND(T$31&gt;=$AA182,T$31&lt;=$AA182,NOT(ISBLANK($AA182))),$H182,"")</f>
    </nc>
  </rcc>
  <rcc rId="4986" ua="false" sId="6">
    <nc r="U182" t="str">
      <f>IF(AND(U$31&gt;=$AA182,U$31&lt;=$AA182,NOT(ISBLANK($AA182))),$H182,"")</f>
    </nc>
  </rcc>
  <rcc rId="4987" ua="false" sId="6">
    <nc r="V182" t="str">
      <f>IF(AND(V$31&gt;=$AA182,V$31&lt;=$AA182,NOT(ISBLANK($AA182))),$H182,"")</f>
    </nc>
  </rcc>
  <rcc rId="4988" ua="false" sId="6">
    <nc r="W182" t="str">
      <f>IF(AND(W$31&gt;=$AA182,W$31&lt;=$AA182,NOT(ISBLANK($AA182))),$H182,"")</f>
    </nc>
  </rcc>
  <rcc rId="4989" ua="false" sId="6">
    <nc r="AA182" t="n">
      <f>IF($P182,$P182,$F182)</f>
    </nc>
  </rcc>
  <rcc rId="4990" ua="false" sId="6">
    <nc r="AB182" t="n">
      <f>IF($J182=$E$22,$H182*448,0)</f>
    </nc>
  </rcc>
  <rcc rId="4991" ua="false" sId="6">
    <nc r="AC182" t="n">
      <f>IF($J182=$E$22,$I182*448,0)</f>
    </nc>
  </rcc>
  <rcc rId="4992" ua="false" sId="6">
    <nc r="AD182" t="n">
      <f>IFERROR(VLOOKUP($A182,[5]БДСМ!$A$353:$O$1956,15,0),0)</f>
    </nc>
  </rcc>
  <rcc rId="4993" ua="false" sId="6">
    <nc r="AE182" t="n">
      <f>IFERROR(VLOOKUP($A182,#REF!,13,0),0)</f>
    </nc>
  </rcc>
  <rcc rId="4994" ua="false" sId="6">
    <nc r="AF182" t="n">
      <f>AB182+AD182</f>
    </nc>
  </rcc>
  <rcc rId="4995" ua="false" sId="6">
    <nc r="AG182" t="n">
      <f>AC182+AE182</f>
    </nc>
  </rcc>
  <rcc rId="4996" ua="false" sId="6">
    <nc r="AG182" t="n">
      <f>AC182+AE182</f>
    </nc>
  </rcc>
  <rcc rId="4997" ua="false" sId="6">
    <nc r="J182" t="n">
      <f>D182</f>
    </nc>
  </rcc>
  <rcc rId="4998" ua="false" sId="6">
    <nc r="K182" t="e">
      <f>VLOOKUP($A182,[5]БДСМ!$A$353:$C$2604,3,0)</f>
    </nc>
  </rcc>
  <rcc rId="4999" ua="false" sId="6">
    <nc r="L182" t="e">
      <f>VLOOKUP($A182,[5]БДСМ!$A$352:$P$2459,16,0)</f>
    </nc>
  </rcc>
  <rcc rId="5000" ua="false" sId="6">
    <nc r="Q182" t="str">
      <f>IF(AND(Q$31&gt;=$AA182,Q$31&lt;=$AA182,NOT(ISBLANK($AA182))),$H182,"")</f>
    </nc>
  </rcc>
  <rcc rId="5001" ua="false" sId="6">
    <nc r="R182" t="str">
      <f>IF(AND(R$31&gt;=$AA182,R$31&lt;=$AA182,NOT(ISBLANK($AA182))),$H182,"")</f>
    </nc>
  </rcc>
  <rcc rId="5002" ua="false" sId="6">
    <nc r="S182" t="str">
      <f>IF(AND(S$31&gt;=$AA182,S$31&lt;=$AA182,NOT(ISBLANK($AA182))),$H182,"")</f>
    </nc>
  </rcc>
  <rcc rId="5003" ua="false" sId="6">
    <nc r="T182" t="str">
      <f>IF(AND(T$31&gt;=$AA182,T$31&lt;=$AA182,NOT(ISBLANK($AA182))),$H182,"")</f>
    </nc>
  </rcc>
  <rcc rId="5004" ua="false" sId="6">
    <nc r="U182" t="str">
      <f>IF(AND(U$31&gt;=$AA182,U$31&lt;=$AA182,NOT(ISBLANK($AA182))),$H182,"")</f>
    </nc>
  </rcc>
  <rcc rId="5005" ua="false" sId="6">
    <nc r="V182" t="str">
      <f>IF(AND(V$31&gt;=$AA182,V$31&lt;=$AA182,NOT(ISBLANK($AA182))),$H182,"")</f>
    </nc>
  </rcc>
  <rcc rId="5006" ua="false" sId="6">
    <nc r="W182" t="str">
      <f>IF(AND(W$31&gt;=$AA182,W$31&lt;=$AA182,NOT(ISBLANK($AA182))),$H182,"")</f>
    </nc>
  </rcc>
  <rcc rId="5007" ua="false" sId="6">
    <nc r="AA182" t="n">
      <f>IF($P182,$P182,$F182)</f>
    </nc>
  </rcc>
  <rcc rId="5008" ua="false" sId="6">
    <nc r="AB182" t="n">
      <f>IF($J182=$E$22,$H182*448,0)</f>
    </nc>
  </rcc>
  <rcc rId="5009" ua="false" sId="6">
    <nc r="AC182" t="n">
      <f>IF($J182=$E$22,$I182*448,0)</f>
    </nc>
  </rcc>
  <rcc rId="5010" ua="false" sId="6">
    <nc r="AD182" t="n">
      <f>IFERROR(VLOOKUP($A182,[5]БДСМ!$A$353:$O$1956,15,0),0)</f>
    </nc>
  </rcc>
  <rcc rId="5011" ua="false" sId="6">
    <nc r="AE182" t="n">
      <f>IFERROR(VLOOKUP($A182,#REF!,13,0),0)</f>
    </nc>
  </rcc>
  <rcc rId="5012" ua="false" sId="6">
    <nc r="AF182" t="n">
      <f>AB182+AD182</f>
    </nc>
  </rcc>
  <rcc rId="5013" ua="false" sId="6">
    <nc r="AG182" t="n">
      <f>AC182+AE182</f>
    </nc>
  </rcc>
  <rcc rId="5014" ua="false" sId="6">
    <nc r="AG182" t="n">
      <f>AC182+AE182</f>
    </nc>
  </rcc>
  <rcc rId="5015" ua="false" sId="6">
    <nc r="J182" t="n">
      <f>D182</f>
    </nc>
  </rcc>
  <rcc rId="5016" ua="false" sId="6">
    <nc r="K182" t="e">
      <f>VLOOKUP($A182,[5]БДСМ!$A$353:$C$2604,3,0)</f>
    </nc>
  </rcc>
  <rcc rId="5017" ua="false" sId="6">
    <nc r="L182" t="e">
      <f>VLOOKUP($A182,[5]БДСМ!$A$352:$P$2459,16,0)</f>
    </nc>
  </rcc>
  <rcc rId="5018" ua="false" sId="6">
    <nc r="Q182" t="str">
      <f>IF(AND(Q$31&gt;=$AA182,Q$31&lt;=$AA182,NOT(ISBLANK($AA182))),$H182,"")</f>
    </nc>
  </rcc>
  <rcc rId="5019" ua="false" sId="6">
    <nc r="R182" t="str">
      <f>IF(AND(R$31&gt;=$AA182,R$31&lt;=$AA182,NOT(ISBLANK($AA182))),$H182,"")</f>
    </nc>
  </rcc>
  <rcc rId="5020" ua="false" sId="6">
    <nc r="S182" t="str">
      <f>IF(AND(S$31&gt;=$AA182,S$31&lt;=$AA182,NOT(ISBLANK($AA182))),$H182,"")</f>
    </nc>
  </rcc>
  <rcc rId="5021" ua="false" sId="6">
    <nc r="T182" t="str">
      <f>IF(AND(T$31&gt;=$AA182,T$31&lt;=$AA182,NOT(ISBLANK($AA182))),$H182,"")</f>
    </nc>
  </rcc>
  <rcc rId="5022" ua="false" sId="6">
    <nc r="U182" t="str">
      <f>IF(AND(U$31&gt;=$AA182,U$31&lt;=$AA182,NOT(ISBLANK($AA182))),$H182,"")</f>
    </nc>
  </rcc>
  <rcc rId="5023" ua="false" sId="6">
    <nc r="V182" t="str">
      <f>IF(AND(V$31&gt;=$AA182,V$31&lt;=$AA182,NOT(ISBLANK($AA182))),$H182,"")</f>
    </nc>
  </rcc>
  <rcc rId="5024" ua="false" sId="6">
    <nc r="W182" t="str">
      <f>IF(AND(W$31&gt;=$AA182,W$31&lt;=$AA182,NOT(ISBLANK($AA182))),$H182,"")</f>
    </nc>
  </rcc>
  <rcc rId="5025" ua="false" sId="6">
    <nc r="AA182" t="n">
      <f>IF($P182,$P182,$F182)</f>
    </nc>
  </rcc>
  <rcc rId="5026" ua="false" sId="6">
    <nc r="AB182" t="n">
      <f>IF($J182=$E$22,$H182*448,0)</f>
    </nc>
  </rcc>
  <rcc rId="5027" ua="false" sId="6">
    <nc r="AC182" t="n">
      <f>IF($J182=$E$22,$I182*448,0)</f>
    </nc>
  </rcc>
  <rcc rId="5028" ua="false" sId="6">
    <nc r="AD182" t="n">
      <f>IFERROR(VLOOKUP($A182,[5]БДСМ!$A$353:$O$1956,15,0),0)</f>
    </nc>
  </rcc>
  <rcc rId="5029" ua="false" sId="6">
    <nc r="AE182" t="n">
      <f>IFERROR(VLOOKUP($A182,#REF!,13,0),0)</f>
    </nc>
  </rcc>
  <rcc rId="5030" ua="false" sId="6">
    <nc r="AF182" t="n">
      <f>AB182+AD182</f>
    </nc>
  </rcc>
  <rcc rId="5031" ua="false" sId="6">
    <nc r="AG182" t="n">
      <f>AC182+AE182</f>
    </nc>
  </rcc>
  <rcc rId="5032" ua="false" sId="6">
    <nc r="AG182" t="n">
      <f>AC182+AE182</f>
    </nc>
  </rcc>
  <rcc rId="5033" ua="false" sId="6">
    <nc r="J182" t="n">
      <f>D182</f>
    </nc>
  </rcc>
  <rcc rId="5034" ua="false" sId="6">
    <nc r="K182" t="e">
      <f>VLOOKUP($A182,[5]БДСМ!$A$353:$C$2604,3,0)</f>
    </nc>
  </rcc>
  <rcc rId="5035" ua="false" sId="6">
    <nc r="L182" t="e">
      <f>VLOOKUP($A182,[5]БДСМ!$A$352:$P$2459,16,0)</f>
    </nc>
  </rcc>
  <rcc rId="5036" ua="false" sId="6">
    <nc r="Q182" t="str">
      <f>IF(AND(Q$31&gt;=$AA182,Q$31&lt;=$AA182,NOT(ISBLANK($AA182))),$H182,"")</f>
    </nc>
  </rcc>
  <rcc rId="5037" ua="false" sId="6">
    <nc r="R182" t="str">
      <f>IF(AND(R$31&gt;=$AA182,R$31&lt;=$AA182,NOT(ISBLANK($AA182))),$H182,"")</f>
    </nc>
  </rcc>
  <rcc rId="5038" ua="false" sId="6">
    <nc r="S182" t="str">
      <f>IF(AND(S$31&gt;=$AA182,S$31&lt;=$AA182,NOT(ISBLANK($AA182))),$H182,"")</f>
    </nc>
  </rcc>
  <rcc rId="5039" ua="false" sId="6">
    <nc r="T182" t="str">
      <f>IF(AND(T$31&gt;=$AA182,T$31&lt;=$AA182,NOT(ISBLANK($AA182))),$H182,"")</f>
    </nc>
  </rcc>
  <rcc rId="5040" ua="false" sId="6">
    <nc r="U182" t="str">
      <f>IF(AND(U$31&gt;=$AA182,U$31&lt;=$AA182,NOT(ISBLANK($AA182))),$H182,"")</f>
    </nc>
  </rcc>
  <rcc rId="5041" ua="false" sId="6">
    <nc r="V182" t="str">
      <f>IF(AND(V$31&gt;=$AA182,V$31&lt;=$AA182,NOT(ISBLANK($AA182))),$H182,"")</f>
    </nc>
  </rcc>
  <rcc rId="5042" ua="false" sId="6">
    <nc r="W182" t="str">
      <f>IF(AND(W$31&gt;=$AA182,W$31&lt;=$AA182,NOT(ISBLANK($AA182))),$H182,"")</f>
    </nc>
  </rcc>
  <rcc rId="5043" ua="false" sId="6">
    <nc r="AA182" t="n">
      <f>IF($P182,$P182,$F182)</f>
    </nc>
  </rcc>
  <rcc rId="5044" ua="false" sId="6">
    <nc r="AB182" t="n">
      <f>IF($J182=$E$22,$H182*448,0)</f>
    </nc>
  </rcc>
  <rcc rId="5045" ua="false" sId="6">
    <nc r="AC182" t="n">
      <f>IF($J182=$E$22,$I182*448,0)</f>
    </nc>
  </rcc>
  <rcc rId="5046" ua="false" sId="6">
    <nc r="AD182" t="n">
      <f>IFERROR(VLOOKUP($A182,[5]БДСМ!$A$353:$O$1956,15,0),0)</f>
    </nc>
  </rcc>
  <rcc rId="5047" ua="false" sId="6">
    <nc r="AE182" t="n">
      <f>IFERROR(VLOOKUP($A182,#REF!,13,0),0)</f>
    </nc>
  </rcc>
  <rcc rId="5048" ua="false" sId="6">
    <nc r="AF182" t="n">
      <f>AB182+AD182</f>
    </nc>
  </rcc>
  <rcc rId="5049" ua="false" sId="6">
    <nc r="AG182" t="n">
      <f>AC182+AE182</f>
    </nc>
  </rcc>
  <rcc rId="5050" ua="false" sId="6">
    <nc r="AG182" t="n">
      <f>AC182+AE182</f>
    </nc>
  </rcc>
  <rcc rId="5051" ua="false" sId="6">
    <nc r="J182" t="n">
      <f>D182</f>
    </nc>
  </rcc>
  <rcc rId="5052" ua="false" sId="6">
    <nc r="K182" t="e">
      <f>VLOOKUP($A182,[5]БДСМ!$A$353:$C$2604,3,0)</f>
    </nc>
  </rcc>
  <rcc rId="5053" ua="false" sId="6">
    <nc r="L182" t="e">
      <f>VLOOKUP($A182,[5]БДСМ!$A$352:$P$2459,16,0)</f>
    </nc>
  </rcc>
  <rcc rId="5054" ua="false" sId="6">
    <nc r="Q182" t="str">
      <f>IF(AND(Q$31&gt;=$AA182,Q$31&lt;=$AA182,NOT(ISBLANK($AA182))),$H182,"")</f>
    </nc>
  </rcc>
  <rcc rId="5055" ua="false" sId="6">
    <nc r="R182" t="str">
      <f>IF(AND(R$31&gt;=$AA182,R$31&lt;=$AA182,NOT(ISBLANK($AA182))),$H182,"")</f>
    </nc>
  </rcc>
  <rcc rId="5056" ua="false" sId="6">
    <nc r="S182" t="str">
      <f>IF(AND(S$31&gt;=$AA182,S$31&lt;=$AA182,NOT(ISBLANK($AA182))),$H182,"")</f>
    </nc>
  </rcc>
  <rcc rId="5057" ua="false" sId="6">
    <nc r="T182" t="str">
      <f>IF(AND(T$31&gt;=$AA182,T$31&lt;=$AA182,NOT(ISBLANK($AA182))),$H182,"")</f>
    </nc>
  </rcc>
  <rcc rId="5058" ua="false" sId="6">
    <nc r="U182" t="str">
      <f>IF(AND(U$31&gt;=$AA182,U$31&lt;=$AA182,NOT(ISBLANK($AA182))),$H182,"")</f>
    </nc>
  </rcc>
  <rcc rId="5059" ua="false" sId="6">
    <nc r="V182" t="str">
      <f>IF(AND(V$31&gt;=$AA182,V$31&lt;=$AA182,NOT(ISBLANK($AA182))),$H182,"")</f>
    </nc>
  </rcc>
  <rcc rId="5060" ua="false" sId="6">
    <nc r="W182" t="str">
      <f>IF(AND(W$31&gt;=$AA182,W$31&lt;=$AA182,NOT(ISBLANK($AA182))),$H182,"")</f>
    </nc>
  </rcc>
  <rcc rId="5061" ua="false" sId="6">
    <nc r="AA182" t="n">
      <f>IF($P182,$P182,$F182)</f>
    </nc>
  </rcc>
  <rcc rId="5062" ua="false" sId="6">
    <nc r="AB182" t="n">
      <f>IF($J182=$E$22,$H182*448,0)</f>
    </nc>
  </rcc>
  <rcc rId="5063" ua="false" sId="6">
    <nc r="AC182" t="n">
      <f>IF($J182=$E$22,$I182*448,0)</f>
    </nc>
  </rcc>
  <rcc rId="5064" ua="false" sId="6">
    <nc r="AD182" t="n">
      <f>IFERROR(VLOOKUP($A182,[5]БДСМ!$A$353:$O$1956,15,0),0)</f>
    </nc>
  </rcc>
  <rcc rId="5065" ua="false" sId="6">
    <nc r="AE182" t="n">
      <f>IFERROR(VLOOKUP($A182,#REF!,13,0),0)</f>
    </nc>
  </rcc>
  <rcc rId="5066" ua="false" sId="6">
    <nc r="AF182" t="n">
      <f>AB182+AD182</f>
    </nc>
  </rcc>
  <rcc rId="5067" ua="false" sId="6">
    <nc r="AG182" t="n">
      <f>AC182+AE182</f>
    </nc>
  </rcc>
  <rcc rId="5068" ua="false" sId="6">
    <nc r="AG182" t="n">
      <f>AC182+AE182</f>
    </nc>
  </rcc>
  <rcc rId="5069" ua="false" sId="6">
    <nc r="J182" t="n">
      <f>D182</f>
    </nc>
  </rcc>
  <rcc rId="5070" ua="false" sId="6">
    <nc r="K182" t="e">
      <f>VLOOKUP($A182,[5]БДСМ!$A$353:$C$2604,3,0)</f>
    </nc>
  </rcc>
  <rcc rId="5071" ua="false" sId="6">
    <nc r="L182" t="e">
      <f>VLOOKUP($A182,[5]БДСМ!$A$352:$P$2459,16,0)</f>
    </nc>
  </rcc>
  <rcc rId="5072" ua="false" sId="6">
    <nc r="Q182" t="str">
      <f>IF(AND(Q$31&gt;=$AA182,Q$31&lt;=$AA182,NOT(ISBLANK($AA182))),$H182,"")</f>
    </nc>
  </rcc>
  <rcc rId="5073" ua="false" sId="6">
    <nc r="R182" t="str">
      <f>IF(AND(R$31&gt;=$AA182,R$31&lt;=$AA182,NOT(ISBLANK($AA182))),$H182,"")</f>
    </nc>
  </rcc>
  <rcc rId="5074" ua="false" sId="6">
    <nc r="S182" t="str">
      <f>IF(AND(S$31&gt;=$AA182,S$31&lt;=$AA182,NOT(ISBLANK($AA182))),$H182,"")</f>
    </nc>
  </rcc>
  <rcc rId="5075" ua="false" sId="6">
    <nc r="T182" t="str">
      <f>IF(AND(T$31&gt;=$AA182,T$31&lt;=$AA182,NOT(ISBLANK($AA182))),$H182,"")</f>
    </nc>
  </rcc>
  <rcc rId="5076" ua="false" sId="6">
    <nc r="U182" t="str">
      <f>IF(AND(U$31&gt;=$AA182,U$31&lt;=$AA182,NOT(ISBLANK($AA182))),$H182,"")</f>
    </nc>
  </rcc>
  <rcc rId="5077" ua="false" sId="6">
    <nc r="V182" t="str">
      <f>IF(AND(V$31&gt;=$AA182,V$31&lt;=$AA182,NOT(ISBLANK($AA182))),$H182,"")</f>
    </nc>
  </rcc>
  <rcc rId="5078" ua="false" sId="6">
    <nc r="W182" t="str">
      <f>IF(AND(W$31&gt;=$AA182,W$31&lt;=$AA182,NOT(ISBLANK($AA182))),$H182,"")</f>
    </nc>
  </rcc>
  <rcc rId="5079" ua="false" sId="6">
    <nc r="AA182" t="n">
      <f>IF($P182,$P182,$F182)</f>
    </nc>
  </rcc>
  <rcc rId="5080" ua="false" sId="6">
    <nc r="AB182" t="n">
      <f>IF($J182=$E$22,$H182*448,0)</f>
    </nc>
  </rcc>
  <rcc rId="5081" ua="false" sId="6">
    <nc r="AC182" t="n">
      <f>IF($J182=$E$22,$I182*448,0)</f>
    </nc>
  </rcc>
  <rcc rId="5082" ua="false" sId="6">
    <nc r="AD182" t="n">
      <f>IFERROR(VLOOKUP($A182,[5]БДСМ!$A$353:$O$1956,15,0),0)</f>
    </nc>
  </rcc>
  <rcc rId="5083" ua="false" sId="6">
    <nc r="AE182" t="n">
      <f>IFERROR(VLOOKUP($A182,#REF!,13,0),0)</f>
    </nc>
  </rcc>
  <rcc rId="5084" ua="false" sId="6">
    <nc r="AF182" t="n">
      <f>AB182+AD182</f>
    </nc>
  </rcc>
  <rcc rId="5085" ua="false" sId="6">
    <nc r="AG182" t="n">
      <f>AC182+AE182</f>
    </nc>
  </rcc>
  <rcc rId="5086" ua="false" sId="6">
    <nc r="AG182" t="n">
      <f>AC182+AE182</f>
    </nc>
  </rcc>
  <rcc rId="5087" ua="false" sId="6">
    <nc r="J182" t="n">
      <f>D182</f>
    </nc>
  </rcc>
  <rcc rId="5088" ua="false" sId="6">
    <nc r="K182" t="e">
      <f>VLOOKUP($A182,[5]БДСМ!$A$353:$C$2604,3,0)</f>
    </nc>
  </rcc>
  <rcc rId="5089" ua="false" sId="6">
    <nc r="L182" t="e">
      <f>VLOOKUP($A182,[5]БДСМ!$A$352:$P$2459,16,0)</f>
    </nc>
  </rcc>
  <rcc rId="5090" ua="false" sId="6">
    <nc r="Q182" t="str">
      <f>IF(AND(Q$31&gt;=$AA182,Q$31&lt;=$AA182,NOT(ISBLANK($AA182))),$H182,"")</f>
    </nc>
  </rcc>
  <rcc rId="5091" ua="false" sId="6">
    <nc r="R182" t="str">
      <f>IF(AND(R$31&gt;=$AA182,R$31&lt;=$AA182,NOT(ISBLANK($AA182))),$H182,"")</f>
    </nc>
  </rcc>
  <rcc rId="5092" ua="false" sId="6">
    <nc r="S182" t="str">
      <f>IF(AND(S$31&gt;=$AA182,S$31&lt;=$AA182,NOT(ISBLANK($AA182))),$H182,"")</f>
    </nc>
  </rcc>
  <rcc rId="5093" ua="false" sId="6">
    <nc r="T182" t="str">
      <f>IF(AND(T$31&gt;=$AA182,T$31&lt;=$AA182,NOT(ISBLANK($AA182))),$H182,"")</f>
    </nc>
  </rcc>
  <rcc rId="5094" ua="false" sId="6">
    <nc r="U182" t="str">
      <f>IF(AND(U$31&gt;=$AA182,U$31&lt;=$AA182,NOT(ISBLANK($AA182))),$H182,"")</f>
    </nc>
  </rcc>
  <rcc rId="5095" ua="false" sId="6">
    <nc r="V182" t="str">
      <f>IF(AND(V$31&gt;=$AA182,V$31&lt;=$AA182,NOT(ISBLANK($AA182))),$H182,"")</f>
    </nc>
  </rcc>
  <rcc rId="5096" ua="false" sId="6">
    <nc r="W182" t="str">
      <f>IF(AND(W$31&gt;=$AA182,W$31&lt;=$AA182,NOT(ISBLANK($AA182))),$H182,"")</f>
    </nc>
  </rcc>
  <rcc rId="5097" ua="false" sId="6">
    <nc r="AA182" t="n">
      <f>IF($P182,$P182,$F182)</f>
    </nc>
  </rcc>
  <rcc rId="5098" ua="false" sId="6">
    <nc r="AB182" t="n">
      <f>IF($J182=$E$22,$H182*448,0)</f>
    </nc>
  </rcc>
  <rcc rId="5099" ua="false" sId="6">
    <nc r="AC182" t="n">
      <f>IF($J182=$E$22,$I182*448,0)</f>
    </nc>
  </rcc>
  <rcc rId="5100" ua="false" sId="6">
    <nc r="AD182" t="n">
      <f>IFERROR(VLOOKUP($A182,[5]БДСМ!$A$353:$O$1956,15,0),0)</f>
    </nc>
  </rcc>
  <rcc rId="5101" ua="false" sId="6">
    <nc r="AE182" t="n">
      <f>IFERROR(VLOOKUP($A182,#REF!,13,0),0)</f>
    </nc>
  </rcc>
  <rcc rId="5102" ua="false" sId="6">
    <nc r="AF182" t="n">
      <f>AB182+AD182</f>
    </nc>
  </rcc>
  <rcc rId="5103" ua="false" sId="6">
    <nc r="AG182" t="n">
      <f>AC182+AE182</f>
    </nc>
  </rcc>
  <rcc rId="5104" ua="false" sId="6">
    <nc r="AG182" t="n">
      <f>AC182+AE182</f>
    </nc>
  </rcc>
  <rcc rId="5105" ua="false" sId="6">
    <nc r="J182" t="n">
      <f>D182</f>
    </nc>
  </rcc>
  <rcc rId="5106" ua="false" sId="6">
    <nc r="K182" t="e">
      <f>VLOOKUP($A182,[5]БДСМ!$A$353:$C$2604,3,0)</f>
    </nc>
  </rcc>
  <rcc rId="5107" ua="false" sId="6">
    <nc r="L182" t="e">
      <f>VLOOKUP($A182,[5]БДСМ!$A$352:$P$2459,16,0)</f>
    </nc>
  </rcc>
  <rcc rId="5108" ua="false" sId="6">
    <nc r="Q182" t="str">
      <f>IF(AND(Q$31&gt;=$AA182,Q$31&lt;=$AA182,NOT(ISBLANK($AA182))),$H182,"")</f>
    </nc>
  </rcc>
  <rcc rId="5109" ua="false" sId="6">
    <nc r="R182" t="str">
      <f>IF(AND(R$31&gt;=$AA182,R$31&lt;=$AA182,NOT(ISBLANK($AA182))),$H182,"")</f>
    </nc>
  </rcc>
  <rcc rId="5110" ua="false" sId="6">
    <nc r="S182" t="str">
      <f>IF(AND(S$31&gt;=$AA182,S$31&lt;=$AA182,NOT(ISBLANK($AA182))),$H182,"")</f>
    </nc>
  </rcc>
  <rcc rId="5111" ua="false" sId="6">
    <nc r="T182" t="str">
      <f>IF(AND(T$31&gt;=$AA182,T$31&lt;=$AA182,NOT(ISBLANK($AA182))),$H182,"")</f>
    </nc>
  </rcc>
  <rcc rId="5112" ua="false" sId="6">
    <nc r="U182" t="str">
      <f>IF(AND(U$31&gt;=$AA182,U$31&lt;=$AA182,NOT(ISBLANK($AA182))),$H182,"")</f>
    </nc>
  </rcc>
  <rcc rId="5113" ua="false" sId="6">
    <nc r="V182" t="str">
      <f>IF(AND(V$31&gt;=$AA182,V$31&lt;=$AA182,NOT(ISBLANK($AA182))),$H182,"")</f>
    </nc>
  </rcc>
  <rcc rId="5114" ua="false" sId="6">
    <nc r="W182" t="str">
      <f>IF(AND(W$31&gt;=$AA182,W$31&lt;=$AA182,NOT(ISBLANK($AA182))),$H182,"")</f>
    </nc>
  </rcc>
  <rcc rId="5115" ua="false" sId="6">
    <nc r="AA182" t="n">
      <f>IF($P182,$P182,$F182)</f>
    </nc>
  </rcc>
  <rcc rId="5116" ua="false" sId="6">
    <nc r="AB182" t="n">
      <f>IF($J182=$E$22,$H182*448,0)</f>
    </nc>
  </rcc>
  <rcc rId="5117" ua="false" sId="6">
    <nc r="AC182" t="n">
      <f>IF($J182=$E$22,$I182*448,0)</f>
    </nc>
  </rcc>
  <rcc rId="5118" ua="false" sId="6">
    <nc r="AD182" t="n">
      <f>IFERROR(VLOOKUP($A182,[5]БДСМ!$A$353:$O$1956,15,0),0)</f>
    </nc>
  </rcc>
  <rcc rId="5119" ua="false" sId="6">
    <nc r="AE182" t="n">
      <f>IFERROR(VLOOKUP($A182,#REF!,13,0),0)</f>
    </nc>
  </rcc>
  <rcc rId="5120" ua="false" sId="6">
    <nc r="AF182" t="n">
      <f>AB182+AD182</f>
    </nc>
  </rcc>
  <rcc rId="5121" ua="false" sId="6">
    <nc r="AG182" t="n">
      <f>AC182+AE182</f>
    </nc>
  </rcc>
  <rcc rId="5122" ua="false" sId="6">
    <nc r="AG182" t="n">
      <f>AC182+AE182</f>
    </nc>
  </rcc>
  <rcc rId="5123" ua="false" sId="6">
    <nc r="J182" t="n">
      <f>D182</f>
    </nc>
  </rcc>
  <rcc rId="5124" ua="false" sId="6">
    <nc r="K182" t="e">
      <f>VLOOKUP($A182,[5]БДСМ!$A$353:$C$2604,3,0)</f>
    </nc>
  </rcc>
  <rcc rId="5125" ua="false" sId="6">
    <nc r="L182" t="e">
      <f>VLOOKUP($A182,[5]БДСМ!$A$352:$P$2459,16,0)</f>
    </nc>
  </rcc>
  <rcc rId="5126" ua="false" sId="6">
    <nc r="Q182" t="str">
      <f>IF(AND(Q$31&gt;=$AA182,Q$31&lt;=$AA182,NOT(ISBLANK($AA182))),$H182,"")</f>
    </nc>
  </rcc>
  <rcc rId="5127" ua="false" sId="6">
    <nc r="R182" t="str">
      <f>IF(AND(R$31&gt;=$AA182,R$31&lt;=$AA182,NOT(ISBLANK($AA182))),$H182,"")</f>
    </nc>
  </rcc>
  <rcc rId="5128" ua="false" sId="6">
    <nc r="S182" t="str">
      <f>IF(AND(S$31&gt;=$AA182,S$31&lt;=$AA182,NOT(ISBLANK($AA182))),$H182,"")</f>
    </nc>
  </rcc>
  <rcc rId="5129" ua="false" sId="6">
    <nc r="T182" t="str">
      <f>IF(AND(T$31&gt;=$AA182,T$31&lt;=$AA182,NOT(ISBLANK($AA182))),$H182,"")</f>
    </nc>
  </rcc>
  <rcc rId="5130" ua="false" sId="6">
    <nc r="U182" t="str">
      <f>IF(AND(U$31&gt;=$AA182,U$31&lt;=$AA182,NOT(ISBLANK($AA182))),$H182,"")</f>
    </nc>
  </rcc>
  <rcc rId="5131" ua="false" sId="6">
    <nc r="V182" t="str">
      <f>IF(AND(V$31&gt;=$AA182,V$31&lt;=$AA182,NOT(ISBLANK($AA182))),$H182,"")</f>
    </nc>
  </rcc>
  <rcc rId="5132" ua="false" sId="6">
    <nc r="W182" t="str">
      <f>IF(AND(W$31&gt;=$AA182,W$31&lt;=$AA182,NOT(ISBLANK($AA182))),$H182,"")</f>
    </nc>
  </rcc>
  <rcc rId="5133" ua="false" sId="6">
    <nc r="AA182" t="n">
      <f>IF($P182,$P182,$F182)</f>
    </nc>
  </rcc>
  <rcc rId="5134" ua="false" sId="6">
    <nc r="AB182" t="n">
      <f>IF($J182=$E$22,$H182*448,0)</f>
    </nc>
  </rcc>
  <rcc rId="5135" ua="false" sId="6">
    <nc r="AC182" t="n">
      <f>IF($J182=$E$22,$I182*448,0)</f>
    </nc>
  </rcc>
  <rcc rId="5136" ua="false" sId="6">
    <nc r="AD182" t="n">
      <f>IFERROR(VLOOKUP($A182,[5]БДСМ!$A$353:$O$1956,15,0),0)</f>
    </nc>
  </rcc>
  <rcc rId="5137" ua="false" sId="6">
    <nc r="AE182" t="n">
      <f>IFERROR(VLOOKUP($A182,#REF!,13,0),0)</f>
    </nc>
  </rcc>
  <rcc rId="5138" ua="false" sId="6">
    <nc r="AF182" t="n">
      <f>AB182+AD182</f>
    </nc>
  </rcc>
  <rcc rId="5139" ua="false" sId="6">
    <nc r="AG182" t="n">
      <f>AC182+AE182</f>
    </nc>
  </rcc>
  <rcc rId="5140" ua="false" sId="6">
    <nc r="AG182" t="n">
      <f>AC182+AE182</f>
    </nc>
  </rcc>
  <rcc rId="5141" ua="false" sId="6">
    <nc r="J182" t="n">
      <f>D182</f>
    </nc>
  </rcc>
  <rcc rId="5142" ua="false" sId="6">
    <nc r="K182" t="e">
      <f>VLOOKUP($A182,[5]БДСМ!$A$353:$C$2604,3,0)</f>
    </nc>
  </rcc>
  <rcc rId="5143" ua="false" sId="6">
    <nc r="L182" t="e">
      <f>VLOOKUP($A182,[5]БДСМ!$A$352:$P$2459,16,0)</f>
    </nc>
  </rcc>
  <rcc rId="5144" ua="false" sId="6">
    <nc r="Q182" t="str">
      <f>IF(AND(Q$31&gt;=$AA182,Q$31&lt;=$AA182,NOT(ISBLANK($AA182))),$H182,"")</f>
    </nc>
  </rcc>
  <rcc rId="5145" ua="false" sId="6">
    <nc r="R182" t="str">
      <f>IF(AND(R$31&gt;=$AA182,R$31&lt;=$AA182,NOT(ISBLANK($AA182))),$H182,"")</f>
    </nc>
  </rcc>
  <rcc rId="5146" ua="false" sId="6">
    <nc r="S182" t="str">
      <f>IF(AND(S$31&gt;=$AA182,S$31&lt;=$AA182,NOT(ISBLANK($AA182))),$H182,"")</f>
    </nc>
  </rcc>
  <rcc rId="5147" ua="false" sId="6">
    <nc r="T182" t="str">
      <f>IF(AND(T$31&gt;=$AA182,T$31&lt;=$AA182,NOT(ISBLANK($AA182))),$H182,"")</f>
    </nc>
  </rcc>
  <rcc rId="5148" ua="false" sId="6">
    <nc r="U182" t="str">
      <f>IF(AND(U$31&gt;=$AA182,U$31&lt;=$AA182,NOT(ISBLANK($AA182))),$H182,"")</f>
    </nc>
  </rcc>
  <rcc rId="5149" ua="false" sId="6">
    <nc r="V182" t="str">
      <f>IF(AND(V$31&gt;=$AA182,V$31&lt;=$AA182,NOT(ISBLANK($AA182))),$H182,"")</f>
    </nc>
  </rcc>
  <rcc rId="5150" ua="false" sId="6">
    <nc r="W182" t="str">
      <f>IF(AND(W$31&gt;=$AA182,W$31&lt;=$AA182,NOT(ISBLANK($AA182))),$H182,"")</f>
    </nc>
  </rcc>
  <rcc rId="5151" ua="false" sId="6">
    <nc r="AA182" t="n">
      <f>IF($P182,$P182,$F182)</f>
    </nc>
  </rcc>
  <rcc rId="5152" ua="false" sId="6">
    <nc r="AB182" t="n">
      <f>IF($J182=$E$22,$H182*448,0)</f>
    </nc>
  </rcc>
  <rcc rId="5153" ua="false" sId="6">
    <nc r="AC182" t="n">
      <f>IF($J182=$E$22,$I182*448,0)</f>
    </nc>
  </rcc>
  <rcc rId="5154" ua="false" sId="6">
    <nc r="AD182" t="n">
      <f>IFERROR(VLOOKUP($A182,[5]БДСМ!$A$353:$O$1956,15,0),0)</f>
    </nc>
  </rcc>
  <rcc rId="5155" ua="false" sId="6">
    <nc r="AE182" t="n">
      <f>IFERROR(VLOOKUP($A182,#REF!,13,0),0)</f>
    </nc>
  </rcc>
  <rcc rId="5156" ua="false" sId="6">
    <nc r="AF182" t="n">
      <f>AB182+AD182</f>
    </nc>
  </rcc>
  <rcc rId="5157" ua="false" sId="6">
    <nc r="AG182" t="n">
      <f>AC182+AE182</f>
    </nc>
  </rcc>
  <rcc rId="5158" ua="false" sId="6">
    <nc r="AG182" t="n">
      <f>AC182+AE182</f>
    </nc>
  </rcc>
  <rcc rId="5159" ua="false" sId="6">
    <nc r="J182" t="n">
      <f>D182</f>
    </nc>
  </rcc>
  <rcc rId="5160" ua="false" sId="6">
    <nc r="K182" t="e">
      <f>VLOOKUP($A182,[5]БДСМ!$A$353:$C$2604,3,0)</f>
    </nc>
  </rcc>
  <rcc rId="5161" ua="false" sId="6">
    <nc r="L182" t="e">
      <f>VLOOKUP($A182,[5]БДСМ!$A$352:$P$2459,16,0)</f>
    </nc>
  </rcc>
  <rcc rId="5162" ua="false" sId="6">
    <nc r="Q182" t="str">
      <f>IF(AND(Q$31&gt;=$AA182,Q$31&lt;=$AA182,NOT(ISBLANK($AA182))),$H182,"")</f>
    </nc>
  </rcc>
  <rcc rId="5163" ua="false" sId="6">
    <nc r="R182" t="str">
      <f>IF(AND(R$31&gt;=$AA182,R$31&lt;=$AA182,NOT(ISBLANK($AA182))),$H182,"")</f>
    </nc>
  </rcc>
  <rcc rId="5164" ua="false" sId="6">
    <nc r="S182" t="str">
      <f>IF(AND(S$31&gt;=$AA182,S$31&lt;=$AA182,NOT(ISBLANK($AA182))),$H182,"")</f>
    </nc>
  </rcc>
  <rcc rId="5165" ua="false" sId="6">
    <nc r="T182" t="str">
      <f>IF(AND(T$31&gt;=$AA182,T$31&lt;=$AA182,NOT(ISBLANK($AA182))),$H182,"")</f>
    </nc>
  </rcc>
  <rcc rId="5166" ua="false" sId="6">
    <nc r="U182" t="str">
      <f>IF(AND(U$31&gt;=$AA182,U$31&lt;=$AA182,NOT(ISBLANK($AA182))),$H182,"")</f>
    </nc>
  </rcc>
  <rcc rId="5167" ua="false" sId="6">
    <nc r="V182" t="str">
      <f>IF(AND(V$31&gt;=$AA182,V$31&lt;=$AA182,NOT(ISBLANK($AA182))),$H182,"")</f>
    </nc>
  </rcc>
  <rcc rId="5168" ua="false" sId="6">
    <nc r="W182" t="str">
      <f>IF(AND(W$31&gt;=$AA182,W$31&lt;=$AA182,NOT(ISBLANK($AA182))),$H182,"")</f>
    </nc>
  </rcc>
  <rcc rId="5169" ua="false" sId="6">
    <nc r="AA182" t="n">
      <f>IF($P182,$P182,$F182)</f>
    </nc>
  </rcc>
  <rcc rId="5170" ua="false" sId="6">
    <nc r="AB182" t="n">
      <f>IF($J182=$E$22,$H182*448,0)</f>
    </nc>
  </rcc>
  <rcc rId="5171" ua="false" sId="6">
    <nc r="AC182" t="n">
      <f>IF($J182=$E$22,$I182*448,0)</f>
    </nc>
  </rcc>
  <rcc rId="5172" ua="false" sId="6">
    <nc r="AD182" t="n">
      <f>IFERROR(VLOOKUP($A182,[5]БДСМ!$A$353:$O$1956,15,0),0)</f>
    </nc>
  </rcc>
  <rcc rId="5173" ua="false" sId="6">
    <nc r="AE182" t="n">
      <f>IFERROR(VLOOKUP($A182,#REF!,13,0),0)</f>
    </nc>
  </rcc>
  <rcc rId="5174" ua="false" sId="6">
    <nc r="AF182" t="n">
      <f>AB182+AD182</f>
    </nc>
  </rcc>
  <rcc rId="5175" ua="false" sId="6">
    <nc r="AG182" t="n">
      <f>AC182+AE182</f>
    </nc>
  </rcc>
  <rcc rId="5176" ua="false" sId="6">
    <nc r="AG182" t="n">
      <f>AC182+AE182</f>
    </nc>
  </rcc>
  <rcc rId="5177" ua="false" sId="6">
    <nc r="J182" t="n">
      <f>D182</f>
    </nc>
  </rcc>
  <rcc rId="5178" ua="false" sId="6">
    <nc r="K182" t="e">
      <f>VLOOKUP($A182,[5]БДСМ!$A$353:$C$2604,3,0)</f>
    </nc>
  </rcc>
  <rcc rId="5179" ua="false" sId="6">
    <nc r="L182" t="e">
      <f>VLOOKUP($A182,[5]БДСМ!$A$352:$P$2459,16,0)</f>
    </nc>
  </rcc>
  <rcc rId="5180" ua="false" sId="6">
    <nc r="Q182" t="str">
      <f>IF(AND(Q$31&gt;=$AA182,Q$31&lt;=$AA182,NOT(ISBLANK($AA182))),$H182,"")</f>
    </nc>
  </rcc>
  <rcc rId="5181" ua="false" sId="6">
    <nc r="R182" t="str">
      <f>IF(AND(R$31&gt;=$AA182,R$31&lt;=$AA182,NOT(ISBLANK($AA182))),$H182,"")</f>
    </nc>
  </rcc>
  <rcc rId="5182" ua="false" sId="6">
    <nc r="S182" t="str">
      <f>IF(AND(S$31&gt;=$AA182,S$31&lt;=$AA182,NOT(ISBLANK($AA182))),$H182,"")</f>
    </nc>
  </rcc>
  <rcc rId="5183" ua="false" sId="6">
    <nc r="T182" t="str">
      <f>IF(AND(T$31&gt;=$AA182,T$31&lt;=$AA182,NOT(ISBLANK($AA182))),$H182,"")</f>
    </nc>
  </rcc>
  <rcc rId="5184" ua="false" sId="6">
    <nc r="U182" t="str">
      <f>IF(AND(U$31&gt;=$AA182,U$31&lt;=$AA182,NOT(ISBLANK($AA182))),$H182,"")</f>
    </nc>
  </rcc>
  <rcc rId="5185" ua="false" sId="6">
    <nc r="V182" t="str">
      <f>IF(AND(V$31&gt;=$AA182,V$31&lt;=$AA182,NOT(ISBLANK($AA182))),$H182,"")</f>
    </nc>
  </rcc>
  <rcc rId="5186" ua="false" sId="6">
    <nc r="W182" t="str">
      <f>IF(AND(W$31&gt;=$AA182,W$31&lt;=$AA182,NOT(ISBLANK($AA182))),$H182,"")</f>
    </nc>
  </rcc>
  <rcc rId="5187" ua="false" sId="6">
    <nc r="AA182" t="n">
      <f>IF($P182,$P182,$F182)</f>
    </nc>
  </rcc>
  <rcc rId="5188" ua="false" sId="6">
    <nc r="AB182" t="n">
      <f>IF($J182=$E$22,$H182*448,0)</f>
    </nc>
  </rcc>
  <rcc rId="5189" ua="false" sId="6">
    <nc r="AC182" t="n">
      <f>IF($J182=$E$22,$I182*448,0)</f>
    </nc>
  </rcc>
  <rcc rId="5190" ua="false" sId="6">
    <nc r="AD182" t="n">
      <f>IFERROR(VLOOKUP($A182,[5]БДСМ!$A$353:$O$1956,15,0),0)</f>
    </nc>
  </rcc>
  <rcc rId="5191" ua="false" sId="6">
    <nc r="AE182" t="n">
      <f>IFERROR(VLOOKUP($A182,#REF!,13,0),0)</f>
    </nc>
  </rcc>
  <rcc rId="5192" ua="false" sId="6">
    <nc r="AF182" t="n">
      <f>AB182+AD182</f>
    </nc>
  </rcc>
  <rcc rId="5193" ua="false" sId="6">
    <nc r="AG182" t="n">
      <f>AC182+AE182</f>
    </nc>
  </rcc>
  <rcc rId="5194" ua="false" sId="6">
    <nc r="AG182" t="n">
      <f>AC182+AE182</f>
    </nc>
  </rcc>
  <rcc rId="5195" ua="false" sId="6">
    <nc r="J182" t="n">
      <f>D182</f>
    </nc>
  </rcc>
  <rcc rId="5196" ua="false" sId="6">
    <nc r="K182" t="e">
      <f>VLOOKUP($A182,[5]БДСМ!$A$353:$C$2604,3,0)</f>
    </nc>
  </rcc>
  <rcc rId="5197" ua="false" sId="6">
    <nc r="L182" t="e">
      <f>VLOOKUP($A182,[5]БДСМ!$A$352:$P$2459,16,0)</f>
    </nc>
  </rcc>
  <rcc rId="5198" ua="false" sId="6">
    <nc r="Q182" t="str">
      <f>IF(AND(Q$31&gt;=$AA182,Q$31&lt;=$AA182,NOT(ISBLANK($AA182))),$H182,"")</f>
    </nc>
  </rcc>
  <rcc rId="5199" ua="false" sId="6">
    <nc r="R182" t="str">
      <f>IF(AND(R$31&gt;=$AA182,R$31&lt;=$AA182,NOT(ISBLANK($AA182))),$H182,"")</f>
    </nc>
  </rcc>
  <rcc rId="5200" ua="false" sId="6">
    <nc r="S182" t="str">
      <f>IF(AND(S$31&gt;=$AA182,S$31&lt;=$AA182,NOT(ISBLANK($AA182))),$H182,"")</f>
    </nc>
  </rcc>
  <rcc rId="5201" ua="false" sId="6">
    <nc r="T182" t="str">
      <f>IF(AND(T$31&gt;=$AA182,T$31&lt;=$AA182,NOT(ISBLANK($AA182))),$H182,"")</f>
    </nc>
  </rcc>
  <rcc rId="5202" ua="false" sId="6">
    <nc r="U182" t="str">
      <f>IF(AND(U$31&gt;=$AA182,U$31&lt;=$AA182,NOT(ISBLANK($AA182))),$H182,"")</f>
    </nc>
  </rcc>
  <rcc rId="5203" ua="false" sId="6">
    <nc r="V182" t="str">
      <f>IF(AND(V$31&gt;=$AA182,V$31&lt;=$AA182,NOT(ISBLANK($AA182))),$H182,"")</f>
    </nc>
  </rcc>
  <rcc rId="5204" ua="false" sId="6">
    <nc r="W182" t="str">
      <f>IF(AND(W$31&gt;=$AA182,W$31&lt;=$AA182,NOT(ISBLANK($AA182))),$H182,"")</f>
    </nc>
  </rcc>
  <rcc rId="5205" ua="false" sId="6">
    <nc r="AA182" t="n">
      <f>IF($P182,$P182,$F182)</f>
    </nc>
  </rcc>
  <rcc rId="5206" ua="false" sId="6">
    <nc r="AB182" t="n">
      <f>IF($J182=$E$22,$H182*448,0)</f>
    </nc>
  </rcc>
  <rcc rId="5207" ua="false" sId="6">
    <nc r="AC182" t="n">
      <f>IF($J182=$E$22,$I182*448,0)</f>
    </nc>
  </rcc>
  <rcc rId="5208" ua="false" sId="6">
    <nc r="AD182" t="n">
      <f>IFERROR(VLOOKUP($A182,[5]БДСМ!$A$353:$O$1956,15,0),0)</f>
    </nc>
  </rcc>
  <rcc rId="5209" ua="false" sId="6">
    <nc r="AE182" t="n">
      <f>IFERROR(VLOOKUP($A182,#REF!,13,0),0)</f>
    </nc>
  </rcc>
  <rcc rId="5210" ua="false" sId="6">
    <nc r="AF182" t="n">
      <f>AB182+AD182</f>
    </nc>
  </rcc>
  <rcc rId="5211" ua="false" sId="6">
    <nc r="AG182" t="n">
      <f>AC182+AE182</f>
    </nc>
  </rcc>
  <rcc rId="5212" ua="false" sId="6">
    <nc r="AG182" t="n">
      <f>AC182+AE182</f>
    </nc>
  </rcc>
  <rcc rId="5213" ua="false" sId="6">
    <nc r="J182" t="n">
      <f>D182</f>
    </nc>
  </rcc>
  <rcc rId="5214" ua="false" sId="6">
    <nc r="K182" t="e">
      <f>VLOOKUP($A182,[5]БДСМ!$A$353:$C$2604,3,0)</f>
    </nc>
  </rcc>
  <rcc rId="5215" ua="false" sId="6">
    <nc r="L182" t="e">
      <f>VLOOKUP($A182,[5]БДСМ!$A$352:$P$2459,16,0)</f>
    </nc>
  </rcc>
  <rcc rId="5216" ua="false" sId="6">
    <nc r="Q182" t="str">
      <f>IF(AND(Q$31&gt;=$AA182,Q$31&lt;=$AA182,NOT(ISBLANK($AA182))),$H182,"")</f>
    </nc>
  </rcc>
  <rcc rId="5217" ua="false" sId="6">
    <nc r="R182" t="str">
      <f>IF(AND(R$31&gt;=$AA182,R$31&lt;=$AA182,NOT(ISBLANK($AA182))),$H182,"")</f>
    </nc>
  </rcc>
  <rcc rId="5218" ua="false" sId="6">
    <nc r="S182" t="str">
      <f>IF(AND(S$31&gt;=$AA182,S$31&lt;=$AA182,NOT(ISBLANK($AA182))),$H182,"")</f>
    </nc>
  </rcc>
  <rcc rId="5219" ua="false" sId="6">
    <nc r="T182" t="str">
      <f>IF(AND(T$31&gt;=$AA182,T$31&lt;=$AA182,NOT(ISBLANK($AA182))),$H182,"")</f>
    </nc>
  </rcc>
  <rcc rId="5220" ua="false" sId="6">
    <nc r="U182" t="str">
      <f>IF(AND(U$31&gt;=$AA182,U$31&lt;=$AA182,NOT(ISBLANK($AA182))),$H182,"")</f>
    </nc>
  </rcc>
  <rcc rId="5221" ua="false" sId="6">
    <nc r="V182" t="str">
      <f>IF(AND(V$31&gt;=$AA182,V$31&lt;=$AA182,NOT(ISBLANK($AA182))),$H182,"")</f>
    </nc>
  </rcc>
  <rcc rId="5222" ua="false" sId="6">
    <nc r="W182" t="str">
      <f>IF(AND(W$31&gt;=$AA182,W$31&lt;=$AA182,NOT(ISBLANK($AA182))),$H182,"")</f>
    </nc>
  </rcc>
  <rcc rId="5223" ua="false" sId="6">
    <nc r="AA182" t="n">
      <f>IF($P182,$P182,$F182)</f>
    </nc>
  </rcc>
  <rcc rId="5224" ua="false" sId="6">
    <nc r="AB182" t="n">
      <f>IF($J182=$E$22,$H182*448,0)</f>
    </nc>
  </rcc>
  <rcc rId="5225" ua="false" sId="6">
    <nc r="AC182" t="n">
      <f>IF($J182=$E$22,$I182*448,0)</f>
    </nc>
  </rcc>
  <rcc rId="5226" ua="false" sId="6">
    <nc r="AD182" t="n">
      <f>IFERROR(VLOOKUP($A182,[5]БДСМ!$A$353:$O$1956,15,0),0)</f>
    </nc>
  </rcc>
  <rcc rId="5227" ua="false" sId="6">
    <nc r="AE182" t="n">
      <f>IFERROR(VLOOKUP($A182,#REF!,13,0),0)</f>
    </nc>
  </rcc>
  <rcc rId="5228" ua="false" sId="6">
    <nc r="AF182" t="n">
      <f>AB182+AD182</f>
    </nc>
  </rcc>
  <rcc rId="5229" ua="false" sId="6">
    <nc r="AG182" t="n">
      <f>AC182+AE182</f>
    </nc>
  </rcc>
  <rcc rId="5230" ua="false" sId="6">
    <nc r="AG182" t="n">
      <f>AC182+AE182</f>
    </nc>
  </rcc>
  <rcc rId="5231" ua="false" sId="6">
    <nc r="J182" t="n">
      <f>D182</f>
    </nc>
  </rcc>
  <rcc rId="5232" ua="false" sId="6">
    <nc r="K182" t="e">
      <f>VLOOKUP($A182,[5]БДСМ!$A$353:$C$2604,3,0)</f>
    </nc>
  </rcc>
  <rcc rId="5233" ua="false" sId="6">
    <nc r="L182" t="e">
      <f>VLOOKUP($A182,[5]БДСМ!$A$352:$P$2459,16,0)</f>
    </nc>
  </rcc>
  <rcc rId="5234" ua="false" sId="6">
    <nc r="Q182" t="str">
      <f>IF(AND(Q$31&gt;=$AA182,Q$31&lt;=$AA182,NOT(ISBLANK($AA182))),$H182,"")</f>
    </nc>
  </rcc>
  <rcc rId="5235" ua="false" sId="6">
    <nc r="R182" t="str">
      <f>IF(AND(R$31&gt;=$AA182,R$31&lt;=$AA182,NOT(ISBLANK($AA182))),$H182,"")</f>
    </nc>
  </rcc>
  <rcc rId="5236" ua="false" sId="6">
    <nc r="S182" t="str">
      <f>IF(AND(S$31&gt;=$AA182,S$31&lt;=$AA182,NOT(ISBLANK($AA182))),$H182,"")</f>
    </nc>
  </rcc>
  <rcc rId="5237" ua="false" sId="6">
    <nc r="T182" t="str">
      <f>IF(AND(T$31&gt;=$AA182,T$31&lt;=$AA182,NOT(ISBLANK($AA182))),$H182,"")</f>
    </nc>
  </rcc>
  <rcc rId="5238" ua="false" sId="6">
    <nc r="U182" t="str">
      <f>IF(AND(U$31&gt;=$AA182,U$31&lt;=$AA182,NOT(ISBLANK($AA182))),$H182,"")</f>
    </nc>
  </rcc>
  <rcc rId="5239" ua="false" sId="6">
    <nc r="V182" t="str">
      <f>IF(AND(V$31&gt;=$AA182,V$31&lt;=$AA182,NOT(ISBLANK($AA182))),$H182,"")</f>
    </nc>
  </rcc>
  <rcc rId="5240" ua="false" sId="6">
    <nc r="W182" t="str">
      <f>IF(AND(W$31&gt;=$AA182,W$31&lt;=$AA182,NOT(ISBLANK($AA182))),$H182,"")</f>
    </nc>
  </rcc>
  <rcc rId="5241" ua="false" sId="6">
    <nc r="AA182" t="n">
      <f>IF($P182,$P182,$F182)</f>
    </nc>
  </rcc>
  <rcc rId="5242" ua="false" sId="6">
    <nc r="AB182" t="n">
      <f>IF($J182=$E$22,$H182*448,0)</f>
    </nc>
  </rcc>
  <rcc rId="5243" ua="false" sId="6">
    <nc r="AC182" t="n">
      <f>IF($J182=$E$22,$I182*448,0)</f>
    </nc>
  </rcc>
  <rcc rId="5244" ua="false" sId="6">
    <nc r="AD182" t="n">
      <f>IFERROR(VLOOKUP($A182,[5]БДСМ!$A$353:$O$1956,15,0),0)</f>
    </nc>
  </rcc>
  <rcc rId="5245" ua="false" sId="6">
    <nc r="AE182" t="n">
      <f>IFERROR(VLOOKUP($A182,#REF!,13,0),0)</f>
    </nc>
  </rcc>
  <rcc rId="5246" ua="false" sId="6">
    <nc r="AF182" t="n">
      <f>AB182+AD182</f>
    </nc>
  </rcc>
  <rcc rId="5247" ua="false" sId="6">
    <nc r="AG182" t="n">
      <f>AC182+AE182</f>
    </nc>
  </rcc>
  <rcc rId="5248" ua="false" sId="6">
    <nc r="AG182" t="n">
      <f>AC182+AE182</f>
    </nc>
  </rcc>
  <rcc rId="5249" ua="false" sId="6">
    <nc r="J182" t="n">
      <f>D182</f>
    </nc>
  </rcc>
  <rcc rId="5250" ua="false" sId="6">
    <nc r="K182" t="e">
      <f>VLOOKUP($A182,[5]БДСМ!$A$353:$C$2604,3,0)</f>
    </nc>
  </rcc>
  <rcc rId="5251" ua="false" sId="6">
    <nc r="L182" t="e">
      <f>VLOOKUP($A182,[5]БДСМ!$A$352:$P$2459,16,0)</f>
    </nc>
  </rcc>
  <rcc rId="5252" ua="false" sId="6">
    <nc r="Q182" t="str">
      <f>IF(AND(Q$31&gt;=$AA182,Q$31&lt;=$AA182,NOT(ISBLANK($AA182))),$H182,"")</f>
    </nc>
  </rcc>
  <rcc rId="5253" ua="false" sId="6">
    <nc r="R182" t="str">
      <f>IF(AND(R$31&gt;=$AA182,R$31&lt;=$AA182,NOT(ISBLANK($AA182))),$H182,"")</f>
    </nc>
  </rcc>
  <rcc rId="5254" ua="false" sId="6">
    <nc r="S182" t="str">
      <f>IF(AND(S$31&gt;=$AA182,S$31&lt;=$AA182,NOT(ISBLANK($AA182))),$H182,"")</f>
    </nc>
  </rcc>
  <rcc rId="5255" ua="false" sId="6">
    <nc r="T182" t="str">
      <f>IF(AND(T$31&gt;=$AA182,T$31&lt;=$AA182,NOT(ISBLANK($AA182))),$H182,"")</f>
    </nc>
  </rcc>
  <rcc rId="5256" ua="false" sId="6">
    <nc r="U182" t="str">
      <f>IF(AND(U$31&gt;=$AA182,U$31&lt;=$AA182,NOT(ISBLANK($AA182))),$H182,"")</f>
    </nc>
  </rcc>
  <rcc rId="5257" ua="false" sId="6">
    <nc r="V182" t="str">
      <f>IF(AND(V$31&gt;=$AA182,V$31&lt;=$AA182,NOT(ISBLANK($AA182))),$H182,"")</f>
    </nc>
  </rcc>
  <rcc rId="5258" ua="false" sId="6">
    <nc r="W182" t="str">
      <f>IF(AND(W$31&gt;=$AA182,W$31&lt;=$AA182,NOT(ISBLANK($AA182))),$H182,"")</f>
    </nc>
  </rcc>
  <rcc rId="5259" ua="false" sId="6">
    <nc r="AA182" t="n">
      <f>IF($P182,$P182,$F182)</f>
    </nc>
  </rcc>
  <rcc rId="5260" ua="false" sId="6">
    <nc r="AB182" t="n">
      <f>IF($J182=$E$22,$H182*448,0)</f>
    </nc>
  </rcc>
  <rcc rId="5261" ua="false" sId="6">
    <nc r="AC182" t="n">
      <f>IF($J182=$E$22,$I182*448,0)</f>
    </nc>
  </rcc>
  <rcc rId="5262" ua="false" sId="6">
    <nc r="AD182" t="n">
      <f>IFERROR(VLOOKUP($A182,[5]БДСМ!$A$353:$O$1956,15,0),0)</f>
    </nc>
  </rcc>
  <rcc rId="5263" ua="false" sId="6">
    <nc r="AE182" t="n">
      <f>IFERROR(VLOOKUP($A182,#REF!,13,0),0)</f>
    </nc>
  </rcc>
  <rcc rId="5264" ua="false" sId="6">
    <nc r="AF182" t="n">
      <f>AB182+AD182</f>
    </nc>
  </rcc>
  <rcc rId="5265" ua="false" sId="6">
    <nc r="AG182" t="n">
      <f>AC182+AE182</f>
    </nc>
  </rcc>
  <rcc rId="5266" ua="false" sId="6">
    <nc r="AG182" t="n">
      <f>AC182+AE182</f>
    </nc>
  </rcc>
  <rcc rId="5267" ua="false" sId="6">
    <nc r="J182" t="n">
      <f>D182</f>
    </nc>
  </rcc>
  <rcc rId="5268" ua="false" sId="6">
    <nc r="K182" t="e">
      <f>VLOOKUP($A182,[5]БДСМ!$A$353:$C$2604,3,0)</f>
    </nc>
  </rcc>
  <rcc rId="5269" ua="false" sId="6">
    <nc r="L182" t="e">
      <f>VLOOKUP($A182,[5]БДСМ!$A$352:$P$2459,16,0)</f>
    </nc>
  </rcc>
  <rcc rId="5270" ua="false" sId="6">
    <nc r="Q182" t="str">
      <f>IF(AND(Q$31&gt;=$AA182,Q$31&lt;=$AA182,NOT(ISBLANK($AA182))),$H182,"")</f>
    </nc>
  </rcc>
  <rcc rId="5271" ua="false" sId="6">
    <nc r="R182" t="str">
      <f>IF(AND(R$31&gt;=$AA182,R$31&lt;=$AA182,NOT(ISBLANK($AA182))),$H182,"")</f>
    </nc>
  </rcc>
  <rcc rId="5272" ua="false" sId="6">
    <nc r="S182" t="str">
      <f>IF(AND(S$31&gt;=$AA182,S$31&lt;=$AA182,NOT(ISBLANK($AA182))),$H182,"")</f>
    </nc>
  </rcc>
  <rcc rId="5273" ua="false" sId="6">
    <nc r="T182" t="str">
      <f>IF(AND(T$31&gt;=$AA182,T$31&lt;=$AA182,NOT(ISBLANK($AA182))),$H182,"")</f>
    </nc>
  </rcc>
  <rcc rId="5274" ua="false" sId="6">
    <nc r="U182" t="str">
      <f>IF(AND(U$31&gt;=$AA182,U$31&lt;=$AA182,NOT(ISBLANK($AA182))),$H182,"")</f>
    </nc>
  </rcc>
  <rcc rId="5275" ua="false" sId="6">
    <nc r="V182" t="str">
      <f>IF(AND(V$31&gt;=$AA182,V$31&lt;=$AA182,NOT(ISBLANK($AA182))),$H182,"")</f>
    </nc>
  </rcc>
  <rcc rId="5276" ua="false" sId="6">
    <nc r="W182" t="str">
      <f>IF(AND(W$31&gt;=$AA182,W$31&lt;=$AA182,NOT(ISBLANK($AA182))),$H182,"")</f>
    </nc>
  </rcc>
  <rcc rId="5277" ua="false" sId="6">
    <nc r="AA182" t="n">
      <f>IF($P182,$P182,$F182)</f>
    </nc>
  </rcc>
  <rcc rId="5278" ua="false" sId="6">
    <nc r="AB182" t="n">
      <f>IF($J182=$E$22,$H182*448,0)</f>
    </nc>
  </rcc>
  <rcc rId="5279" ua="false" sId="6">
    <nc r="AC182" t="n">
      <f>IF($J182=$E$22,$I182*448,0)</f>
    </nc>
  </rcc>
  <rcc rId="5280" ua="false" sId="6">
    <nc r="AD182" t="n">
      <f>IFERROR(VLOOKUP($A182,[5]БДСМ!$A$353:$O$1956,15,0),0)</f>
    </nc>
  </rcc>
  <rcc rId="5281" ua="false" sId="6">
    <nc r="AE182" t="n">
      <f>IFERROR(VLOOKUP($A182,#REF!,13,0),0)</f>
    </nc>
  </rcc>
  <rcc rId="5282" ua="false" sId="6">
    <nc r="AF182" t="n">
      <f>AB182+AD182</f>
    </nc>
  </rcc>
  <rcc rId="5283" ua="false" sId="6">
    <nc r="AG182" t="n">
      <f>AC182+AE182</f>
    </nc>
  </rcc>
  <rcc rId="5284" ua="false" sId="6">
    <nc r="AG182" t="n">
      <f>AC182+AE182</f>
    </nc>
  </rcc>
  <rcc rId="5285" ua="false" sId="6">
    <nc r="J182" t="n">
      <f>D182</f>
    </nc>
  </rcc>
  <rcc rId="5286" ua="false" sId="6">
    <nc r="K182" t="e">
      <f>VLOOKUP($A182,[5]БДСМ!$A$353:$C$2604,3,0)</f>
    </nc>
  </rcc>
  <rcc rId="5287" ua="false" sId="6">
    <nc r="L182" t="e">
      <f>VLOOKUP($A182,[5]БДСМ!$A$352:$P$2459,16,0)</f>
    </nc>
  </rcc>
  <rcc rId="5288" ua="false" sId="6">
    <nc r="Q182" t="str">
      <f>IF(AND(Q$31&gt;=$AA182,Q$31&lt;=$AA182,NOT(ISBLANK($AA182))),$H182,"")</f>
    </nc>
  </rcc>
  <rcc rId="5289" ua="false" sId="6">
    <nc r="R182" t="str">
      <f>IF(AND(R$31&gt;=$AA182,R$31&lt;=$AA182,NOT(ISBLANK($AA182))),$H182,"")</f>
    </nc>
  </rcc>
  <rcc rId="5290" ua="false" sId="6">
    <nc r="S182" t="str">
      <f>IF(AND(S$31&gt;=$AA182,S$31&lt;=$AA182,NOT(ISBLANK($AA182))),$H182,"")</f>
    </nc>
  </rcc>
  <rcc rId="5291" ua="false" sId="6">
    <nc r="T182" t="str">
      <f>IF(AND(T$31&gt;=$AA182,T$31&lt;=$AA182,NOT(ISBLANK($AA182))),$H182,"")</f>
    </nc>
  </rcc>
  <rcc rId="5292" ua="false" sId="6">
    <nc r="U182" t="str">
      <f>IF(AND(U$31&gt;=$AA182,U$31&lt;=$AA182,NOT(ISBLANK($AA182))),$H182,"")</f>
    </nc>
  </rcc>
  <rcc rId="5293" ua="false" sId="6">
    <nc r="V182" t="str">
      <f>IF(AND(V$31&gt;=$AA182,V$31&lt;=$AA182,NOT(ISBLANK($AA182))),$H182,"")</f>
    </nc>
  </rcc>
  <rcc rId="5294" ua="false" sId="6">
    <nc r="W182" t="str">
      <f>IF(AND(W$31&gt;=$AA182,W$31&lt;=$AA182,NOT(ISBLANK($AA182))),$H182,"")</f>
    </nc>
  </rcc>
  <rcc rId="5295" ua="false" sId="6">
    <nc r="AA182" t="n">
      <f>IF($P182,$P182,$F182)</f>
    </nc>
  </rcc>
  <rcc rId="5296" ua="false" sId="6">
    <nc r="AB182" t="n">
      <f>IF($J182=$E$22,$H182*448,0)</f>
    </nc>
  </rcc>
  <rcc rId="5297" ua="false" sId="6">
    <nc r="AC182" t="n">
      <f>IF($J182=$E$22,$I182*448,0)</f>
    </nc>
  </rcc>
  <rcc rId="5298" ua="false" sId="6">
    <nc r="AD182" t="n">
      <f>IFERROR(VLOOKUP($A182,[5]БДСМ!$A$353:$O$1956,15,0),0)</f>
    </nc>
  </rcc>
  <rcc rId="5299" ua="false" sId="6">
    <nc r="AE182" t="n">
      <f>IFERROR(VLOOKUP($A182,#REF!,13,0),0)</f>
    </nc>
  </rcc>
  <rcc rId="5300" ua="false" sId="6">
    <nc r="AF182" t="n">
      <f>AB182+AD182</f>
    </nc>
  </rcc>
  <rcc rId="5301" ua="false" sId="6">
    <nc r="AG182" t="n">
      <f>AC182+AE182</f>
    </nc>
  </rcc>
  <rcc rId="5302" ua="false" sId="6">
    <nc r="AG182" t="n">
      <f>AC182+AE182</f>
    </nc>
  </rcc>
  <rcc rId="5303" ua="false" sId="6">
    <nc r="J182" t="n">
      <f>D182</f>
    </nc>
  </rcc>
  <rcc rId="5304" ua="false" sId="6">
    <nc r="K182" t="e">
      <f>VLOOKUP($A182,[5]БДСМ!$A$353:$C$2604,3,0)</f>
    </nc>
  </rcc>
  <rcc rId="5305" ua="false" sId="6">
    <nc r="L182" t="e">
      <f>VLOOKUP($A182,[5]БДСМ!$A$352:$P$2459,16,0)</f>
    </nc>
  </rcc>
  <rcc rId="5306" ua="false" sId="6">
    <nc r="P182" t="n">
      <v>43909</v>
    </nc>
  </rcc>
  <rcc rId="5307" ua="false" sId="6">
    <nc r="Q182" t="str">
      <f>IF(AND(Q$31&gt;=$AA182,Q$31&lt;=$AA182,NOT(ISBLANK($AA182))),$H182,"")</f>
    </nc>
  </rcc>
  <rcc rId="5308" ua="false" sId="6">
    <nc r="R182" t="str">
      <f>IF(AND(R$31&gt;=$AA182,R$31&lt;=$AA182,NOT(ISBLANK($AA182))),$H182,"")</f>
    </nc>
  </rcc>
  <rcc rId="5309" ua="false" sId="6">
    <nc r="S182" t="str">
      <f>IF(AND(S$31&gt;=$AA182,S$31&lt;=$AA182,NOT(ISBLANK($AA182))),$H182,"")</f>
    </nc>
  </rcc>
  <rcc rId="5310" ua="false" sId="6">
    <nc r="T182" t="str">
      <f>IF(AND(T$31&gt;=$AA182,T$31&lt;=$AA182,NOT(ISBLANK($AA182))),$H182,"")</f>
    </nc>
  </rcc>
  <rcc rId="5311" ua="false" sId="6">
    <nc r="U182" t="str">
      <f>IF(AND(U$31&gt;=$AA182,U$31&lt;=$AA182,NOT(ISBLANK($AA182))),$H182,"")</f>
    </nc>
  </rcc>
  <rcc rId="5312" ua="false" sId="6">
    <nc r="V182" t="str">
      <f>IF(AND(V$31&gt;=$AA182,V$31&lt;=$AA182,NOT(ISBLANK($AA182))),$H182,"")</f>
    </nc>
  </rcc>
  <rcc rId="5313" ua="false" sId="6">
    <nc r="W182" t="str">
      <f>IF(AND(W$31&gt;=$AA182,W$31&lt;=$AA182,NOT(ISBLANK($AA182))),$H182,"")</f>
    </nc>
  </rcc>
  <rcc rId="5314" ua="false" sId="6">
    <nc r="AA182" t="n">
      <f>IF($P182,$P182,$F182)</f>
    </nc>
  </rcc>
  <rcc rId="5315" ua="false" sId="6">
    <nc r="AB182" t="n">
      <f>IF($J182=$E$22,$H182*448,0)</f>
    </nc>
  </rcc>
  <rcc rId="5316" ua="false" sId="6">
    <nc r="AC182" t="n">
      <f>IF($J182=$E$22,$I182*448,0)</f>
    </nc>
  </rcc>
  <rcc rId="5317" ua="false" sId="6">
    <nc r="AD182" t="n">
      <f>IFERROR(VLOOKUP($A182,[5]БДСМ!$A$353:$O$1956,15,0),0)</f>
    </nc>
  </rcc>
  <rcc rId="5318" ua="false" sId="6">
    <nc r="AE182" t="n">
      <f>IFERROR(VLOOKUP($A182,#REF!,13,0),0)</f>
    </nc>
  </rcc>
  <rcc rId="5319" ua="false" sId="6">
    <nc r="AF182" t="n">
      <f>AB182+AD182</f>
    </nc>
  </rcc>
  <rcc rId="5320" ua="false" sId="6">
    <nc r="AG182" t="n">
      <f>AC182+AE182</f>
    </nc>
  </rcc>
  <rcc rId="5321" ua="false" sId="6">
    <nc r="AG182" t="n">
      <f>AC182+AE182</f>
    </nc>
  </rcc>
  <rcc rId="5322" ua="false" sId="6">
    <nc r="J182" t="n">
      <f>D182</f>
    </nc>
  </rcc>
  <rcc rId="5323" ua="false" sId="6">
    <nc r="K182" t="e">
      <f>VLOOKUP($A182,[5]БДСМ!$A$353:$C$2604,3,0)</f>
    </nc>
  </rcc>
  <rcc rId="5324" ua="false" sId="6">
    <nc r="L182" t="e">
      <f>VLOOKUP($A182,[5]БДСМ!$A$352:$P$2459,16,0)</f>
    </nc>
  </rcc>
  <rcc rId="5325" ua="false" sId="6">
    <nc r="Q182" t="str">
      <f>IF(AND(Q$31&gt;=$AA182,Q$31&lt;=$AA182,NOT(ISBLANK($AA182))),$H182,"")</f>
    </nc>
  </rcc>
  <rcc rId="5326" ua="false" sId="6">
    <nc r="R182" t="str">
      <f>IF(AND(R$31&gt;=$AA182,R$31&lt;=$AA182,NOT(ISBLANK($AA182))),$H182,"")</f>
    </nc>
  </rcc>
  <rcc rId="5327" ua="false" sId="6">
    <nc r="S182" t="str">
      <f>IF(AND(S$31&gt;=$AA182,S$31&lt;=$AA182,NOT(ISBLANK($AA182))),$H182,"")</f>
    </nc>
  </rcc>
  <rcc rId="5328" ua="false" sId="6">
    <nc r="T182" t="str">
      <f>IF(AND(T$31&gt;=$AA182,T$31&lt;=$AA182,NOT(ISBLANK($AA182))),$H182,"")</f>
    </nc>
  </rcc>
  <rcc rId="5329" ua="false" sId="6">
    <nc r="U182" t="str">
      <f>IF(AND(U$31&gt;=$AA182,U$31&lt;=$AA182,NOT(ISBLANK($AA182))),$H182,"")</f>
    </nc>
  </rcc>
  <rcc rId="5330" ua="false" sId="6">
    <nc r="V182" t="str">
      <f>IF(AND(V$31&gt;=$AA182,V$31&lt;=$AA182,NOT(ISBLANK($AA182))),$H182,"")</f>
    </nc>
  </rcc>
  <rcc rId="5331" ua="false" sId="6">
    <nc r="W182" t="str">
      <f>IF(AND(W$31&gt;=$AA182,W$31&lt;=$AA182,NOT(ISBLANK($AA182))),$H182,"")</f>
    </nc>
  </rcc>
  <rcc rId="5332" ua="false" sId="6">
    <nc r="AA182" t="n">
      <f>IF($P182,$P182,$F182)</f>
    </nc>
  </rcc>
  <rcc rId="5333" ua="false" sId="6">
    <nc r="AB182" t="n">
      <f>IF($J182=$E$22,$H182*448,0)</f>
    </nc>
  </rcc>
  <rcc rId="5334" ua="false" sId="6">
    <nc r="AC182" t="n">
      <f>IF($J182=$E$22,$I182*448,0)</f>
    </nc>
  </rcc>
  <rcc rId="5335" ua="false" sId="6">
    <nc r="AD182" t="n">
      <f>IFERROR(VLOOKUP($A182,[5]БДСМ!$A$353:$O$1956,15,0),0)</f>
    </nc>
  </rcc>
  <rcc rId="5336" ua="false" sId="6">
    <nc r="AE182" t="n">
      <f>IFERROR(VLOOKUP($A182,#REF!,13,0),0)</f>
    </nc>
  </rcc>
  <rcc rId="5337" ua="false" sId="6">
    <nc r="AF182" t="n">
      <f>AB182+AD182</f>
    </nc>
  </rcc>
  <rcc rId="5338" ua="false" sId="6">
    <nc r="AG182" t="n">
      <f>AC182+AE182</f>
    </nc>
  </rcc>
  <rcc rId="5339" ua="false" sId="6">
    <nc r="AG182" t="n">
      <f>AC182+AE182</f>
    </nc>
  </rcc>
  <rcc rId="5340" ua="false" sId="6">
    <nc r="J182" t="n">
      <f>D182</f>
    </nc>
  </rcc>
  <rcc rId="5341" ua="false" sId="6">
    <nc r="K182" t="e">
      <f>VLOOKUP($A182,[5]БДСМ!$A$353:$C$2604,3,0)</f>
    </nc>
  </rcc>
  <rcc rId="5342" ua="false" sId="6">
    <nc r="L182" t="e">
      <f>VLOOKUP($A182,[5]БДСМ!$A$352:$P$2459,16,0)</f>
    </nc>
  </rcc>
  <rcc rId="5343" ua="false" sId="6">
    <nc r="Q182" t="str">
      <f>IF(AND(Q$31&gt;=$AA182,Q$31&lt;=$AA182,NOT(ISBLANK($AA182))),$H182,"")</f>
    </nc>
  </rcc>
  <rcc rId="5344" ua="false" sId="6">
    <nc r="R182" t="str">
      <f>IF(AND(R$31&gt;=$AA182,R$31&lt;=$AA182,NOT(ISBLANK($AA182))),$H182,"")</f>
    </nc>
  </rcc>
  <rcc rId="5345" ua="false" sId="6">
    <nc r="S182" t="str">
      <f>IF(AND(S$31&gt;=$AA182,S$31&lt;=$AA182,NOT(ISBLANK($AA182))),$H182,"")</f>
    </nc>
  </rcc>
  <rcc rId="5346" ua="false" sId="6">
    <nc r="T182" t="str">
      <f>IF(AND(T$31&gt;=$AA182,T$31&lt;=$AA182,NOT(ISBLANK($AA182))),$H182,"")</f>
    </nc>
  </rcc>
  <rcc rId="5347" ua="false" sId="6">
    <nc r="U182" t="str">
      <f>IF(AND(U$31&gt;=$AA182,U$31&lt;=$AA182,NOT(ISBLANK($AA182))),$H182,"")</f>
    </nc>
  </rcc>
  <rcc rId="5348" ua="false" sId="6">
    <nc r="V182" t="str">
      <f>IF(AND(V$31&gt;=$AA182,V$31&lt;=$AA182,NOT(ISBLANK($AA182))),$H182,"")</f>
    </nc>
  </rcc>
  <rcc rId="5349" ua="false" sId="6">
    <nc r="W182" t="str">
      <f>IF(AND(W$31&gt;=$AA182,W$31&lt;=$AA182,NOT(ISBLANK($AA182))),$H182,"")</f>
    </nc>
  </rcc>
  <rcc rId="5350" ua="false" sId="6">
    <nc r="AA182" t="n">
      <f>IF($P182,$P182,$F182)</f>
    </nc>
  </rcc>
  <rcc rId="5351" ua="false" sId="6">
    <nc r="AB182" t="n">
      <f>IF($J182=$E$22,$H182*448,0)</f>
    </nc>
  </rcc>
  <rcc rId="5352" ua="false" sId="6">
    <nc r="AC182" t="n">
      <f>IF($J182=$E$22,$I182*448,0)</f>
    </nc>
  </rcc>
  <rcc rId="5353" ua="false" sId="6">
    <nc r="AD182" t="n">
      <f>IFERROR(VLOOKUP($A182,[5]БДСМ!$A$353:$O$1956,15,0),0)</f>
    </nc>
  </rcc>
  <rcc rId="5354" ua="false" sId="6">
    <nc r="AE182" t="n">
      <f>IFERROR(VLOOKUP($A182,#REF!,13,0),0)</f>
    </nc>
  </rcc>
  <rcc rId="5355" ua="false" sId="6">
    <nc r="AF182" t="n">
      <f>AB182+AD182</f>
    </nc>
  </rcc>
  <rcc rId="5356" ua="false" sId="6">
    <nc r="AG182" t="n">
      <f>AC182+AE182</f>
    </nc>
  </rcc>
  <rcc rId="5357" ua="false" sId="6">
    <nc r="AG182" t="n">
      <f>AC182+AE182</f>
    </nc>
  </rcc>
  <rcc rId="5358" ua="false" sId="6">
    <nc r="J182" t="n">
      <f>D182</f>
    </nc>
  </rcc>
  <rcc rId="5359" ua="false" sId="6">
    <nc r="K182" t="e">
      <f>VLOOKUP($A182,[5]БДСМ!$A$353:$C$2604,3,0)</f>
    </nc>
  </rcc>
  <rcc rId="5360" ua="false" sId="6">
    <nc r="L182" t="e">
      <f>VLOOKUP($A182,[5]БДСМ!$A$352:$P$2459,16,0)</f>
    </nc>
  </rcc>
  <rcc rId="5361" ua="false" sId="6">
    <nc r="Q182" t="str">
      <f>IF(AND(Q$31&gt;=$AA182,Q$31&lt;=$AA182,NOT(ISBLANK($AA182))),$H182,"")</f>
    </nc>
  </rcc>
  <rcc rId="5362" ua="false" sId="6">
    <nc r="R182" t="str">
      <f>IF(AND(R$31&gt;=$AA182,R$31&lt;=$AA182,NOT(ISBLANK($AA182))),$H182,"")</f>
    </nc>
  </rcc>
  <rcc rId="5363" ua="false" sId="6">
    <nc r="S182" t="str">
      <f>IF(AND(S$31&gt;=$AA182,S$31&lt;=$AA182,NOT(ISBLANK($AA182))),$H182,"")</f>
    </nc>
  </rcc>
  <rcc rId="5364" ua="false" sId="6">
    <nc r="T182" t="str">
      <f>IF(AND(T$31&gt;=$AA182,T$31&lt;=$AA182,NOT(ISBLANK($AA182))),$H182,"")</f>
    </nc>
  </rcc>
  <rcc rId="5365" ua="false" sId="6">
    <nc r="U182" t="str">
      <f>IF(AND(U$31&gt;=$AA182,U$31&lt;=$AA182,NOT(ISBLANK($AA182))),$H182,"")</f>
    </nc>
  </rcc>
  <rcc rId="5366" ua="false" sId="6">
    <nc r="V182" t="str">
      <f>IF(AND(V$31&gt;=$AA182,V$31&lt;=$AA182,NOT(ISBLANK($AA182))),$H182,"")</f>
    </nc>
  </rcc>
  <rcc rId="5367" ua="false" sId="6">
    <nc r="W182" t="str">
      <f>IF(AND(W$31&gt;=$AA182,W$31&lt;=$AA182,NOT(ISBLANK($AA182))),$H182,"")</f>
    </nc>
  </rcc>
  <rcc rId="5368" ua="false" sId="6">
    <nc r="AA182" t="n">
      <f>IF($P182,$P182,$F182)</f>
    </nc>
  </rcc>
  <rcc rId="5369" ua="false" sId="6">
    <nc r="AB182" t="n">
      <f>IF($J182=$E$22,$H182*448,0)</f>
    </nc>
  </rcc>
  <rcc rId="5370" ua="false" sId="6">
    <nc r="AC182" t="n">
      <f>IF($J182=$E$22,$I182*448,0)</f>
    </nc>
  </rcc>
  <rcc rId="5371" ua="false" sId="6">
    <nc r="AD182" t="n">
      <f>IFERROR(VLOOKUP($A182,[5]БДСМ!$A$353:$O$1956,15,0),0)</f>
    </nc>
  </rcc>
  <rcc rId="5372" ua="false" sId="6">
    <nc r="AE182" t="n">
      <f>IFERROR(VLOOKUP($A182,#REF!,13,0),0)</f>
    </nc>
  </rcc>
  <rcc rId="5373" ua="false" sId="6">
    <nc r="AF182" t="n">
      <f>AB182+AD182</f>
    </nc>
  </rcc>
  <rcc rId="5374" ua="false" sId="6">
    <nc r="AG182" t="n">
      <f>AC182+AE182</f>
    </nc>
  </rcc>
  <rcc rId="5375" ua="false" sId="6">
    <nc r="AG182" t="n">
      <f>AC182+AE182</f>
    </nc>
  </rcc>
  <rcc rId="5376" ua="false" sId="6">
    <nc r="J182" t="n">
      <f>D182</f>
    </nc>
  </rcc>
  <rcc rId="5377" ua="false" sId="6">
    <nc r="K182" t="e">
      <f>VLOOKUP($A182,[5]БДСМ!$A$353:$C$2604,3,0)</f>
    </nc>
  </rcc>
  <rcc rId="5378" ua="false" sId="6">
    <nc r="L182" t="e">
      <f>VLOOKUP($A182,[5]БДСМ!$A$352:$P$2459,16,0)</f>
    </nc>
  </rcc>
  <rcc rId="5379" ua="false" sId="6">
    <nc r="P182" t="n">
      <v>43913</v>
    </nc>
  </rcc>
  <rcc rId="5380" ua="false" sId="6">
    <nc r="Q182" t="str">
      <f>IF(AND(Q$31&gt;=$AA182,Q$31&lt;=$AA182,NOT(ISBLANK($AA182))),$H182,"")</f>
    </nc>
  </rcc>
  <rcc rId="5381" ua="false" sId="6">
    <nc r="R182" t="str">
      <f>IF(AND(R$31&gt;=$AA182,R$31&lt;=$AA182,NOT(ISBLANK($AA182))),$H182,"")</f>
    </nc>
  </rcc>
  <rcc rId="5382" ua="false" sId="6">
    <nc r="S182" t="str">
      <f>IF(AND(S$31&gt;=$AA182,S$31&lt;=$AA182,NOT(ISBLANK($AA182))),$H182,"")</f>
    </nc>
  </rcc>
  <rcc rId="5383" ua="false" sId="6">
    <nc r="T182" t="str">
      <f>IF(AND(T$31&gt;=$AA182,T$31&lt;=$AA182,NOT(ISBLANK($AA182))),$H182,"")</f>
    </nc>
  </rcc>
  <rcc rId="5384" ua="false" sId="6">
    <nc r="U182" t="str">
      <f>IF(AND(U$31&gt;=$AA182,U$31&lt;=$AA182,NOT(ISBLANK($AA182))),$H182,"")</f>
    </nc>
  </rcc>
  <rcc rId="5385" ua="false" sId="6">
    <nc r="V182" t="str">
      <f>IF(AND(V$31&gt;=$AA182,V$31&lt;=$AA182,NOT(ISBLANK($AA182))),$H182,"")</f>
    </nc>
  </rcc>
  <rcc rId="5386" ua="false" sId="6">
    <nc r="W182" t="str">
      <f>IF(AND(W$31&gt;=$AA182,W$31&lt;=$AA182,NOT(ISBLANK($AA182))),$H182,"")</f>
    </nc>
  </rcc>
  <rcc rId="5387" ua="false" sId="6">
    <nc r="AA182" t="n">
      <f>IF($P182,$P182,$F182)</f>
    </nc>
  </rcc>
  <rcc rId="5388" ua="false" sId="6">
    <nc r="AB182" t="n">
      <f>IF($J182=$E$22,$H182*448,0)</f>
    </nc>
  </rcc>
  <rcc rId="5389" ua="false" sId="6">
    <nc r="AC182" t="n">
      <f>IF($J182=$E$22,$I182*448,0)</f>
    </nc>
  </rcc>
  <rcc rId="5390" ua="false" sId="6">
    <nc r="AD182" t="n">
      <f>IFERROR(VLOOKUP($A182,[5]БДСМ!$A$353:$O$1956,15,0),0)</f>
    </nc>
  </rcc>
  <rcc rId="5391" ua="false" sId="6">
    <nc r="AE182" t="n">
      <f>IFERROR(VLOOKUP($A182,#REF!,13,0),0)</f>
    </nc>
  </rcc>
  <rcc rId="5392" ua="false" sId="6">
    <nc r="AF182" t="n">
      <f>AB182+AD182</f>
    </nc>
  </rcc>
  <rcc rId="5393" ua="false" sId="6">
    <nc r="AG182" t="n">
      <f>AC182+AE182</f>
    </nc>
  </rcc>
  <rcc rId="5394" ua="false" sId="6">
    <nc r="AG182" t="n">
      <f>AC182+AE182</f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5395" ua="false" sId="6">
    <nc r="D24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5396" ua="false" sId="6">
    <oc r="D243" t="inlineStr">
      <is>
        <r>
          <rPr>
            <sz val="11"/>
            <rFont val="Calibri"/>
            <family val="0"/>
            <charset val="1"/>
          </rPr>
          <t xml:space="preserve">VYB_OSN</t>
        </r>
      </is>
    </oc>
    <nc r="D243" t="inlineStr">
      <is>
        <r>
          <rPr>
            <sz val="11"/>
            <rFont val="Calibri"/>
            <family val="0"/>
            <charset val="1"/>
          </rPr>
          <t xml:space="preserve">VYB_MEC</t>
        </r>
      </is>
    </nc>
  </rcc>
  <rcc rId="5397" ua="false" sId="6">
    <oc r="J243" t="n">
      <f>D243</f>
    </oc>
    <nc r="J243" t="inlineStr">
      <is>
        <r>
          <rPr>
            <sz val="11"/>
            <rFont val="Calibri"/>
            <family val="0"/>
            <charset val="1"/>
          </rPr>
          <t xml:space="preserve">M_K_MKAP</t>
        </r>
      </is>
    </nc>
  </rcc>
  <rcc rId="5398" ua="false" sId="6">
    <nc r="E241" t="n">
      <v>43928</v>
    </nc>
  </rcc>
  <rcc rId="5399" ua="false" sId="6">
    <nc r="E242" t="n">
      <v>43930</v>
    </nc>
  </rcc>
  <rcc rId="5400" ua="false" sId="6">
    <nc r="E243" t="n">
      <v>43930</v>
    </nc>
  </rcc>
  <rcc rId="5401" ua="false" sId="6">
    <nc r="F241" t="n">
      <v>43928</v>
    </nc>
  </rcc>
  <rcc rId="5402" ua="false" sId="6">
    <nc r="F242" t="n">
      <v>43930</v>
    </nc>
  </rcc>
  <rcc rId="5403" ua="false" sId="6">
    <nc r="F243" t="n">
      <v>43930</v>
    </nc>
  </rcc>
  <rcc rId="5404" ua="false" sId="6">
    <nc r="G24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405" ua="false" sId="6">
    <nc r="G243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406" ua="false" sId="6">
    <nc r="G240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5407" ua="false" sId="6">
    <nc r="G241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5408" ua="false" sId="6">
    <nc r="H240" t="n">
      <v>16</v>
    </nc>
  </rcc>
  <rcc rId="5409" ua="false" sId="6">
    <nc r="H241" t="n">
      <v>16</v>
    </nc>
  </rcc>
  <rcc rId="5410" ua="false" sId="6">
    <nc r="H243" t="n">
      <v>2</v>
    </nc>
  </rcc>
  <rcc rId="5411" ua="false" sId="6">
    <nc r="H242" t="n">
      <v>8</v>
    </nc>
  </rcc>
  <rcc rId="5412" ua="false" sId="6">
    <nc r="A242" t="n">
      <v>71658268</v>
    </nc>
  </rcc>
  <rcc rId="5413" ua="false" sId="6">
    <nc r="A243" t="n">
      <v>71658268</v>
    </nc>
  </rcc>
  <rcc rId="5414" ua="false" sId="6">
    <nc r="C242" t="inlineStr">
      <is>
        <r>
          <rPr>
            <sz val="11"/>
            <rFont val="Calibri"/>
            <family val="0"/>
            <charset val="1"/>
          </rPr>
          <t xml:space="preserve">Восстановление привода</t>
        </r>
      </is>
    </nc>
  </rcc>
  <rcc rId="5415" ua="false" sId="6">
    <nc r="B242" t="inlineStr">
      <is>
        <r>
          <rPr>
            <sz val="11"/>
            <rFont val="Calibri"/>
            <family val="0"/>
            <charset val="1"/>
          </rPr>
          <t xml:space="preserve">Передаточный шаттл POS 522</t>
        </r>
      </is>
    </nc>
  </rcc>
  <rcc rId="5416" ua="false" sId="6">
    <nc r="B243" t="inlineStr">
      <is>
        <r>
          <rPr>
            <sz val="11"/>
            <rFont val="Calibri"/>
            <family val="0"/>
            <charset val="1"/>
          </rPr>
          <t xml:space="preserve">Передаточный шаттл POS 522</t>
        </r>
      </is>
    </nc>
  </rcc>
  <rcc rId="5417" ua="false" sId="6">
    <nc r="B240" t="inlineStr">
      <is>
        <r>
          <rPr>
            <sz val="11"/>
            <rFont val="Calibri"/>
            <family val="0"/>
            <charset val="1"/>
          </rPr>
          <t xml:space="preserve">Сифон</t>
        </r>
      </is>
    </nc>
  </rcc>
  <rcc rId="5418" ua="false" sId="6">
    <nc r="C243" t="inlineStr">
      <is>
        <r>
          <rPr>
            <sz val="11"/>
            <rFont val="Calibri"/>
            <family val="0"/>
            <charset val="1"/>
          </rPr>
          <t xml:space="preserve">Восстановление привода</t>
        </r>
      </is>
    </nc>
  </rcc>
  <rcc rId="5419" ua="false" sId="6">
    <nc r="C240" t="inlineStr">
      <is>
        <r>
          <rPr>
            <sz val="11"/>
            <rFont val="Calibri"/>
            <family val="0"/>
            <charset val="1"/>
          </rPr>
          <t xml:space="preserve">Изготовление сифона 1.___</t>
        </r>
      </is>
    </nc>
  </rcc>
  <rcc rId="5420" ua="false" sId="6">
    <nc r="C241" t="inlineStr">
      <is>
        <r>
          <rPr>
            <sz val="11"/>
            <rFont val="Calibri"/>
            <family val="0"/>
            <charset val="1"/>
          </rPr>
          <t xml:space="preserve">Изготовление сифона 1.___</t>
        </r>
      </is>
    </nc>
  </rcc>
  <rcc rId="5421" ua="false" sId="6">
    <nc r="A240" t="n">
      <v>71620793</v>
    </nc>
  </rcc>
  <rcc rId="5422" ua="false" sId="6">
    <nc r="A241" t="n">
      <v>71620793</v>
    </nc>
  </rcc>
  <rcc rId="5423" ua="false" sId="6">
    <nc r="B241" t="inlineStr">
      <is>
        <r>
          <rPr>
            <sz val="11"/>
            <rFont val="Calibri"/>
            <family val="0"/>
            <charset val="1"/>
          </rPr>
          <t xml:space="preserve">Сифон</t>
        </r>
      </is>
    </nc>
  </rcc>
  <rcc rId="5424" ua="false" sId="6">
    <nc r="E240" t="n">
      <v>43928</v>
    </nc>
  </rcc>
  <rcc rId="5425" ua="false" sId="6">
    <nc r="F240" t="n">
      <v>43928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5426" ua="false" sId="6">
    <oc r="P98" t="n">
      <v>43931</v>
    </oc>
    <nc r="P98" t="n">
      <v>43929</v>
    </nc>
  </rcc>
  <rcc rId="5427" ua="false" sId="6">
    <nc r="P126" t="n">
      <v>43928</v>
    </nc>
  </rcc>
  <rcc rId="5428" ua="false" sId="6">
    <nc r="C244" t="inlineStr">
      <is>
        <r>
          <rPr>
            <sz val="11"/>
            <rFont val="Calibri"/>
            <family val="0"/>
            <charset val="1"/>
          </rPr>
          <t xml:space="preserve">Восстановление кожухов дисковых пил</t>
        </r>
      </is>
    </nc>
  </rcc>
  <rcc rId="5429" ua="false" sId="6">
    <nc r="D24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430" ua="false" sId="6">
    <nc r="E244" t="n">
      <v>43930</v>
    </nc>
  </rcc>
  <rcc rId="5431" ua="false" sId="6">
    <nc r="F244" t="n">
      <v>43930</v>
    </nc>
  </rcc>
  <rcc rId="5432" ua="false" sId="6">
    <nc r="G244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433" ua="false" sId="6">
    <nc r="B244" t="inlineStr">
      <is>
        <r>
          <rPr>
            <sz val="11"/>
            <rFont val="Calibri"/>
            <family val="0"/>
            <charset val="1"/>
          </rPr>
          <t xml:space="preserve">Помещение продольной резки</t>
        </r>
      </is>
    </nc>
  </rcc>
  <rcc rId="5434" ua="false" sId="6">
    <nc r="C245" t="inlineStr">
      <is>
        <r>
          <rPr>
            <sz val="11"/>
            <rFont val="Calibri"/>
            <family val="0"/>
            <charset val="1"/>
          </rPr>
          <t xml:space="preserve">Замена колосниковой решётки на CBP</t>
        </r>
      </is>
    </nc>
  </rcc>
  <rcc rId="5435" ua="false" sId="6">
    <nc r="D245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436" ua="false" sId="6">
    <nc r="E245" t="n">
      <v>43931</v>
    </nc>
  </rcc>
  <rcc rId="5437" ua="false" sId="6">
    <nc r="F245" t="n">
      <v>43931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5438" ua="false" sId="3">
    <nc r="A2" t="inlineStr">
      <is>
        <r>
          <rPr>
            <sz val="11"/>
            <rFont val="Calibri"/>
            <family val="0"/>
            <charset val="1"/>
          </rPr>
          <t xml:space="preserve">ID</t>
        </r>
      </is>
    </nc>
  </rcc>
  <rcc rId="5439" ua="false" sId="3">
    <nc r="B2" t="inlineStr">
      <is>
        <r>
          <rPr>
            <sz val="11"/>
            <rFont val="Calibri"/>
            <family val="0"/>
            <charset val="1"/>
          </rPr>
          <t xml:space="preserve">Name</t>
        </r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5440" ua="false" sId="6">
    <nc r="A182" t="n">
      <v>71658155</v>
    </nc>
  </rcc>
  <rcc rId="5441" ua="false" sId="6">
    <nc r="B182" t="inlineStr">
      <is>
        <r>
          <rPr>
            <sz val="11"/>
            <rFont val="Calibri"/>
            <family val="0"/>
            <charset val="1"/>
          </rPr>
          <t xml:space="preserve">паковочная машина POS 40(SuperWrap1600)</t>
        </r>
      </is>
    </nc>
  </rcc>
  <rcc rId="5442" ua="false" sId="6">
    <nc r="C182" t="inlineStr">
      <is>
        <r>
          <rPr>
            <sz val="11"/>
            <rFont val="Calibri"/>
            <family val="0"/>
            <charset val="1"/>
          </rPr>
          <t xml:space="preserve">Замена пневмоцилиндра</t>
        </r>
      </is>
    </nc>
  </rcc>
  <rcc rId="5443" ua="false" sId="6">
    <nc r="D18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444" ua="false" sId="6">
    <nc r="E182" t="n">
      <v>43929</v>
    </nc>
  </rcc>
  <rcc rId="5445" ua="false" sId="6">
    <nc r="F182" t="n">
      <v>43929</v>
    </nc>
  </rcc>
  <rcc rId="5446" ua="false" sId="6">
    <nc r="G18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447" ua="false" sId="6">
    <nc r="H182" t="n">
      <v>4</v>
    </nc>
  </rcc>
  <rcc rId="5448" ua="false" sId="6">
    <nc r="J182" t="n">
      <f>D182</f>
    </nc>
  </rcc>
  <rcc rId="5449" ua="false" sId="6">
    <nc r="K182" t="e">
      <f>VLOOKUP($A182,[5]БДСМ!$A$353:$C$2604,3,0)</f>
    </nc>
  </rcc>
  <rcc rId="5450" ua="false" sId="6">
    <nc r="L182" t="e">
      <f>VLOOKUP($A182,[5]БДСМ!$A$352:$P$2459,16,0)</f>
    </nc>
  </rcc>
  <rcc rId="5451" ua="false" sId="6">
    <nc r="Q182" t="str">
      <f>IF(AND(Q$31&gt;=$AA182,Q$31&lt;=$AA182,NOT(ISBLANK($AA182))),$H182,"")</f>
    </nc>
  </rcc>
  <rcc rId="5452" ua="false" sId="6">
    <nc r="R182" t="str">
      <f>IF(AND(R$31&gt;=$AA182,R$31&lt;=$AA182,NOT(ISBLANK($AA182))),$H182,"")</f>
    </nc>
  </rcc>
  <rcc rId="5453" ua="false" sId="6">
    <nc r="S182" t="str">
      <f>IF(AND(S$31&gt;=$AA182,S$31&lt;=$AA182,NOT(ISBLANK($AA182))),$H182,"")</f>
    </nc>
  </rcc>
  <rcc rId="5454" ua="false" sId="6">
    <nc r="T182" t="str">
      <f>IF(AND(T$31&gt;=$AA182,T$31&lt;=$AA182,NOT(ISBLANK($AA182))),$H182,"")</f>
    </nc>
  </rcc>
  <rcc rId="5455" ua="false" sId="6">
    <nc r="U182" t="str">
      <f>IF(AND(U$31&gt;=$AA182,U$31&lt;=$AA182,NOT(ISBLANK($AA182))),$H182,"")</f>
    </nc>
  </rcc>
  <rcc rId="5456" ua="false" sId="6">
    <nc r="V182" t="str">
      <f>IF(AND(V$31&gt;=$AA182,V$31&lt;=$AA182,NOT(ISBLANK($AA182))),$H182,"")</f>
    </nc>
  </rcc>
  <rcc rId="5457" ua="false" sId="6">
    <nc r="W182" t="str">
      <f>IF(AND(W$31&gt;=$AA182,W$31&lt;=$AA182,NOT(ISBLANK($AA182))),$H182,"")</f>
    </nc>
  </rcc>
  <rcc rId="5458" ua="false" sId="6">
    <nc r="AA182" t="n">
      <f>IF($P182,$P182,$F182)</f>
    </nc>
  </rcc>
  <rcc rId="5459" ua="false" sId="6">
    <nc r="AB182" t="n">
      <f>IF($J182=$E$22,$H182*448,0)</f>
    </nc>
  </rcc>
  <rcc rId="5460" ua="false" sId="6">
    <nc r="AC182" t="n">
      <f>IF($J182=$E$22,$I182*448,0)</f>
    </nc>
  </rcc>
  <rcc rId="5461" ua="false" sId="6">
    <nc r="AD182" t="n">
      <v>13677.85</v>
    </nc>
  </rcc>
  <rcc rId="5462" ua="false" sId="6">
    <nc r="AE182" t="n">
      <v>14036.44</v>
    </nc>
  </rcc>
  <rcc rId="5463" ua="false" sId="6">
    <nc r="AF182" t="n">
      <f>AB182+AD182</f>
    </nc>
  </rcc>
  <rcc rId="5464" ua="false" sId="6">
    <nc r="AG182" t="n">
      <f>AC182+AE182</f>
    </nc>
  </rcc>
  <rcc rId="5465" ua="false" sId="6">
    <nc r="AG182" t="n">
      <f>AC182+AE182</f>
    </nc>
  </rcc>
  <rcc rId="5466" ua="false" sId="6">
    <nc r="J183" t="n">
      <f>D183</f>
    </nc>
  </rcc>
  <rcc rId="5467" ua="false" sId="6">
    <nc r="K183" t="e">
      <f>VLOOKUP($A183,[5]БДСМ!$A$353:$C$2604,3,0)</f>
    </nc>
  </rcc>
  <rcc rId="5468" ua="false" sId="6">
    <nc r="L183" t="e">
      <f>VLOOKUP($A183,[5]БДСМ!$A$352:$P$2459,16,0)</f>
    </nc>
  </rcc>
  <rcc rId="5469" ua="false" sId="6">
    <nc r="Q183" t="str">
      <f>IF(AND(Q$31&gt;=$AA183,Q$31&lt;=$AA183,NOT(ISBLANK($AA183))),$H183,"")</f>
    </nc>
  </rcc>
  <rcc rId="5470" ua="false" sId="6">
    <nc r="R183" t="str">
      <f>IF(AND(R$31&gt;=$AA183,R$31&lt;=$AA183,NOT(ISBLANK($AA183))),$H183,"")</f>
    </nc>
  </rcc>
  <rcc rId="5471" ua="false" sId="6">
    <nc r="S183" t="str">
      <f>IF(AND(S$31&gt;=$AA183,S$31&lt;=$AA183,NOT(ISBLANK($AA183))),$H183,"")</f>
    </nc>
  </rcc>
  <rcc rId="5472" ua="false" sId="6">
    <nc r="T183" t="str">
      <f>IF(AND(T$31&gt;=$AA183,T$31&lt;=$AA183,NOT(ISBLANK($AA183))),$H183,"")</f>
    </nc>
  </rcc>
  <rcc rId="5473" ua="false" sId="6">
    <nc r="U183" t="str">
      <f>IF(AND(U$31&gt;=$AA183,U$31&lt;=$AA183,NOT(ISBLANK($AA183))),$H183,"")</f>
    </nc>
  </rcc>
  <rcc rId="5474" ua="false" sId="6">
    <nc r="V183" t="str">
      <f>IF(AND(V$31&gt;=$AA183,V$31&lt;=$AA183,NOT(ISBLANK($AA183))),$H183,"")</f>
    </nc>
  </rcc>
  <rcc rId="5475" ua="false" sId="6">
    <nc r="W183" t="str">
      <f>IF(AND(W$31&gt;=$AA183,W$31&lt;=$AA183,NOT(ISBLANK($AA183))),$H183,"")</f>
    </nc>
  </rcc>
  <rcc rId="5476" ua="false" sId="6">
    <nc r="AA183" t="n">
      <f>IF($P183,$P183,$F183)</f>
    </nc>
  </rcc>
  <rcc rId="5477" ua="false" sId="6">
    <nc r="AB183" t="n">
      <f>IF($J183=$E$22,$H183*448,0)</f>
    </nc>
  </rcc>
  <rcc rId="5478" ua="false" sId="6">
    <nc r="AC183" t="n">
      <f>IF($J183=$E$22,$I183*448,0)</f>
    </nc>
  </rcc>
  <rcc rId="5479" ua="false" sId="6">
    <nc r="AD183" t="n">
      <f>IFERROR(VLOOKUP($A183,[5]БДСМ!$A$353:$O$1956,15,0),0)</f>
    </nc>
  </rcc>
  <rcc rId="5480" ua="false" sId="6">
    <nc r="AE183" t="n">
      <f>IFERROR(VLOOKUP($A183,#REF!,13,0),0)</f>
    </nc>
  </rcc>
  <rcc rId="5481" ua="false" sId="6">
    <nc r="AF183" t="n">
      <f>AB183+AD183</f>
    </nc>
  </rcc>
  <rcc rId="5482" ua="false" sId="6">
    <nc r="AG183" t="n">
      <f>AC183+AE183</f>
    </nc>
  </rcc>
  <rcc rId="5483" ua="false" sId="6">
    <nc r="AG183" t="n">
      <f>AC183+AE183</f>
    </nc>
  </rcc>
  <rcc rId="5484" ua="false" sId="6">
    <nc r="J184" t="n">
      <f>D184</f>
    </nc>
  </rcc>
  <rcc rId="5485" ua="false" sId="6">
    <nc r="K184" t="e">
      <f>VLOOKUP($A184,[5]БДСМ!$A$353:$C$2604,3,0)</f>
    </nc>
  </rcc>
  <rcc rId="5486" ua="false" sId="6">
    <nc r="L184" t="e">
      <f>VLOOKUP($A184,[5]БДСМ!$A$352:$P$2459,16,0)</f>
    </nc>
  </rcc>
  <rcc rId="5487" ua="false" sId="6">
    <nc r="Q184" t="str">
      <f>IF(AND(Q$31&gt;=$AA184,Q$31&lt;=$AA184,NOT(ISBLANK($AA184))),$H184,"")</f>
    </nc>
  </rcc>
  <rcc rId="5488" ua="false" sId="6">
    <nc r="R184" t="str">
      <f>IF(AND(R$31&gt;=$AA184,R$31&lt;=$AA184,NOT(ISBLANK($AA184))),$H184,"")</f>
    </nc>
  </rcc>
  <rcc rId="5489" ua="false" sId="6">
    <nc r="S184" t="str">
      <f>IF(AND(S$31&gt;=$AA184,S$31&lt;=$AA184,NOT(ISBLANK($AA184))),$H184,"")</f>
    </nc>
  </rcc>
  <rcc rId="5490" ua="false" sId="6">
    <nc r="T184" t="str">
      <f>IF(AND(T$31&gt;=$AA184,T$31&lt;=$AA184,NOT(ISBLANK($AA184))),$H184,"")</f>
    </nc>
  </rcc>
  <rcc rId="5491" ua="false" sId="6">
    <nc r="U184" t="str">
      <f>IF(AND(U$31&gt;=$AA184,U$31&lt;=$AA184,NOT(ISBLANK($AA184))),$H184,"")</f>
    </nc>
  </rcc>
  <rcc rId="5492" ua="false" sId="6">
    <nc r="V184" t="str">
      <f>IF(AND(V$31&gt;=$AA184,V$31&lt;=$AA184,NOT(ISBLANK($AA184))),$H184,"")</f>
    </nc>
  </rcc>
  <rcc rId="5493" ua="false" sId="6">
    <nc r="W184" t="str">
      <f>IF(AND(W$31&gt;=$AA184,W$31&lt;=$AA184,NOT(ISBLANK($AA184))),$H184,"")</f>
    </nc>
  </rcc>
  <rcc rId="5494" ua="false" sId="6">
    <nc r="AA184" t="n">
      <f>IF($P184,$P184,$F184)</f>
    </nc>
  </rcc>
  <rcc rId="5495" ua="false" sId="6">
    <nc r="AB184" t="n">
      <f>IF($J184=$E$22,$H184*448,0)</f>
    </nc>
  </rcc>
  <rcc rId="5496" ua="false" sId="6">
    <nc r="AC184" t="n">
      <f>IF($J184=$E$22,$I184*448,0)</f>
    </nc>
  </rcc>
  <rcc rId="5497" ua="false" sId="6">
    <nc r="AD184" t="n">
      <f>IFERROR(VLOOKUP($A184,[5]БДСМ!$A$353:$O$1956,15,0),0)</f>
    </nc>
  </rcc>
  <rcc rId="5498" ua="false" sId="6">
    <nc r="AE184" t="n">
      <f>IFERROR(VLOOKUP($A184,#REF!,13,0),0)</f>
    </nc>
  </rcc>
  <rcc rId="5499" ua="false" sId="6">
    <nc r="AF184" t="n">
      <f>AB184+AD184</f>
    </nc>
  </rcc>
  <rcc rId="5500" ua="false" sId="6">
    <nc r="AG184" t="n">
      <f>AC184+AE184</f>
    </nc>
  </rcc>
  <rcc rId="5501" ua="false" sId="6">
    <nc r="AG184" t="n">
      <f>AC184+AE184</f>
    </nc>
  </rcc>
  <rcc rId="5502" ua="false" sId="6">
    <nc r="C183" t="inlineStr">
      <is>
        <r>
          <rPr>
            <sz val="11"/>
            <rFont val="Calibri"/>
            <family val="0"/>
            <charset val="1"/>
          </rPr>
          <t xml:space="preserve">Вырезать полость в люке под трубопровод</t>
        </r>
      </is>
    </nc>
  </rcc>
  <rcc rId="5503" ua="false" sId="6">
    <nc r="B183" t="inlineStr">
      <is>
        <r>
          <rPr>
            <sz val="11"/>
            <rFont val="Calibri"/>
            <family val="0"/>
            <charset val="1"/>
          </rPr>
          <t xml:space="preserve">Накопительный резервуар 100м³</t>
        </r>
      </is>
    </nc>
  </rcc>
  <rcc rId="5504" ua="false" sId="6">
    <nc r="D18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505" ua="false" sId="6">
    <nc r="E183" t="n">
      <v>43930</v>
    </nc>
  </rcc>
  <rcc rId="5506" ua="false" sId="6">
    <nc r="F183" t="n">
      <v>43930</v>
    </nc>
  </rcc>
  <rcc rId="5507" ua="false" sId="6">
    <nc r="G183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508" ua="false" sId="6">
    <nc r="H183" t="n">
      <v>2</v>
    </nc>
  </rcc>
  <rcc rId="5509" ua="false" sId="6">
    <oc r="L182" t="e">
      <f>VLOOKUP($A182,[5]БДСМ!$A$352:$P$2459,16,0)</f>
    </oc>
    <nc r="L182" t="e">
      <f>VLOOKUP($A182,[5]БДСМ!$A$352:$P$2459,16,0)</f>
    </nc>
  </rcc>
  <rcc rId="5510" ua="false" sId="6">
    <oc r="L183" t="e">
      <f>VLOOKUP($A183,[5]БДСМ!$A$352:$P$2459,16,0)</f>
    </oc>
    <nc r="L183" t="e">
      <f>VLOOKUP($A183,[5]БДСМ!$A$352:$P$2459,16,0)</f>
    </nc>
  </rcc>
  <rcc rId="5511" ua="false" sId="6">
    <nc r="A183" t="n">
      <v>71658477</v>
    </nc>
  </rcc>
  <rcc rId="5512" ua="false" sId="6">
    <nc r="C184" t="inlineStr">
      <is>
        <r>
          <rPr>
            <sz val="11"/>
            <rFont val="Calibri"/>
            <family val="0"/>
            <charset val="1"/>
          </rPr>
          <t xml:space="preserve">Восстановление позиции шнека</t>
        </r>
      </is>
    </nc>
  </rcc>
  <rcc rId="5513" ua="false" sId="6">
    <nc r="D18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514" ua="false" sId="6">
    <nc r="E184" t="n">
      <v>43935</v>
    </nc>
  </rcc>
  <rcc rId="5515" ua="false" sId="6">
    <nc r="F184" t="n">
      <v>43935</v>
    </nc>
  </rcc>
  <rcc rId="5516" ua="false" sId="6">
    <nc r="G184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517" ua="false" sId="6">
    <nc r="H184" t="n">
      <v>8</v>
    </nc>
  </rcc>
  <rcc rId="5518" ua="false" sId="6">
    <nc r="B184" t="inlineStr">
      <is>
        <r>
          <rPr>
            <sz val="11"/>
            <rFont val="Calibri"/>
            <family val="0"/>
            <charset val="1"/>
          </rPr>
          <t xml:space="preserve">Шнек №4</t>
        </r>
      </is>
    </nc>
  </rcc>
  <rcc rId="5519" ua="false" sId="6">
    <nc r="A184" t="n">
      <v>71658490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5520" ua="false" sId="6">
    <nc r="AA187" t="n">
      <f>IF($P187,$P187,$F187)</f>
    </nc>
  </rcc>
  <rcc rId="5521" ua="false" sId="6">
    <nc r="AA188" t="n">
      <f>IF($P188,$P188,$F188)</f>
    </nc>
  </rcc>
  <rcc rId="5522" ua="false" sId="6">
    <nc r="AA189" t="n">
      <f>IF($P189,$P189,$F189)</f>
    </nc>
  </rcc>
  <rcc rId="5523" ua="false" sId="6">
    <nc r="AA190" t="n">
      <f>IF($P190,$P190,$F190)</f>
    </nc>
  </rcc>
  <rcc rId="5524" ua="false" sId="6">
    <nc r="AA191" t="n">
      <f>IF($P191,$P191,$F191)</f>
    </nc>
  </rcc>
  <rcc rId="5525" ua="false" sId="6">
    <nc r="AA192" t="n">
      <f>IF($P192,$P192,$F192)</f>
    </nc>
  </rcc>
  <rcc rId="5526" ua="false" sId="6">
    <nc r="AA193" t="n">
      <f>IF($P193,$P193,$F193)</f>
    </nc>
  </rcc>
  <rcc rId="5527" ua="false" sId="6">
    <nc r="AA194" t="n">
      <f>IF($P194,$P194,$F194)</f>
    </nc>
  </rcc>
  <rcc rId="5528" ua="false" sId="6">
    <nc r="AA195" t="n">
      <f>IF($P195,$P195,$F195)</f>
    </nc>
  </rcc>
  <rcc rId="5529" ua="false" sId="6">
    <nc r="AA196" t="n">
      <f>IF($P196,$P196,$F196)</f>
    </nc>
  </rcc>
  <rcc rId="5530" ua="false" sId="6">
    <nc r="AA197" t="n">
      <f>IF($P197,$P197,$F197)</f>
    </nc>
  </rcc>
  <rcc rId="5531" ua="false" sId="6">
    <nc r="AA198" t="n">
      <f>IF($P198,$P198,$F198)</f>
    </nc>
  </rcc>
  <rcc rId="5532" ua="false" sId="6">
    <nc r="AA199" t="n">
      <f>IF($P199,$P199,$F199)</f>
    </nc>
  </rcc>
  <rcc rId="5533" ua="false" sId="6">
    <nc r="AA200" t="n">
      <f>IF($P200,$P200,$F200)</f>
    </nc>
  </rcc>
  <rcc rId="5534" ua="false" sId="6">
    <nc r="AA201" t="n">
      <f>IF($P201,$P201,$F201)</f>
    </nc>
  </rcc>
  <rcc rId="5535" ua="false" sId="6">
    <nc r="AA202" t="n">
      <f>IF($P202,$P202,$F202)</f>
    </nc>
  </rcc>
  <rcc rId="5536" ua="false" sId="6">
    <nc r="AA203" t="n">
      <f>IF($P203,$P203,$F203)</f>
    </nc>
  </rcc>
  <rcc rId="5537" ua="false" sId="6">
    <nc r="AA204" t="n">
      <f>IF($P204,$P204,$F204)</f>
    </nc>
  </rcc>
  <rcc rId="5538" ua="false" sId="6">
    <nc r="AA205" t="n">
      <f>IF($P205,$P205,$F205)</f>
    </nc>
  </rcc>
  <rcc rId="5539" ua="false" sId="6">
    <nc r="AA206" t="n">
      <f>IF($P206,$P206,$F206)</f>
    </nc>
  </rcc>
  <rcc rId="5540" ua="false" sId="6">
    <nc r="AA207" t="n">
      <f>IF($P207,$P207,$F207)</f>
    </nc>
  </rcc>
  <rcc rId="5541" ua="false" sId="6">
    <nc r="AA208" t="n">
      <f>IF($P208,$P208,$F208)</f>
    </nc>
  </rcc>
  <rcc rId="5542" ua="false" sId="6">
    <nc r="AA209" t="n">
      <f>IF($P209,$P209,$F209)</f>
    </nc>
  </rcc>
  <rcc rId="5543" ua="false" sId="6">
    <nc r="AA210" t="n">
      <f>IF($P210,$P210,$F210)</f>
    </nc>
  </rcc>
  <rcc rId="5544" ua="false" sId="6">
    <nc r="AA211" t="n">
      <f>IF($P211,$P211,$F211)</f>
    </nc>
  </rcc>
  <rcc rId="5545" ua="false" sId="6">
    <nc r="AA212" t="n">
      <f>IF($P212,$P212,$F212)</f>
    </nc>
  </rcc>
  <rcc rId="5546" ua="false" sId="6">
    <nc r="AA213" t="n">
      <f>IF($P213,$P213,$F213)</f>
    </nc>
  </rcc>
  <rcc rId="5547" ua="false" sId="6">
    <nc r="AA214" t="n">
      <f>IF($P214,$P214,$F214)</f>
    </nc>
  </rcc>
  <rcc rId="5548" ua="false" sId="6">
    <nc r="AA215" t="n">
      <f>IF($P215,$P215,$F215)</f>
    </nc>
  </rcc>
  <rcc rId="5549" ua="false" sId="6">
    <nc r="AA216" t="n">
      <f>IF($P216,$P216,$F216)</f>
    </nc>
  </rcc>
  <rcc rId="5550" ua="false" sId="6">
    <nc r="AA217" t="n">
      <f>IF($P217,$P217,$F217)</f>
    </nc>
  </rcc>
  <rcc rId="5551" ua="false" sId="6">
    <nc r="AA218" t="n">
      <f>IF($P218,$P218,$F218)</f>
    </nc>
  </rcc>
  <rcc rId="5552" ua="false" sId="6">
    <nc r="AA219" t="n">
      <f>IF($P219,$P219,$F219)</f>
    </nc>
  </rcc>
  <rcc rId="5553" ua="false" sId="6">
    <nc r="AA220" t="n">
      <f>IF($P220,$P220,$F220)</f>
    </nc>
  </rcc>
  <rcc rId="5554" ua="false" sId="6">
    <nc r="AA221" t="n">
      <f>IF($P221,$P221,$F221)</f>
    </nc>
  </rcc>
  <rcc rId="5555" ua="false" sId="6">
    <nc r="AA222" t="n">
      <f>IF($P222,$P222,$F222)</f>
    </nc>
  </rcc>
  <rcc rId="5556" ua="false" sId="6">
    <nc r="AA223" t="n">
      <f>IF($P223,$P223,$F223)</f>
    </nc>
  </rcc>
  <rcc rId="5557" ua="false" sId="6">
    <nc r="AA224" t="n">
      <f>IF($P224,$P224,$F224)</f>
    </nc>
  </rcc>
  <rcc rId="5558" ua="false" sId="6">
    <oc r="Q176" t="str">
      <f>IF(AND(Q$31&gt;=$AA176,Q$31&lt;=$AA176,NOT(ISBLANK($AA176))),$H176,"")</f>
    </oc>
    <nc r="Q176" t="str">
      <f>IF(AND(Q$31&gt;=$AA176,Q$31&lt;=$AA176,NOT(ISBLANK($AA176))),$H176,"")</f>
    </nc>
  </rcc>
  <rcc rId="5559" ua="false" sId="6">
    <oc r="R176" t="str">
      <f>IF(AND(R$31&gt;=$AA176,R$31&lt;=$AA176,NOT(ISBLANK($AA176))),$H176,"")</f>
    </oc>
    <nc r="R176" t="str">
      <f>IF(AND(R$31&gt;=$AA176,R$31&lt;=$AA176,NOT(ISBLANK($AA176))),$H176,"")</f>
    </nc>
  </rcc>
  <rcc rId="5560" ua="false" sId="6">
    <oc r="S176" t="str">
      <f>IF(AND(S$31&gt;=$AA176,S$31&lt;=$AA176,NOT(ISBLANK($AA176))),$H176,"")</f>
    </oc>
    <nc r="S176" t="str">
      <f>IF(AND(S$31&gt;=$AA176,S$31&lt;=$AA176,NOT(ISBLANK($AA176))),$H176,"")</f>
    </nc>
  </rcc>
  <rcc rId="5561" ua="false" sId="6">
    <oc r="T176" t="str">
      <f>IF(AND(T$31&gt;=$AA176,T$31&lt;=$AA176,NOT(ISBLANK($AA176))),$H176,"")</f>
    </oc>
    <nc r="T176" t="str">
      <f>IF(AND(T$31&gt;=$AA176,T$31&lt;=$AA176,NOT(ISBLANK($AA176))),$H176,"")</f>
    </nc>
  </rcc>
  <rcc rId="5562" ua="false" sId="6">
    <oc r="U176" t="str">
      <f>IF(AND(U$31&gt;=$AA176,U$31&lt;=$AA176,NOT(ISBLANK($AA176))),$H176,"")</f>
    </oc>
    <nc r="U176" t="str">
      <f>IF(AND(U$31&gt;=$AA176,U$31&lt;=$AA176,NOT(ISBLANK($AA176))),$H176,"")</f>
    </nc>
  </rcc>
  <rcc rId="5563" ua="false" sId="6">
    <oc r="V176" t="str">
      <f>IF(AND(V$31&gt;=$AA176,V$31&lt;=$AA176,NOT(ISBLANK($AA176))),$H176,"")</f>
    </oc>
    <nc r="V176" t="str">
      <f>IF(AND(V$31&gt;=$AA176,V$31&lt;=$AA176,NOT(ISBLANK($AA176))),$H176,"")</f>
    </nc>
  </rcc>
  <rcc rId="5564" ua="false" sId="6">
    <oc r="W176" t="str">
      <f>IF(AND(W$31&gt;=$AA176,W$31&lt;=$AA176,NOT(ISBLANK($AA176))),$H176,"")</f>
    </oc>
    <nc r="W176" t="str">
      <f>IF(AND(W$31&gt;=$AA176,W$31&lt;=$AA176,NOT(ISBLANK($AA176))),$H176,"")</f>
    </nc>
  </rcc>
  <rcc rId="5565" ua="false" sId="6">
    <oc r="Q177" t="str">
      <f>IF(AND(Q$31&gt;=$AA177,Q$31&lt;=$AA177,NOT(ISBLANK($AA177))),$H177,"")</f>
    </oc>
    <nc r="Q177" t="str">
      <f>IF(AND(Q$31&gt;=$AA177,Q$31&lt;=$AA177,NOT(ISBLANK($AA177))),$H177,"")</f>
    </nc>
  </rcc>
  <rcc rId="5566" ua="false" sId="6">
    <oc r="R177" t="str">
      <f>IF(AND(R$31&gt;=$AA177,R$31&lt;=$AA177,NOT(ISBLANK($AA177))),$H177,"")</f>
    </oc>
    <nc r="R177" t="str">
      <f>IF(AND(R$31&gt;=$AA177,R$31&lt;=$AA177,NOT(ISBLANK($AA177))),$H177,"")</f>
    </nc>
  </rcc>
  <rcc rId="5567" ua="false" sId="6">
    <oc r="S177" t="str">
      <f>IF(AND(S$31&gt;=$AA177,S$31&lt;=$AA177,NOT(ISBLANK($AA177))),$H177,"")</f>
    </oc>
    <nc r="S177" t="str">
      <f>IF(AND(S$31&gt;=$AA177,S$31&lt;=$AA177,NOT(ISBLANK($AA177))),$H177,"")</f>
    </nc>
  </rcc>
  <rcc rId="5568" ua="false" sId="6">
    <oc r="T177" t="str">
      <f>IF(AND(T$31&gt;=$AA177,T$31&lt;=$AA177,NOT(ISBLANK($AA177))),$H177,"")</f>
    </oc>
    <nc r="T177" t="str">
      <f>IF(AND(T$31&gt;=$AA177,T$31&lt;=$AA177,NOT(ISBLANK($AA177))),$H177,"")</f>
    </nc>
  </rcc>
  <rcc rId="5569" ua="false" sId="6">
    <oc r="U177" t="str">
      <f>IF(AND(U$31&gt;=$AA177,U$31&lt;=$AA177,NOT(ISBLANK($AA177))),$H177,"")</f>
    </oc>
    <nc r="U177" t="str">
      <f>IF(AND(U$31&gt;=$AA177,U$31&lt;=$AA177,NOT(ISBLANK($AA177))),$H177,"")</f>
    </nc>
  </rcc>
  <rcc rId="5570" ua="false" sId="6">
    <oc r="V177" t="str">
      <f>IF(AND(V$31&gt;=$AA177,V$31&lt;=$AA177,NOT(ISBLANK($AA177))),$H177,"")</f>
    </oc>
    <nc r="V177" t="str">
      <f>IF(AND(V$31&gt;=$AA177,V$31&lt;=$AA177,NOT(ISBLANK($AA177))),$H177,"")</f>
    </nc>
  </rcc>
  <rcc rId="5571" ua="false" sId="6">
    <oc r="W177" t="str">
      <f>IF(AND(W$31&gt;=$AA177,W$31&lt;=$AA177,NOT(ISBLANK($AA177))),$H177,"")</f>
    </oc>
    <nc r="W177" t="str">
      <f>IF(AND(W$31&gt;=$AA177,W$31&lt;=$AA177,NOT(ISBLANK($AA177))),$H177,"")</f>
    </nc>
  </rcc>
  <rcc rId="5572" ua="false" sId="6">
    <oc r="Q178" t="str">
      <f>IF(AND(Q$31&gt;=$AA178,Q$31&lt;=$AA178,NOT(ISBLANK($AA178))),$H178,"")</f>
    </oc>
    <nc r="Q178" t="str">
      <f>IF(AND(Q$31&gt;=$AA178,Q$31&lt;=$AA178,NOT(ISBLANK($AA178))),$H178,"")</f>
    </nc>
  </rcc>
  <rcc rId="5573" ua="false" sId="6">
    <oc r="R178" t="str">
      <f>IF(AND(R$31&gt;=$AA178,R$31&lt;=$AA178,NOT(ISBLANK($AA178))),$H178,"")</f>
    </oc>
    <nc r="R178" t="str">
      <f>IF(AND(R$31&gt;=$AA178,R$31&lt;=$AA178,NOT(ISBLANK($AA178))),$H178,"")</f>
    </nc>
  </rcc>
  <rcc rId="5574" ua="false" sId="6">
    <oc r="S178" t="str">
      <f>IF(AND(S$31&gt;=$AA178,S$31&lt;=$AA178,NOT(ISBLANK($AA178))),$H178,"")</f>
    </oc>
    <nc r="S178" t="str">
      <f>IF(AND(S$31&gt;=$AA178,S$31&lt;=$AA178,NOT(ISBLANK($AA178))),$H178,"")</f>
    </nc>
  </rcc>
  <rcc rId="5575" ua="false" sId="6">
    <oc r="T178" t="str">
      <f>IF(AND(T$31&gt;=$AA178,T$31&lt;=$AA178,NOT(ISBLANK($AA178))),$H178,"")</f>
    </oc>
    <nc r="T178" t="str">
      <f>IF(AND(T$31&gt;=$AA178,T$31&lt;=$AA178,NOT(ISBLANK($AA178))),$H178,"")</f>
    </nc>
  </rcc>
  <rcc rId="5576" ua="false" sId="6">
    <oc r="U178" t="str">
      <f>IF(AND(U$31&gt;=$AA178,U$31&lt;=$AA178,NOT(ISBLANK($AA178))),$H178,"")</f>
    </oc>
    <nc r="U178" t="str">
      <f>IF(AND(U$31&gt;=$AA178,U$31&lt;=$AA178,NOT(ISBLANK($AA178))),$H178,"")</f>
    </nc>
  </rcc>
  <rcc rId="5577" ua="false" sId="6">
    <oc r="V178" t="str">
      <f>IF(AND(V$31&gt;=$AA178,V$31&lt;=$AA178,NOT(ISBLANK($AA178))),$H178,"")</f>
    </oc>
    <nc r="V178" t="str">
      <f>IF(AND(V$31&gt;=$AA178,V$31&lt;=$AA178,NOT(ISBLANK($AA178))),$H178,"")</f>
    </nc>
  </rcc>
  <rcc rId="5578" ua="false" sId="6">
    <oc r="W178" t="str">
      <f>IF(AND(W$31&gt;=$AA178,W$31&lt;=$AA178,NOT(ISBLANK($AA178))),$H178,"")</f>
    </oc>
    <nc r="W178" t="str">
      <f>IF(AND(W$31&gt;=$AA178,W$31&lt;=$AA178,NOT(ISBLANK($AA178))),$H178,"")</f>
    </nc>
  </rcc>
  <rcc rId="5579" ua="false" sId="6">
    <oc r="Q179" t="str">
      <f>IF(AND(Q$31&gt;=$AA179,Q$31&lt;=$AA179,NOT(ISBLANK($AA179))),$H179,"")</f>
    </oc>
    <nc r="Q179" t="str">
      <f>IF(AND(Q$31&gt;=$AA179,Q$31&lt;=$AA179,NOT(ISBLANK($AA179))),$H179,"")</f>
    </nc>
  </rcc>
  <rcc rId="5580" ua="false" sId="6">
    <oc r="R179" t="str">
      <f>IF(AND(R$31&gt;=$AA179,R$31&lt;=$AA179,NOT(ISBLANK($AA179))),$H179,"")</f>
    </oc>
    <nc r="R179" t="str">
      <f>IF(AND(R$31&gt;=$AA179,R$31&lt;=$AA179,NOT(ISBLANK($AA179))),$H179,"")</f>
    </nc>
  </rcc>
  <rcc rId="5581" ua="false" sId="6">
    <oc r="S179" t="str">
      <f>IF(AND(S$31&gt;=$AA179,S$31&lt;=$AA179,NOT(ISBLANK($AA179))),$H179,"")</f>
    </oc>
    <nc r="S179" t="str">
      <f>IF(AND(S$31&gt;=$AA179,S$31&lt;=$AA179,NOT(ISBLANK($AA179))),$H179,"")</f>
    </nc>
  </rcc>
  <rcc rId="5582" ua="false" sId="6">
    <oc r="T179" t="str">
      <f>IF(AND(T$31&gt;=$AA179,T$31&lt;=$AA179,NOT(ISBLANK($AA179))),$H179,"")</f>
    </oc>
    <nc r="T179" t="str">
      <f>IF(AND(T$31&gt;=$AA179,T$31&lt;=$AA179,NOT(ISBLANK($AA179))),$H179,"")</f>
    </nc>
  </rcc>
  <rcc rId="5583" ua="false" sId="6">
    <oc r="U179" t="str">
      <f>IF(AND(U$31&gt;=$AA179,U$31&lt;=$AA179,NOT(ISBLANK($AA179))),$H179,"")</f>
    </oc>
    <nc r="U179" t="str">
      <f>IF(AND(U$31&gt;=$AA179,U$31&lt;=$AA179,NOT(ISBLANK($AA179))),$H179,"")</f>
    </nc>
  </rcc>
  <rcc rId="5584" ua="false" sId="6">
    <oc r="V179" t="str">
      <f>IF(AND(V$31&gt;=$AA179,V$31&lt;=$AA179,NOT(ISBLANK($AA179))),$H179,"")</f>
    </oc>
    <nc r="V179" t="str">
      <f>IF(AND(V$31&gt;=$AA179,V$31&lt;=$AA179,NOT(ISBLANK($AA179))),$H179,"")</f>
    </nc>
  </rcc>
  <rcc rId="5585" ua="false" sId="6">
    <oc r="W179" t="str">
      <f>IF(AND(W$31&gt;=$AA179,W$31&lt;=$AA179,NOT(ISBLANK($AA179))),$H179,"")</f>
    </oc>
    <nc r="W179" t="str">
      <f>IF(AND(W$31&gt;=$AA179,W$31&lt;=$AA179,NOT(ISBLANK($AA179))),$H179,"")</f>
    </nc>
  </rcc>
  <rcc rId="5586" ua="false" sId="6">
    <oc r="Q180" t="str">
      <f>IF(AND(Q$31&gt;=$AA180,Q$31&lt;=$AA180,NOT(ISBLANK($AA180))),$H180,"")</f>
    </oc>
    <nc r="Q180" t="str">
      <f>IF(AND(Q$31&gt;=$AA180,Q$31&lt;=$AA180,NOT(ISBLANK($AA180))),$H180,"")</f>
    </nc>
  </rcc>
  <rcc rId="5587" ua="false" sId="6">
    <oc r="R180" t="str">
      <f>IF(AND(R$31&gt;=$AA180,R$31&lt;=$AA180,NOT(ISBLANK($AA180))),$H180,"")</f>
    </oc>
    <nc r="R180" t="str">
      <f>IF(AND(R$31&gt;=$AA180,R$31&lt;=$AA180,NOT(ISBLANK($AA180))),$H180,"")</f>
    </nc>
  </rcc>
  <rcc rId="5588" ua="false" sId="6">
    <oc r="S180" t="str">
      <f>IF(AND(S$31&gt;=$AA180,S$31&lt;=$AA180,NOT(ISBLANK($AA180))),$H180,"")</f>
    </oc>
    <nc r="S180" t="str">
      <f>IF(AND(S$31&gt;=$AA180,S$31&lt;=$AA180,NOT(ISBLANK($AA180))),$H180,"")</f>
    </nc>
  </rcc>
  <rcc rId="5589" ua="false" sId="6">
    <oc r="T180" t="str">
      <f>IF(AND(T$31&gt;=$AA180,T$31&lt;=$AA180,NOT(ISBLANK($AA180))),$H180,"")</f>
    </oc>
    <nc r="T180" t="str">
      <f>IF(AND(T$31&gt;=$AA180,T$31&lt;=$AA180,NOT(ISBLANK($AA180))),$H180,"")</f>
    </nc>
  </rcc>
  <rcc rId="5590" ua="false" sId="6">
    <oc r="U180" t="str">
      <f>IF(AND(U$31&gt;=$AA180,U$31&lt;=$AA180,NOT(ISBLANK($AA180))),$H180,"")</f>
    </oc>
    <nc r="U180" t="str">
      <f>IF(AND(U$31&gt;=$AA180,U$31&lt;=$AA180,NOT(ISBLANK($AA180))),$H180,"")</f>
    </nc>
  </rcc>
  <rcc rId="5591" ua="false" sId="6">
    <oc r="V180" t="str">
      <f>IF(AND(V$31&gt;=$AA180,V$31&lt;=$AA180,NOT(ISBLANK($AA180))),$H180,"")</f>
    </oc>
    <nc r="V180" t="str">
      <f>IF(AND(V$31&gt;=$AA180,V$31&lt;=$AA180,NOT(ISBLANK($AA180))),$H180,"")</f>
    </nc>
  </rcc>
  <rcc rId="5592" ua="false" sId="6">
    <oc r="W180" t="str">
      <f>IF(AND(W$31&gt;=$AA180,W$31&lt;=$AA180,NOT(ISBLANK($AA180))),$H180,"")</f>
    </oc>
    <nc r="W180" t="str">
      <f>IF(AND(W$31&gt;=$AA180,W$31&lt;=$AA180,NOT(ISBLANK($AA180))),$H180,"")</f>
    </nc>
  </rcc>
  <rcc rId="5593" ua="false" sId="6">
    <oc r="Q181" t="str">
      <f>IF(AND(Q$31&gt;=$AA181,Q$31&lt;=$AA181,NOT(ISBLANK($AA181))),$H181,"")</f>
    </oc>
    <nc r="Q181" t="str">
      <f>IF(AND(Q$31&gt;=$AA181,Q$31&lt;=$AA181,NOT(ISBLANK($AA181))),$H181,"")</f>
    </nc>
  </rcc>
  <rcc rId="5594" ua="false" sId="6">
    <oc r="R181" t="str">
      <f>IF(AND(R$31&gt;=$AA181,R$31&lt;=$AA181,NOT(ISBLANK($AA181))),$H181,"")</f>
    </oc>
    <nc r="R181" t="str">
      <f>IF(AND(R$31&gt;=$AA181,R$31&lt;=$AA181,NOT(ISBLANK($AA181))),$H181,"")</f>
    </nc>
  </rcc>
  <rcc rId="5595" ua="false" sId="6">
    <oc r="S181" t="str">
      <f>IF(AND(S$31&gt;=$AA181,S$31&lt;=$AA181,NOT(ISBLANK($AA181))),$H181,"")</f>
    </oc>
    <nc r="S181" t="str">
      <f>IF(AND(S$31&gt;=$AA181,S$31&lt;=$AA181,NOT(ISBLANK($AA181))),$H181,"")</f>
    </nc>
  </rcc>
  <rcc rId="5596" ua="false" sId="6">
    <oc r="T181" t="str">
      <f>IF(AND(T$31&gt;=$AA181,T$31&lt;=$AA181,NOT(ISBLANK($AA181))),$H181,"")</f>
    </oc>
    <nc r="T181" t="str">
      <f>IF(AND(T$31&gt;=$AA181,T$31&lt;=$AA181,NOT(ISBLANK($AA181))),$H181,"")</f>
    </nc>
  </rcc>
  <rcc rId="5597" ua="false" sId="6">
    <oc r="U181" t="str">
      <f>IF(AND(U$31&gt;=$AA181,U$31&lt;=$AA181,NOT(ISBLANK($AA181))),$H181,"")</f>
    </oc>
    <nc r="U181" t="str">
      <f>IF(AND(U$31&gt;=$AA181,U$31&lt;=$AA181,NOT(ISBLANK($AA181))),$H181,"")</f>
    </nc>
  </rcc>
  <rcc rId="5598" ua="false" sId="6">
    <oc r="V181" t="str">
      <f>IF(AND(V$31&gt;=$AA181,V$31&lt;=$AA181,NOT(ISBLANK($AA181))),$H181,"")</f>
    </oc>
    <nc r="V181" t="str">
      <f>IF(AND(V$31&gt;=$AA181,V$31&lt;=$AA181,NOT(ISBLANK($AA181))),$H181,"")</f>
    </nc>
  </rcc>
  <rcc rId="5599" ua="false" sId="6">
    <oc r="W181" t="str">
      <f>IF(AND(W$31&gt;=$AA181,W$31&lt;=$AA181,NOT(ISBLANK($AA181))),$H181,"")</f>
    </oc>
    <nc r="W181" t="str">
      <f>IF(AND(W$31&gt;=$AA181,W$31&lt;=$AA181,NOT(ISBLANK($AA181))),$H181,"")</f>
    </nc>
  </rcc>
  <rcc rId="5600" ua="false" sId="6">
    <oc r="Q182" t="str">
      <f>IF(AND(Q$31&gt;=$AA182,Q$31&lt;=$AA182,NOT(ISBLANK($AA182))),$H182,"")</f>
    </oc>
    <nc r="Q182" t="str">
      <f>IF(AND(Q$31&gt;=$AA182,Q$31&lt;=$AA182,NOT(ISBLANK($AA182))),$H182,"")</f>
    </nc>
  </rcc>
  <rcc rId="5601" ua="false" sId="6">
    <oc r="R182" t="str">
      <f>IF(AND(R$31&gt;=$AA182,R$31&lt;=$AA182,NOT(ISBLANK($AA182))),$H182,"")</f>
    </oc>
    <nc r="R182" t="str">
      <f>IF(AND(R$31&gt;=$AA182,R$31&lt;=$AA182,NOT(ISBLANK($AA182))),$H182,"")</f>
    </nc>
  </rcc>
  <rcc rId="5602" ua="false" sId="6">
    <oc r="S182" t="str">
      <f>IF(AND(S$31&gt;=$AA182,S$31&lt;=$AA182,NOT(ISBLANK($AA182))),$H182,"")</f>
    </oc>
    <nc r="S182" t="str">
      <f>IF(AND(S$31&gt;=$AA182,S$31&lt;=$AA182,NOT(ISBLANK($AA182))),$H182,"")</f>
    </nc>
  </rcc>
  <rcc rId="5603" ua="false" sId="6">
    <oc r="T182" t="str">
      <f>IF(AND(T$31&gt;=$AA182,T$31&lt;=$AA182,NOT(ISBLANK($AA182))),$H182,"")</f>
    </oc>
    <nc r="T182" t="str">
      <f>IF(AND(T$31&gt;=$AA182,T$31&lt;=$AA182,NOT(ISBLANK($AA182))),$H182,"")</f>
    </nc>
  </rcc>
  <rcc rId="5604" ua="false" sId="6">
    <oc r="U182" t="str">
      <f>IF(AND(U$31&gt;=$AA182,U$31&lt;=$AA182,NOT(ISBLANK($AA182))),$H182,"")</f>
    </oc>
    <nc r="U182" t="str">
      <f>IF(AND(U$31&gt;=$AA182,U$31&lt;=$AA182,NOT(ISBLANK($AA182))),$H182,"")</f>
    </nc>
  </rcc>
  <rcc rId="5605" ua="false" sId="6">
    <oc r="V182" t="str">
      <f>IF(AND(V$31&gt;=$AA182,V$31&lt;=$AA182,NOT(ISBLANK($AA182))),$H182,"")</f>
    </oc>
    <nc r="V182" t="str">
      <f>IF(AND(V$31&gt;=$AA182,V$31&lt;=$AA182,NOT(ISBLANK($AA182))),$H182,"")</f>
    </nc>
  </rcc>
  <rcc rId="5606" ua="false" sId="6">
    <oc r="W182" t="str">
      <f>IF(AND(W$31&gt;=$AA182,W$31&lt;=$AA182,NOT(ISBLANK($AA182))),$H182,"")</f>
    </oc>
    <nc r="W182" t="str">
      <f>IF(AND(W$31&gt;=$AA182,W$31&lt;=$AA182,NOT(ISBLANK($AA182))),$H182,"")</f>
    </nc>
  </rcc>
  <rcc rId="5607" ua="false" sId="6">
    <oc r="Q183" t="str">
      <f>IF(AND(Q$31&gt;=$AA183,Q$31&lt;=$AA183,NOT(ISBLANK($AA183))),$H183,"")</f>
    </oc>
    <nc r="Q183" t="str">
      <f>IF(AND(Q$31&gt;=$AA183,Q$31&lt;=$AA183,NOT(ISBLANK($AA183))),$H183,"")</f>
    </nc>
  </rcc>
  <rcc rId="5608" ua="false" sId="6">
    <oc r="R183" t="str">
      <f>IF(AND(R$31&gt;=$AA183,R$31&lt;=$AA183,NOT(ISBLANK($AA183))),$H183,"")</f>
    </oc>
    <nc r="R183" t="str">
      <f>IF(AND(R$31&gt;=$AA183,R$31&lt;=$AA183,NOT(ISBLANK($AA183))),$H183,"")</f>
    </nc>
  </rcc>
  <rcc rId="5609" ua="false" sId="6">
    <oc r="S183" t="str">
      <f>IF(AND(S$31&gt;=$AA183,S$31&lt;=$AA183,NOT(ISBLANK($AA183))),$H183,"")</f>
    </oc>
    <nc r="S183" t="str">
      <f>IF(AND(S$31&gt;=$AA183,S$31&lt;=$AA183,NOT(ISBLANK($AA183))),$H183,"")</f>
    </nc>
  </rcc>
  <rcc rId="5610" ua="false" sId="6">
    <oc r="T183" t="str">
      <f>IF(AND(T$31&gt;=$AA183,T$31&lt;=$AA183,NOT(ISBLANK($AA183))),$H183,"")</f>
    </oc>
    <nc r="T183" t="str">
      <f>IF(AND(T$31&gt;=$AA183,T$31&lt;=$AA183,NOT(ISBLANK($AA183))),$H183,"")</f>
    </nc>
  </rcc>
  <rcc rId="5611" ua="false" sId="6">
    <oc r="U183" t="str">
      <f>IF(AND(U$31&gt;=$AA183,U$31&lt;=$AA183,NOT(ISBLANK($AA183))),$H183,"")</f>
    </oc>
    <nc r="U183" t="str">
      <f>IF(AND(U$31&gt;=$AA183,U$31&lt;=$AA183,NOT(ISBLANK($AA183))),$H183,"")</f>
    </nc>
  </rcc>
  <rcc rId="5612" ua="false" sId="6">
    <oc r="V183" t="str">
      <f>IF(AND(V$31&gt;=$AA183,V$31&lt;=$AA183,NOT(ISBLANK($AA183))),$H183,"")</f>
    </oc>
    <nc r="V183" t="str">
      <f>IF(AND(V$31&gt;=$AA183,V$31&lt;=$AA183,NOT(ISBLANK($AA183))),$H183,"")</f>
    </nc>
  </rcc>
  <rcc rId="5613" ua="false" sId="6">
    <oc r="W183" t="str">
      <f>IF(AND(W$31&gt;=$AA183,W$31&lt;=$AA183,NOT(ISBLANK($AA183))),$H183,"")</f>
    </oc>
    <nc r="W183" t="str">
      <f>IF(AND(W$31&gt;=$AA183,W$31&lt;=$AA183,NOT(ISBLANK($AA183))),$H183,"")</f>
    </nc>
  </rcc>
  <rcc rId="5614" ua="false" sId="6">
    <oc r="Q184" t="str">
      <f>IF(AND(Q$31&gt;=$AA184,Q$31&lt;=$AA184,NOT(ISBLANK($AA184))),$H184,"")</f>
    </oc>
    <nc r="Q184" t="str">
      <f>IF(AND(Q$31&gt;=$AA184,Q$31&lt;=$AA184,NOT(ISBLANK($AA184))),$H184,"")</f>
    </nc>
  </rcc>
  <rcc rId="5615" ua="false" sId="6">
    <oc r="R184" t="str">
      <f>IF(AND(R$31&gt;=$AA184,R$31&lt;=$AA184,NOT(ISBLANK($AA184))),$H184,"")</f>
    </oc>
    <nc r="R184" t="str">
      <f>IF(AND(R$31&gt;=$AA184,R$31&lt;=$AA184,NOT(ISBLANK($AA184))),$H184,"")</f>
    </nc>
  </rcc>
  <rcc rId="5616" ua="false" sId="6">
    <oc r="S184" t="str">
      <f>IF(AND(S$31&gt;=$AA184,S$31&lt;=$AA184,NOT(ISBLANK($AA184))),$H184,"")</f>
    </oc>
    <nc r="S184" t="str">
      <f>IF(AND(S$31&gt;=$AA184,S$31&lt;=$AA184,NOT(ISBLANK($AA184))),$H184,"")</f>
    </nc>
  </rcc>
  <rcc rId="5617" ua="false" sId="6">
    <oc r="T184" t="str">
      <f>IF(AND(T$31&gt;=$AA184,T$31&lt;=$AA184,NOT(ISBLANK($AA184))),$H184,"")</f>
    </oc>
    <nc r="T184" t="str">
      <f>IF(AND(T$31&gt;=$AA184,T$31&lt;=$AA184,NOT(ISBLANK($AA184))),$H184,"")</f>
    </nc>
  </rcc>
  <rcc rId="5618" ua="false" sId="6">
    <oc r="U184" t="str">
      <f>IF(AND(U$31&gt;=$AA184,U$31&lt;=$AA184,NOT(ISBLANK($AA184))),$H184,"")</f>
    </oc>
    <nc r="U184" t="str">
      <f>IF(AND(U$31&gt;=$AA184,U$31&lt;=$AA184,NOT(ISBLANK($AA184))),$H184,"")</f>
    </nc>
  </rcc>
  <rcc rId="5619" ua="false" sId="6">
    <oc r="V184" t="str">
      <f>IF(AND(V$31&gt;=$AA184,V$31&lt;=$AA184,NOT(ISBLANK($AA184))),$H184,"")</f>
    </oc>
    <nc r="V184" t="str">
      <f>IF(AND(V$31&gt;=$AA184,V$31&lt;=$AA184,NOT(ISBLANK($AA184))),$H184,"")</f>
    </nc>
  </rcc>
  <rcc rId="5620" ua="false" sId="6">
    <oc r="W184" t="str">
      <f>IF(AND(W$31&gt;=$AA184,W$31&lt;=$AA184,NOT(ISBLANK($AA184))),$H184,"")</f>
    </oc>
    <nc r="W184" t="str">
      <f>IF(AND(W$31&gt;=$AA184,W$31&lt;=$AA184,NOT(ISBLANK($AA184))),$H184,"")</f>
    </nc>
  </rcc>
  <rcc rId="5621" ua="false" sId="6">
    <oc r="Q185" t="str">
      <f>IF(AND(Q$31&gt;=$AA185,Q$31&lt;=$AA185,NOT(ISBLANK($AA185))),$H185,"")</f>
    </oc>
    <nc r="Q185" t="str">
      <f>IF(AND(Q$31&gt;=$AA185,Q$31&lt;=$AA185,NOT(ISBLANK($AA185))),$H185,"")</f>
    </nc>
  </rcc>
  <rcc rId="5622" ua="false" sId="6">
    <oc r="R185" t="str">
      <f>IF(AND(R$31&gt;=$AA185,R$31&lt;=$AA185,NOT(ISBLANK($AA185))),$H185,"")</f>
    </oc>
    <nc r="R185" t="str">
      <f>IF(AND(R$31&gt;=$AA185,R$31&lt;=$AA185,NOT(ISBLANK($AA185))),$H185,"")</f>
    </nc>
  </rcc>
  <rcc rId="5623" ua="false" sId="6">
    <oc r="S185" t="str">
      <f>IF(AND(S$31&gt;=$AA185,S$31&lt;=$AA185,NOT(ISBLANK($AA185))),$H185,"")</f>
    </oc>
    <nc r="S185" t="str">
      <f>IF(AND(S$31&gt;=$AA185,S$31&lt;=$AA185,NOT(ISBLANK($AA185))),$H185,"")</f>
    </nc>
  </rcc>
  <rcc rId="5624" ua="false" sId="6">
    <oc r="T185" t="str">
      <f>IF(AND(T$31&gt;=$AA185,T$31&lt;=$AA185,NOT(ISBLANK($AA185))),$H185,"")</f>
    </oc>
    <nc r="T185" t="str">
      <f>IF(AND(T$31&gt;=$AA185,T$31&lt;=$AA185,NOT(ISBLANK($AA185))),$H185,"")</f>
    </nc>
  </rcc>
  <rcc rId="5625" ua="false" sId="6">
    <oc r="U185" t="str">
      <f>IF(AND(U$31&gt;=$AA185,U$31&lt;=$AA185,NOT(ISBLANK($AA185))),$H185,"")</f>
    </oc>
    <nc r="U185" t="str">
      <f>IF(AND(U$31&gt;=$AA185,U$31&lt;=$AA185,NOT(ISBLANK($AA185))),$H185,"")</f>
    </nc>
  </rcc>
  <rcc rId="5626" ua="false" sId="6">
    <oc r="V185" t="str">
      <f>IF(AND(V$31&gt;=$AA185,V$31&lt;=$AA185,NOT(ISBLANK($AA185))),$H185,"")</f>
    </oc>
    <nc r="V185" t="str">
      <f>IF(AND(V$31&gt;=$AA185,V$31&lt;=$AA185,NOT(ISBLANK($AA185))),$H185,"")</f>
    </nc>
  </rcc>
  <rcc rId="5627" ua="false" sId="6">
    <oc r="W185" t="str">
      <f>IF(AND(W$31&gt;=$AA185,W$31&lt;=$AA185,NOT(ISBLANK($AA185))),$H185,"")</f>
    </oc>
    <nc r="W185" t="str">
      <f>IF(AND(W$31&gt;=$AA185,W$31&lt;=$AA185,NOT(ISBLANK($AA185))),$H185,"")</f>
    </nc>
  </rcc>
  <rcc rId="5628" ua="false" sId="6">
    <oc r="Q186" t="str">
      <f>IF(AND(Q$31&gt;=$AA186,Q$31&lt;=$AA186,NOT(ISBLANK($AA186))),$H186,"")</f>
    </oc>
    <nc r="Q186" t="str">
      <f>IF(AND(Q$31&gt;=$AA186,Q$31&lt;=$AA186,NOT(ISBLANK($AA186))),$H186,"")</f>
    </nc>
  </rcc>
  <rcc rId="5629" ua="false" sId="6">
    <oc r="R186" t="str">
      <f>IF(AND(R$31&gt;=$AA186,R$31&lt;=$AA186,NOT(ISBLANK($AA186))),$H186,"")</f>
    </oc>
    <nc r="R186" t="str">
      <f>IF(AND(R$31&gt;=$AA186,R$31&lt;=$AA186,NOT(ISBLANK($AA186))),$H186,"")</f>
    </nc>
  </rcc>
  <rcc rId="5630" ua="false" sId="6">
    <oc r="S186" t="str">
      <f>IF(AND(S$31&gt;=$AA186,S$31&lt;=$AA186,NOT(ISBLANK($AA186))),$H186,"")</f>
    </oc>
    <nc r="S186" t="str">
      <f>IF(AND(S$31&gt;=$AA186,S$31&lt;=$AA186,NOT(ISBLANK($AA186))),$H186,"")</f>
    </nc>
  </rcc>
  <rcc rId="5631" ua="false" sId="6">
    <oc r="T186" t="str">
      <f>IF(AND(T$31&gt;=$AA186,T$31&lt;=$AA186,NOT(ISBLANK($AA186))),$H186,"")</f>
    </oc>
    <nc r="T186" t="str">
      <f>IF(AND(T$31&gt;=$AA186,T$31&lt;=$AA186,NOT(ISBLANK($AA186))),$H186,"")</f>
    </nc>
  </rcc>
  <rcc rId="5632" ua="false" sId="6">
    <oc r="U186" t="str">
      <f>IF(AND(U$31&gt;=$AA186,U$31&lt;=$AA186,NOT(ISBLANK($AA186))),$H186,"")</f>
    </oc>
    <nc r="U186" t="str">
      <f>IF(AND(U$31&gt;=$AA186,U$31&lt;=$AA186,NOT(ISBLANK($AA186))),$H186,"")</f>
    </nc>
  </rcc>
  <rcc rId="5633" ua="false" sId="6">
    <oc r="V186" t="str">
      <f>IF(AND(V$31&gt;=$AA186,V$31&lt;=$AA186,NOT(ISBLANK($AA186))),$H186,"")</f>
    </oc>
    <nc r="V186" t="str">
      <f>IF(AND(V$31&gt;=$AA186,V$31&lt;=$AA186,NOT(ISBLANK($AA186))),$H186,"")</f>
    </nc>
  </rcc>
  <rcc rId="5634" ua="false" sId="6">
    <oc r="W186" t="str">
      <f>IF(AND(W$31&gt;=$AA186,W$31&lt;=$AA186,NOT(ISBLANK($AA186))),$H186,"")</f>
    </oc>
    <nc r="W186" t="str">
      <f>IF(AND(W$31&gt;=$AA186,W$31&lt;=$AA186,NOT(ISBLANK($AA186))),$H186,"")</f>
    </nc>
  </rcc>
  <rcc rId="5635" ua="false" sId="6">
    <oc r="Q187" t="n">
      <v>1</v>
    </oc>
    <nc r="Q187" t="str">
      <f>IF(AND(Q$31&gt;=$AA187,Q$31&lt;=$AA187,NOT(ISBLANK($AA187))),$H187,"")</f>
    </nc>
  </rcc>
  <rcc rId="5636" ua="false" sId="6">
    <nc r="R187" t="str">
      <f>IF(AND(R$31&gt;=$AA187,R$31&lt;=$AA187,NOT(ISBLANK($AA187))),$H187,"")</f>
    </nc>
  </rcc>
  <rcc rId="5637" ua="false" sId="6">
    <nc r="S187" t="str">
      <f>IF(AND(S$31&gt;=$AA187,S$31&lt;=$AA187,NOT(ISBLANK($AA187))),$H187,"")</f>
    </nc>
  </rcc>
  <rcc rId="5638" ua="false" sId="6">
    <nc r="T187" t="str">
      <f>IF(AND(T$31&gt;=$AA187,T$31&lt;=$AA187,NOT(ISBLANK($AA187))),$H187,"")</f>
    </nc>
  </rcc>
  <rcc rId="5639" ua="false" sId="6">
    <nc r="U187" t="str">
      <f>IF(AND(U$31&gt;=$AA187,U$31&lt;=$AA187,NOT(ISBLANK($AA187))),$H187,"")</f>
    </nc>
  </rcc>
  <rcc rId="5640" ua="false" sId="6">
    <nc r="V187" t="str">
      <f>IF(AND(V$31&gt;=$AA187,V$31&lt;=$AA187,NOT(ISBLANK($AA187))),$H187,"")</f>
    </nc>
  </rcc>
  <rcc rId="5641" ua="false" sId="6">
    <nc r="W187" t="str">
      <f>IF(AND(W$31&gt;=$AA187,W$31&lt;=$AA187,NOT(ISBLANK($AA187))),$H187,"")</f>
    </nc>
  </rcc>
  <rcc rId="5642" ua="false" sId="6">
    <oc r="Q188" t="n">
      <v>1</v>
    </oc>
    <nc r="Q188" t="str">
      <f>IF(AND(Q$31&gt;=$AA188,Q$31&lt;=$AA188,NOT(ISBLANK($AA188))),$H188,"")</f>
    </nc>
  </rcc>
  <rcc rId="5643" ua="false" sId="6">
    <nc r="R188" t="str">
      <f>IF(AND(R$31&gt;=$AA188,R$31&lt;=$AA188,NOT(ISBLANK($AA188))),$H188,"")</f>
    </nc>
  </rcc>
  <rcc rId="5644" ua="false" sId="6">
    <nc r="S188" t="str">
      <f>IF(AND(S$31&gt;=$AA188,S$31&lt;=$AA188,NOT(ISBLANK($AA188))),$H188,"")</f>
    </nc>
  </rcc>
  <rcc rId="5645" ua="false" sId="6">
    <nc r="T188" t="str">
      <f>IF(AND(T$31&gt;=$AA188,T$31&lt;=$AA188,NOT(ISBLANK($AA188))),$H188,"")</f>
    </nc>
  </rcc>
  <rcc rId="5646" ua="false" sId="6">
    <nc r="U188" t="str">
      <f>IF(AND(U$31&gt;=$AA188,U$31&lt;=$AA188,NOT(ISBLANK($AA188))),$H188,"")</f>
    </nc>
  </rcc>
  <rcc rId="5647" ua="false" sId="6">
    <nc r="V188" t="str">
      <f>IF(AND(V$31&gt;=$AA188,V$31&lt;=$AA188,NOT(ISBLANK($AA188))),$H188,"")</f>
    </nc>
  </rcc>
  <rcc rId="5648" ua="false" sId="6">
    <nc r="W188" t="str">
      <f>IF(AND(W$31&gt;=$AA188,W$31&lt;=$AA188,NOT(ISBLANK($AA188))),$H188,"")</f>
    </nc>
  </rcc>
  <rcc rId="5649" ua="false" sId="6">
    <oc r="Q189" t="n">
      <v>1.5</v>
    </oc>
    <nc r="Q189" t="str">
      <f>IF(AND(Q$31&gt;=$AA189,Q$31&lt;=$AA189,NOT(ISBLANK($AA189))),$H189,"")</f>
    </nc>
  </rcc>
  <rcc rId="5650" ua="false" sId="6">
    <nc r="R189" t="str">
      <f>IF(AND(R$31&gt;=$AA189,R$31&lt;=$AA189,NOT(ISBLANK($AA189))),$H189,"")</f>
    </nc>
  </rcc>
  <rcc rId="5651" ua="false" sId="6">
    <nc r="S189" t="str">
      <f>IF(AND(S$31&gt;=$AA189,S$31&lt;=$AA189,NOT(ISBLANK($AA189))),$H189,"")</f>
    </nc>
  </rcc>
  <rcc rId="5652" ua="false" sId="6">
    <nc r="T189" t="str">
      <f>IF(AND(T$31&gt;=$AA189,T$31&lt;=$AA189,NOT(ISBLANK($AA189))),$H189,"")</f>
    </nc>
  </rcc>
  <rcc rId="5653" ua="false" sId="6">
    <nc r="U189" t="str">
      <f>IF(AND(U$31&gt;=$AA189,U$31&lt;=$AA189,NOT(ISBLANK($AA189))),$H189,"")</f>
    </nc>
  </rcc>
  <rcc rId="5654" ua="false" sId="6">
    <nc r="V189" t="str">
      <f>IF(AND(V$31&gt;=$AA189,V$31&lt;=$AA189,NOT(ISBLANK($AA189))),$H189,"")</f>
    </nc>
  </rcc>
  <rcc rId="5655" ua="false" sId="6">
    <nc r="W189" t="str">
      <f>IF(AND(W$31&gt;=$AA189,W$31&lt;=$AA189,NOT(ISBLANK($AA189))),$H189,"")</f>
    </nc>
  </rcc>
  <rcc rId="5656" ua="false" sId="6">
    <oc r="Q190" t="n">
      <v>0.5</v>
    </oc>
    <nc r="Q190" t="str">
      <f>IF(AND(Q$31&gt;=$AA190,Q$31&lt;=$AA190,NOT(ISBLANK($AA190))),$H190,"")</f>
    </nc>
  </rcc>
  <rcc rId="5657" ua="false" sId="6">
    <nc r="R190" t="str">
      <f>IF(AND(R$31&gt;=$AA190,R$31&lt;=$AA190,NOT(ISBLANK($AA190))),$H190,"")</f>
    </nc>
  </rcc>
  <rcc rId="5658" ua="false" sId="6">
    <nc r="S190" t="str">
      <f>IF(AND(S$31&gt;=$AA190,S$31&lt;=$AA190,NOT(ISBLANK($AA190))),$H190,"")</f>
    </nc>
  </rcc>
  <rcc rId="5659" ua="false" sId="6">
    <nc r="T190" t="str">
      <f>IF(AND(T$31&gt;=$AA190,T$31&lt;=$AA190,NOT(ISBLANK($AA190))),$H190,"")</f>
    </nc>
  </rcc>
  <rcc rId="5660" ua="false" sId="6">
    <nc r="U190" t="str">
      <f>IF(AND(U$31&gt;=$AA190,U$31&lt;=$AA190,NOT(ISBLANK($AA190))),$H190,"")</f>
    </nc>
  </rcc>
  <rcc rId="5661" ua="false" sId="6">
    <nc r="V190" t="str">
      <f>IF(AND(V$31&gt;=$AA190,V$31&lt;=$AA190,NOT(ISBLANK($AA190))),$H190,"")</f>
    </nc>
  </rcc>
  <rcc rId="5662" ua="false" sId="6">
    <nc r="W190" t="str">
      <f>IF(AND(W$31&gt;=$AA190,W$31&lt;=$AA190,NOT(ISBLANK($AA190))),$H190,"")</f>
    </nc>
  </rcc>
  <rcc rId="5663" ua="false" sId="6">
    <oc r="Q191" t="n">
      <v>2</v>
    </oc>
    <nc r="Q191" t="str">
      <f>IF(AND(Q$31&gt;=$AA191,Q$31&lt;=$AA191,NOT(ISBLANK($AA191))),$H191,"")</f>
    </nc>
  </rcc>
  <rcc rId="5664" ua="false" sId="6">
    <nc r="R191" t="str">
      <f>IF(AND(R$31&gt;=$AA191,R$31&lt;=$AA191,NOT(ISBLANK($AA191))),$H191,"")</f>
    </nc>
  </rcc>
  <rcc rId="5665" ua="false" sId="6">
    <nc r="S191" t="str">
      <f>IF(AND(S$31&gt;=$AA191,S$31&lt;=$AA191,NOT(ISBLANK($AA191))),$H191,"")</f>
    </nc>
  </rcc>
  <rcc rId="5666" ua="false" sId="6">
    <nc r="T191" t="str">
      <f>IF(AND(T$31&gt;=$AA191,T$31&lt;=$AA191,NOT(ISBLANK($AA191))),$H191,"")</f>
    </nc>
  </rcc>
  <rcc rId="5667" ua="false" sId="6">
    <nc r="U191" t="str">
      <f>IF(AND(U$31&gt;=$AA191,U$31&lt;=$AA191,NOT(ISBLANK($AA191))),$H191,"")</f>
    </nc>
  </rcc>
  <rcc rId="5668" ua="false" sId="6">
    <nc r="V191" t="str">
      <f>IF(AND(V$31&gt;=$AA191,V$31&lt;=$AA191,NOT(ISBLANK($AA191))),$H191,"")</f>
    </nc>
  </rcc>
  <rcc rId="5669" ua="false" sId="6">
    <nc r="W191" t="str">
      <f>IF(AND(W$31&gt;=$AA191,W$31&lt;=$AA191,NOT(ISBLANK($AA191))),$H191,"")</f>
    </nc>
  </rcc>
  <rcc rId="5670" ua="false" sId="6">
    <nc r="Q192" t="str">
      <f>IF(AND(Q$31&gt;=$AA192,Q$31&lt;=$AA192,NOT(ISBLANK($AA192))),$H192,"")</f>
    </nc>
  </rcc>
  <rcc rId="5671" ua="false" sId="6">
    <oc r="R192" t="n">
      <v>4</v>
    </oc>
    <nc r="R192" t="str">
      <f>IF(AND(R$31&gt;=$AA192,R$31&lt;=$AA192,NOT(ISBLANK($AA192))),$H192,"")</f>
    </nc>
  </rcc>
  <rcc rId="5672" ua="false" sId="6">
    <nc r="S192" t="str">
      <f>IF(AND(S$31&gt;=$AA192,S$31&lt;=$AA192,NOT(ISBLANK($AA192))),$H192,"")</f>
    </nc>
  </rcc>
  <rcc rId="5673" ua="false" sId="6">
    <nc r="T192" t="str">
      <f>IF(AND(T$31&gt;=$AA192,T$31&lt;=$AA192,NOT(ISBLANK($AA192))),$H192,"")</f>
    </nc>
  </rcc>
  <rcc rId="5674" ua="false" sId="6">
    <nc r="U192" t="str">
      <f>IF(AND(U$31&gt;=$AA192,U$31&lt;=$AA192,NOT(ISBLANK($AA192))),$H192,"")</f>
    </nc>
  </rcc>
  <rcc rId="5675" ua="false" sId="6">
    <nc r="V192" t="str">
      <f>IF(AND(V$31&gt;=$AA192,V$31&lt;=$AA192,NOT(ISBLANK($AA192))),$H192,"")</f>
    </nc>
  </rcc>
  <rcc rId="5676" ua="false" sId="6">
    <nc r="W192" t="str">
      <f>IF(AND(W$31&gt;=$AA192,W$31&lt;=$AA192,NOT(ISBLANK($AA192))),$H192,"")</f>
    </nc>
  </rcc>
  <rcc rId="5677" ua="false" sId="6">
    <nc r="Q193" t="str">
      <f>IF(AND(Q$31&gt;=$AA193,Q$31&lt;=$AA193,NOT(ISBLANK($AA193))),$H193,"")</f>
    </nc>
  </rcc>
  <rcc rId="5678" ua="false" sId="6">
    <nc r="R193" t="str">
      <f>IF(AND(R$31&gt;=$AA193,R$31&lt;=$AA193,NOT(ISBLANK($AA193))),$H193,"")</f>
    </nc>
  </rcc>
  <rcc rId="5679" ua="false" sId="6">
    <oc r="S193" t="n">
      <v>2</v>
    </oc>
    <nc r="S193" t="str">
      <f>IF(AND(S$31&gt;=$AA193,S$31&lt;=$AA193,NOT(ISBLANK($AA193))),$H193,"")</f>
    </nc>
  </rcc>
  <rcc rId="5680" ua="false" sId="6">
    <nc r="T193" t="str">
      <f>IF(AND(T$31&gt;=$AA193,T$31&lt;=$AA193,NOT(ISBLANK($AA193))),$H193,"")</f>
    </nc>
  </rcc>
  <rcc rId="5681" ua="false" sId="6">
    <nc r="U193" t="str">
      <f>IF(AND(U$31&gt;=$AA193,U$31&lt;=$AA193,NOT(ISBLANK($AA193))),$H193,"")</f>
    </nc>
  </rcc>
  <rcc rId="5682" ua="false" sId="6">
    <nc r="V193" t="str">
      <f>IF(AND(V$31&gt;=$AA193,V$31&lt;=$AA193,NOT(ISBLANK($AA193))),$H193,"")</f>
    </nc>
  </rcc>
  <rcc rId="5683" ua="false" sId="6">
    <nc r="W193" t="str">
      <f>IF(AND(W$31&gt;=$AA193,W$31&lt;=$AA193,NOT(ISBLANK($AA193))),$H193,"")</f>
    </nc>
  </rcc>
  <rcc rId="5684" ua="false" sId="6">
    <nc r="Q194" t="str">
      <f>IF(AND(Q$31&gt;=$AA194,Q$31&lt;=$AA194,NOT(ISBLANK($AA194))),$H194,"")</f>
    </nc>
  </rcc>
  <rcc rId="5685" ua="false" sId="6">
    <nc r="R194" t="str">
      <f>IF(AND(R$31&gt;=$AA194,R$31&lt;=$AA194,NOT(ISBLANK($AA194))),$H194,"")</f>
    </nc>
  </rcc>
  <rcc rId="5686" ua="false" sId="6">
    <oc r="S194" t="n">
      <v>3</v>
    </oc>
    <nc r="S194" t="str">
      <f>IF(AND(S$31&gt;=$AA194,S$31&lt;=$AA194,NOT(ISBLANK($AA194))),$H194,"")</f>
    </nc>
  </rcc>
  <rcc rId="5687" ua="false" sId="6">
    <nc r="T194" t="str">
      <f>IF(AND(T$31&gt;=$AA194,T$31&lt;=$AA194,NOT(ISBLANK($AA194))),$H194,"")</f>
    </nc>
  </rcc>
  <rcc rId="5688" ua="false" sId="6">
    <nc r="U194" t="str">
      <f>IF(AND(U$31&gt;=$AA194,U$31&lt;=$AA194,NOT(ISBLANK($AA194))),$H194,"")</f>
    </nc>
  </rcc>
  <rcc rId="5689" ua="false" sId="6">
    <nc r="V194" t="str">
      <f>IF(AND(V$31&gt;=$AA194,V$31&lt;=$AA194,NOT(ISBLANK($AA194))),$H194,"")</f>
    </nc>
  </rcc>
  <rcc rId="5690" ua="false" sId="6">
    <nc r="W194" t="str">
      <f>IF(AND(W$31&gt;=$AA194,W$31&lt;=$AA194,NOT(ISBLANK($AA194))),$H194,"")</f>
    </nc>
  </rcc>
  <rcc rId="5691" ua="false" sId="6">
    <nc r="Q195" t="str">
      <f>IF(AND(Q$31&gt;=$AA195,Q$31&lt;=$AA195,NOT(ISBLANK($AA195))),$H195,"")</f>
    </nc>
  </rcc>
  <rcc rId="5692" ua="false" sId="6">
    <nc r="R195" t="str">
      <f>IF(AND(R$31&gt;=$AA195,R$31&lt;=$AA195,NOT(ISBLANK($AA195))),$H195,"")</f>
    </nc>
  </rcc>
  <rcc rId="5693" ua="false" sId="6">
    <nc r="S195" t="str">
      <f>IF(AND(S$31&gt;=$AA195,S$31&lt;=$AA195,NOT(ISBLANK($AA195))),$H195,"")</f>
    </nc>
  </rcc>
  <rcc rId="5694" ua="false" sId="6">
    <oc r="T195" t="n">
      <v>5</v>
    </oc>
    <nc r="T195" t="str">
      <f>IF(AND(T$31&gt;=$AA195,T$31&lt;=$AA195,NOT(ISBLANK($AA195))),$H195,"")</f>
    </nc>
  </rcc>
  <rcc rId="5695" ua="false" sId="6">
    <nc r="U195" t="str">
      <f>IF(AND(U$31&gt;=$AA195,U$31&lt;=$AA195,NOT(ISBLANK($AA195))),$H195,"")</f>
    </nc>
  </rcc>
  <rcc rId="5696" ua="false" sId="6">
    <nc r="V195" t="str">
      <f>IF(AND(V$31&gt;=$AA195,V$31&lt;=$AA195,NOT(ISBLANK($AA195))),$H195,"")</f>
    </nc>
  </rcc>
  <rcc rId="5697" ua="false" sId="6">
    <nc r="W195" t="str">
      <f>IF(AND(W$31&gt;=$AA195,W$31&lt;=$AA195,NOT(ISBLANK($AA195))),$H195,"")</f>
    </nc>
  </rcc>
  <rcc rId="5698" ua="false" sId="6">
    <nc r="Q196" t="str">
      <f>IF(AND(Q$31&gt;=$AA196,Q$31&lt;=$AA196,NOT(ISBLANK($AA196))),$H196,"")</f>
    </nc>
  </rcc>
  <rcc rId="5699" ua="false" sId="6">
    <nc r="R196" t="str">
      <f>IF(AND(R$31&gt;=$AA196,R$31&lt;=$AA196,NOT(ISBLANK($AA196))),$H196,"")</f>
    </nc>
  </rcc>
  <rcc rId="5700" ua="false" sId="6">
    <nc r="S196" t="str">
      <f>IF(AND(S$31&gt;=$AA196,S$31&lt;=$AA196,NOT(ISBLANK($AA196))),$H196,"")</f>
    </nc>
  </rcc>
  <rcc rId="5701" ua="false" sId="6">
    <oc r="T196" t="n">
      <v>8</v>
    </oc>
    <nc r="T196" t="str">
      <f>IF(AND(T$31&gt;=$AA196,T$31&lt;=$AA196,NOT(ISBLANK($AA196))),$H196,"")</f>
    </nc>
  </rcc>
  <rcc rId="5702" ua="false" sId="6">
    <nc r="U196" t="str">
      <f>IF(AND(U$31&gt;=$AA196,U$31&lt;=$AA196,NOT(ISBLANK($AA196))),$H196,"")</f>
    </nc>
  </rcc>
  <rcc rId="5703" ua="false" sId="6">
    <nc r="V196" t="str">
      <f>IF(AND(V$31&gt;=$AA196,V$31&lt;=$AA196,NOT(ISBLANK($AA196))),$H196,"")</f>
    </nc>
  </rcc>
  <rcc rId="5704" ua="false" sId="6">
    <nc r="W196" t="str">
      <f>IF(AND(W$31&gt;=$AA196,W$31&lt;=$AA196,NOT(ISBLANK($AA196))),$H196,"")</f>
    </nc>
  </rcc>
  <rcc rId="5705" ua="false" sId="6">
    <nc r="Q197" t="str">
      <f>IF(AND(Q$31&gt;=$AA197,Q$31&lt;=$AA197,NOT(ISBLANK($AA197))),$H197,"")</f>
    </nc>
  </rcc>
  <rcc rId="5706" ua="false" sId="6">
    <nc r="R197" t="str">
      <f>IF(AND(R$31&gt;=$AA197,R$31&lt;=$AA197,NOT(ISBLANK($AA197))),$H197,"")</f>
    </nc>
  </rcc>
  <rcc rId="5707" ua="false" sId="6">
    <nc r="S197" t="str">
      <f>IF(AND(S$31&gt;=$AA197,S$31&lt;=$AA197,NOT(ISBLANK($AA197))),$H197,"")</f>
    </nc>
  </rcc>
  <rcc rId="5708" ua="false" sId="6">
    <nc r="T197" t="str">
      <f>IF(AND(T$31&gt;=$AA197,T$31&lt;=$AA197,NOT(ISBLANK($AA197))),$H197,"")</f>
    </nc>
  </rcc>
  <rcc rId="5709" ua="false" sId="6">
    <nc r="U197" t="str">
      <f>IF(AND(U$31&gt;=$AA197,U$31&lt;=$AA197,NOT(ISBLANK($AA197))),$H197,"")</f>
    </nc>
  </rcc>
  <rcc rId="5710" ua="false" sId="6">
    <nc r="V197" t="str">
      <f>IF(AND(V$31&gt;=$AA197,V$31&lt;=$AA197,NOT(ISBLANK($AA197))),$H197,"")</f>
    </nc>
  </rcc>
  <rcc rId="5711" ua="false" sId="6">
    <nc r="W197" t="str">
      <f>IF(AND(W$31&gt;=$AA197,W$31&lt;=$AA197,NOT(ISBLANK($AA197))),$H197,"")</f>
    </nc>
  </rcc>
  <rcc rId="5712" ua="false" sId="6">
    <nc r="Q198" t="str">
      <f>IF(AND(Q$31&gt;=$AA198,Q$31&lt;=$AA198,NOT(ISBLANK($AA198))),$H198,"")</f>
    </nc>
  </rcc>
  <rcc rId="5713" ua="false" sId="6">
    <nc r="R198" t="str">
      <f>IF(AND(R$31&gt;=$AA198,R$31&lt;=$AA198,NOT(ISBLANK($AA198))),$H198,"")</f>
    </nc>
  </rcc>
  <rcc rId="5714" ua="false" sId="6">
    <nc r="S198" t="str">
      <f>IF(AND(S$31&gt;=$AA198,S$31&lt;=$AA198,NOT(ISBLANK($AA198))),$H198,"")</f>
    </nc>
  </rcc>
  <rcc rId="5715" ua="false" sId="6">
    <nc r="T198" t="str">
      <f>IF(AND(T$31&gt;=$AA198,T$31&lt;=$AA198,NOT(ISBLANK($AA198))),$H198,"")</f>
    </nc>
  </rcc>
  <rcc rId="5716" ua="false" sId="6">
    <nc r="U198" t="str">
      <f>IF(AND(U$31&gt;=$AA198,U$31&lt;=$AA198,NOT(ISBLANK($AA198))),$H198,"")</f>
    </nc>
  </rcc>
  <rcc rId="5717" ua="false" sId="6">
    <nc r="V198" t="str">
      <f>IF(AND(V$31&gt;=$AA198,V$31&lt;=$AA198,NOT(ISBLANK($AA198))),$H198,"")</f>
    </nc>
  </rcc>
  <rcc rId="5718" ua="false" sId="6">
    <nc r="W198" t="str">
      <f>IF(AND(W$31&gt;=$AA198,W$31&lt;=$AA198,NOT(ISBLANK($AA198))),$H198,"")</f>
    </nc>
  </rcc>
  <rcc rId="5719" ua="false" sId="6">
    <nc r="Q199" t="str">
      <f>IF(AND(Q$31&gt;=$AA199,Q$31&lt;=$AA199,NOT(ISBLANK($AA199))),$H199,"")</f>
    </nc>
  </rcc>
  <rcc rId="5720" ua="false" sId="6">
    <nc r="R199" t="str">
      <f>IF(AND(R$31&gt;=$AA199,R$31&lt;=$AA199,NOT(ISBLANK($AA199))),$H199,"")</f>
    </nc>
  </rcc>
  <rcc rId="5721" ua="false" sId="6">
    <nc r="S199" t="str">
      <f>IF(AND(S$31&gt;=$AA199,S$31&lt;=$AA199,NOT(ISBLANK($AA199))),$H199,"")</f>
    </nc>
  </rcc>
  <rcc rId="5722" ua="false" sId="6">
    <nc r="T199" t="str">
      <f>IF(AND(T$31&gt;=$AA199,T$31&lt;=$AA199,NOT(ISBLANK($AA199))),$H199,"")</f>
    </nc>
  </rcc>
  <rcc rId="5723" ua="false" sId="6">
    <nc r="U199" t="str">
      <f>IF(AND(U$31&gt;=$AA199,U$31&lt;=$AA199,NOT(ISBLANK($AA199))),$H199,"")</f>
    </nc>
  </rcc>
  <rcc rId="5724" ua="false" sId="6">
    <nc r="V199" t="str">
      <f>IF(AND(V$31&gt;=$AA199,V$31&lt;=$AA199,NOT(ISBLANK($AA199))),$H199,"")</f>
    </nc>
  </rcc>
  <rcc rId="5725" ua="false" sId="6">
    <nc r="W199" t="str">
      <f>IF(AND(W$31&gt;=$AA199,W$31&lt;=$AA199,NOT(ISBLANK($AA199))),$H199,"")</f>
    </nc>
  </rcc>
  <rcc rId="5726" ua="false" sId="6">
    <nc r="Q200" t="str">
      <f>IF(AND(Q$31&gt;=$AA200,Q$31&lt;=$AA200,NOT(ISBLANK($AA200))),$H200,"")</f>
    </nc>
  </rcc>
  <rcc rId="5727" ua="false" sId="6">
    <nc r="R200" t="str">
      <f>IF(AND(R$31&gt;=$AA200,R$31&lt;=$AA200,NOT(ISBLANK($AA200))),$H200,"")</f>
    </nc>
  </rcc>
  <rcc rId="5728" ua="false" sId="6">
    <nc r="S200" t="str">
      <f>IF(AND(S$31&gt;=$AA200,S$31&lt;=$AA200,NOT(ISBLANK($AA200))),$H200,"")</f>
    </nc>
  </rcc>
  <rcc rId="5729" ua="false" sId="6">
    <nc r="T200" t="str">
      <f>IF(AND(T$31&gt;=$AA200,T$31&lt;=$AA200,NOT(ISBLANK($AA200))),$H200,"")</f>
    </nc>
  </rcc>
  <rcc rId="5730" ua="false" sId="6">
    <nc r="U200" t="str">
      <f>IF(AND(U$31&gt;=$AA200,U$31&lt;=$AA200,NOT(ISBLANK($AA200))),$H200,"")</f>
    </nc>
  </rcc>
  <rcc rId="5731" ua="false" sId="6">
    <nc r="V200" t="str">
      <f>IF(AND(V$31&gt;=$AA200,V$31&lt;=$AA200,NOT(ISBLANK($AA200))),$H200,"")</f>
    </nc>
  </rcc>
  <rcc rId="5732" ua="false" sId="6">
    <nc r="W200" t="str">
      <f>IF(AND(W$31&gt;=$AA200,W$31&lt;=$AA200,NOT(ISBLANK($AA200))),$H200,"")</f>
    </nc>
  </rcc>
  <rcc rId="5733" ua="false" sId="6">
    <nc r="Q201" t="str">
      <f>IF(AND(Q$31&gt;=$AA201,Q$31&lt;=$AA201,NOT(ISBLANK($AA201))),$H201,"")</f>
    </nc>
  </rcc>
  <rcc rId="5734" ua="false" sId="6">
    <nc r="R201" t="str">
      <f>IF(AND(R$31&gt;=$AA201,R$31&lt;=$AA201,NOT(ISBLANK($AA201))),$H201,"")</f>
    </nc>
  </rcc>
  <rcc rId="5735" ua="false" sId="6">
    <nc r="S201" t="str">
      <f>IF(AND(S$31&gt;=$AA201,S$31&lt;=$AA201,NOT(ISBLANK($AA201))),$H201,"")</f>
    </nc>
  </rcc>
  <rcc rId="5736" ua="false" sId="6">
    <nc r="T201" t="str">
      <f>IF(AND(T$31&gt;=$AA201,T$31&lt;=$AA201,NOT(ISBLANK($AA201))),$H201,"")</f>
    </nc>
  </rcc>
  <rcc rId="5737" ua="false" sId="6">
    <nc r="U201" t="str">
      <f>IF(AND(U$31&gt;=$AA201,U$31&lt;=$AA201,NOT(ISBLANK($AA201))),$H201,"")</f>
    </nc>
  </rcc>
  <rcc rId="5738" ua="false" sId="6">
    <nc r="V201" t="str">
      <f>IF(AND(V$31&gt;=$AA201,V$31&lt;=$AA201,NOT(ISBLANK($AA201))),$H201,"")</f>
    </nc>
  </rcc>
  <rcc rId="5739" ua="false" sId="6">
    <nc r="W201" t="str">
      <f>IF(AND(W$31&gt;=$AA201,W$31&lt;=$AA201,NOT(ISBLANK($AA201))),$H201,"")</f>
    </nc>
  </rcc>
  <rcc rId="5740" ua="false" sId="6">
    <nc r="Q202" t="str">
      <f>IF(AND(Q$31&gt;=$AA202,Q$31&lt;=$AA202,NOT(ISBLANK($AA202))),$H202,"")</f>
    </nc>
  </rcc>
  <rcc rId="5741" ua="false" sId="6">
    <nc r="R202" t="str">
      <f>IF(AND(R$31&gt;=$AA202,R$31&lt;=$AA202,NOT(ISBLANK($AA202))),$H202,"")</f>
    </nc>
  </rcc>
  <rcc rId="5742" ua="false" sId="6">
    <nc r="S202" t="str">
      <f>IF(AND(S$31&gt;=$AA202,S$31&lt;=$AA202,NOT(ISBLANK($AA202))),$H202,"")</f>
    </nc>
  </rcc>
  <rcc rId="5743" ua="false" sId="6">
    <nc r="T202" t="str">
      <f>IF(AND(T$31&gt;=$AA202,T$31&lt;=$AA202,NOT(ISBLANK($AA202))),$H202,"")</f>
    </nc>
  </rcc>
  <rcc rId="5744" ua="false" sId="6">
    <nc r="U202" t="str">
      <f>IF(AND(U$31&gt;=$AA202,U$31&lt;=$AA202,NOT(ISBLANK($AA202))),$H202,"")</f>
    </nc>
  </rcc>
  <rcc rId="5745" ua="false" sId="6">
    <nc r="V202" t="str">
      <f>IF(AND(V$31&gt;=$AA202,V$31&lt;=$AA202,NOT(ISBLANK($AA202))),$H202,"")</f>
    </nc>
  </rcc>
  <rcc rId="5746" ua="false" sId="6">
    <nc r="W202" t="str">
      <f>IF(AND(W$31&gt;=$AA202,W$31&lt;=$AA202,NOT(ISBLANK($AA202))),$H202,"")</f>
    </nc>
  </rcc>
  <rcc rId="5747" ua="false" sId="6">
    <nc r="Q203" t="str">
      <f>IF(AND(Q$31&gt;=$AA203,Q$31&lt;=$AA203,NOT(ISBLANK($AA203))),$H203,"")</f>
    </nc>
  </rcc>
  <rcc rId="5748" ua="false" sId="6">
    <nc r="R203" t="str">
      <f>IF(AND(R$31&gt;=$AA203,R$31&lt;=$AA203,NOT(ISBLANK($AA203))),$H203,"")</f>
    </nc>
  </rcc>
  <rcc rId="5749" ua="false" sId="6">
    <nc r="S203" t="str">
      <f>IF(AND(S$31&gt;=$AA203,S$31&lt;=$AA203,NOT(ISBLANK($AA203))),$H203,"")</f>
    </nc>
  </rcc>
  <rcc rId="5750" ua="false" sId="6">
    <nc r="T203" t="str">
      <f>IF(AND(T$31&gt;=$AA203,T$31&lt;=$AA203,NOT(ISBLANK($AA203))),$H203,"")</f>
    </nc>
  </rcc>
  <rcc rId="5751" ua="false" sId="6">
    <nc r="U203" t="str">
      <f>IF(AND(U$31&gt;=$AA203,U$31&lt;=$AA203,NOT(ISBLANK($AA203))),$H203,"")</f>
    </nc>
  </rcc>
  <rcc rId="5752" ua="false" sId="6">
    <nc r="V203" t="str">
      <f>IF(AND(V$31&gt;=$AA203,V$31&lt;=$AA203,NOT(ISBLANK($AA203))),$H203,"")</f>
    </nc>
  </rcc>
  <rcc rId="5753" ua="false" sId="6">
    <nc r="W203" t="str">
      <f>IF(AND(W$31&gt;=$AA203,W$31&lt;=$AA203,NOT(ISBLANK($AA203))),$H203,"")</f>
    </nc>
  </rcc>
  <rcc rId="5754" ua="false" sId="6">
    <nc r="Q204" t="str">
      <f>IF(AND(Q$31&gt;=$AA204,Q$31&lt;=$AA204,NOT(ISBLANK($AA204))),$H204,"")</f>
    </nc>
  </rcc>
  <rcc rId="5755" ua="false" sId="6">
    <nc r="R204" t="str">
      <f>IF(AND(R$31&gt;=$AA204,R$31&lt;=$AA204,NOT(ISBLANK($AA204))),$H204,"")</f>
    </nc>
  </rcc>
  <rcc rId="5756" ua="false" sId="6">
    <nc r="S204" t="str">
      <f>IF(AND(S$31&gt;=$AA204,S$31&lt;=$AA204,NOT(ISBLANK($AA204))),$H204,"")</f>
    </nc>
  </rcc>
  <rcc rId="5757" ua="false" sId="6">
    <nc r="T204" t="str">
      <f>IF(AND(T$31&gt;=$AA204,T$31&lt;=$AA204,NOT(ISBLANK($AA204))),$H204,"")</f>
    </nc>
  </rcc>
  <rcc rId="5758" ua="false" sId="6">
    <nc r="U204" t="str">
      <f>IF(AND(U$31&gt;=$AA204,U$31&lt;=$AA204,NOT(ISBLANK($AA204))),$H204,"")</f>
    </nc>
  </rcc>
  <rcc rId="5759" ua="false" sId="6">
    <nc r="V204" t="str">
      <f>IF(AND(V$31&gt;=$AA204,V$31&lt;=$AA204,NOT(ISBLANK($AA204))),$H204,"")</f>
    </nc>
  </rcc>
  <rcc rId="5760" ua="false" sId="6">
    <nc r="W204" t="str">
      <f>IF(AND(W$31&gt;=$AA204,W$31&lt;=$AA204,NOT(ISBLANK($AA204))),$H204,"")</f>
    </nc>
  </rcc>
  <rcc rId="5761" ua="false" sId="6">
    <nc r="Q205" t="str">
      <f>IF(AND(Q$31&gt;=$AA205,Q$31&lt;=$AA205,NOT(ISBLANK($AA205))),$H205,"")</f>
    </nc>
  </rcc>
  <rcc rId="5762" ua="false" sId="6">
    <nc r="R205" t="str">
      <f>IF(AND(R$31&gt;=$AA205,R$31&lt;=$AA205,NOT(ISBLANK($AA205))),$H205,"")</f>
    </nc>
  </rcc>
  <rcc rId="5763" ua="false" sId="6">
    <nc r="S205" t="str">
      <f>IF(AND(S$31&gt;=$AA205,S$31&lt;=$AA205,NOT(ISBLANK($AA205))),$H205,"")</f>
    </nc>
  </rcc>
  <rcc rId="5764" ua="false" sId="6">
    <nc r="T205" t="str">
      <f>IF(AND(T$31&gt;=$AA205,T$31&lt;=$AA205,NOT(ISBLANK($AA205))),$H205,"")</f>
    </nc>
  </rcc>
  <rcc rId="5765" ua="false" sId="6">
    <nc r="U205" t="str">
      <f>IF(AND(U$31&gt;=$AA205,U$31&lt;=$AA205,NOT(ISBLANK($AA205))),$H205,"")</f>
    </nc>
  </rcc>
  <rcc rId="5766" ua="false" sId="6">
    <nc r="V205" t="str">
      <f>IF(AND(V$31&gt;=$AA205,V$31&lt;=$AA205,NOT(ISBLANK($AA205))),$H205,"")</f>
    </nc>
  </rcc>
  <rcc rId="5767" ua="false" sId="6">
    <nc r="W205" t="str">
      <f>IF(AND(W$31&gt;=$AA205,W$31&lt;=$AA205,NOT(ISBLANK($AA205))),$H205,"")</f>
    </nc>
  </rcc>
  <rcc rId="5768" ua="false" sId="6">
    <nc r="Q206" t="str">
      <f>IF(AND(Q$31&gt;=$AA206,Q$31&lt;=$AA206,NOT(ISBLANK($AA206))),$H206,"")</f>
    </nc>
  </rcc>
  <rcc rId="5769" ua="false" sId="6">
    <nc r="R206" t="str">
      <f>IF(AND(R$31&gt;=$AA206,R$31&lt;=$AA206,NOT(ISBLANK($AA206))),$H206,"")</f>
    </nc>
  </rcc>
  <rcc rId="5770" ua="false" sId="6">
    <nc r="S206" t="str">
      <f>IF(AND(S$31&gt;=$AA206,S$31&lt;=$AA206,NOT(ISBLANK($AA206))),$H206,"")</f>
    </nc>
  </rcc>
  <rcc rId="5771" ua="false" sId="6">
    <nc r="T206" t="str">
      <f>IF(AND(T$31&gt;=$AA206,T$31&lt;=$AA206,NOT(ISBLANK($AA206))),$H206,"")</f>
    </nc>
  </rcc>
  <rcc rId="5772" ua="false" sId="6">
    <nc r="U206" t="str">
      <f>IF(AND(U$31&gt;=$AA206,U$31&lt;=$AA206,NOT(ISBLANK($AA206))),$H206,"")</f>
    </nc>
  </rcc>
  <rcc rId="5773" ua="false" sId="6">
    <nc r="V206" t="str">
      <f>IF(AND(V$31&gt;=$AA206,V$31&lt;=$AA206,NOT(ISBLANK($AA206))),$H206,"")</f>
    </nc>
  </rcc>
  <rcc rId="5774" ua="false" sId="6">
    <nc r="W206" t="str">
      <f>IF(AND(W$31&gt;=$AA206,W$31&lt;=$AA206,NOT(ISBLANK($AA206))),$H206,"")</f>
    </nc>
  </rcc>
  <rcc rId="5775" ua="false" sId="6">
    <nc r="Q207" t="str">
      <f>IF(AND(Q$31&gt;=$AA207,Q$31&lt;=$AA207,NOT(ISBLANK($AA207))),$H207,"")</f>
    </nc>
  </rcc>
  <rcc rId="5776" ua="false" sId="6">
    <nc r="R207" t="str">
      <f>IF(AND(R$31&gt;=$AA207,R$31&lt;=$AA207,NOT(ISBLANK($AA207))),$H207,"")</f>
    </nc>
  </rcc>
  <rcc rId="5777" ua="false" sId="6">
    <nc r="S207" t="str">
      <f>IF(AND(S$31&gt;=$AA207,S$31&lt;=$AA207,NOT(ISBLANK($AA207))),$H207,"")</f>
    </nc>
  </rcc>
  <rcc rId="5778" ua="false" sId="6">
    <nc r="T207" t="str">
      <f>IF(AND(T$31&gt;=$AA207,T$31&lt;=$AA207,NOT(ISBLANK($AA207))),$H207,"")</f>
    </nc>
  </rcc>
  <rcc rId="5779" ua="false" sId="6">
    <nc r="U207" t="str">
      <f>IF(AND(U$31&gt;=$AA207,U$31&lt;=$AA207,NOT(ISBLANK($AA207))),$H207,"")</f>
    </nc>
  </rcc>
  <rcc rId="5780" ua="false" sId="6">
    <nc r="V207" t="str">
      <f>IF(AND(V$31&gt;=$AA207,V$31&lt;=$AA207,NOT(ISBLANK($AA207))),$H207,"")</f>
    </nc>
  </rcc>
  <rcc rId="5781" ua="false" sId="6">
    <nc r="W207" t="str">
      <f>IF(AND(W$31&gt;=$AA207,W$31&lt;=$AA207,NOT(ISBLANK($AA207))),$H207,"")</f>
    </nc>
  </rcc>
  <rcc rId="5782" ua="false" sId="6">
    <nc r="Q208" t="str">
      <f>IF(AND(Q$31&gt;=$AA208,Q$31&lt;=$AA208,NOT(ISBLANK($AA208))),$H208,"")</f>
    </nc>
  </rcc>
  <rcc rId="5783" ua="false" sId="6">
    <nc r="R208" t="str">
      <f>IF(AND(R$31&gt;=$AA208,R$31&lt;=$AA208,NOT(ISBLANK($AA208))),$H208,"")</f>
    </nc>
  </rcc>
  <rcc rId="5784" ua="false" sId="6">
    <nc r="S208" t="str">
      <f>IF(AND(S$31&gt;=$AA208,S$31&lt;=$AA208,NOT(ISBLANK($AA208))),$H208,"")</f>
    </nc>
  </rcc>
  <rcc rId="5785" ua="false" sId="6">
    <nc r="T208" t="str">
      <f>IF(AND(T$31&gt;=$AA208,T$31&lt;=$AA208,NOT(ISBLANK($AA208))),$H208,"")</f>
    </nc>
  </rcc>
  <rcc rId="5786" ua="false" sId="6">
    <nc r="U208" t="str">
      <f>IF(AND(U$31&gt;=$AA208,U$31&lt;=$AA208,NOT(ISBLANK($AA208))),$H208,"")</f>
    </nc>
  </rcc>
  <rcc rId="5787" ua="false" sId="6">
    <nc r="V208" t="str">
      <f>IF(AND(V$31&gt;=$AA208,V$31&lt;=$AA208,NOT(ISBLANK($AA208))),$H208,"")</f>
    </nc>
  </rcc>
  <rcc rId="5788" ua="false" sId="6">
    <nc r="W208" t="str">
      <f>IF(AND(W$31&gt;=$AA208,W$31&lt;=$AA208,NOT(ISBLANK($AA208))),$H208,"")</f>
    </nc>
  </rcc>
  <rcc rId="5789" ua="false" sId="6">
    <nc r="Q209" t="str">
      <f>IF(AND(Q$31&gt;=$AA209,Q$31&lt;=$AA209,NOT(ISBLANK($AA209))),$H209,"")</f>
    </nc>
  </rcc>
  <rcc rId="5790" ua="false" sId="6">
    <nc r="R209" t="str">
      <f>IF(AND(R$31&gt;=$AA209,R$31&lt;=$AA209,NOT(ISBLANK($AA209))),$H209,"")</f>
    </nc>
  </rcc>
  <rcc rId="5791" ua="false" sId="6">
    <nc r="S209" t="str">
      <f>IF(AND(S$31&gt;=$AA209,S$31&lt;=$AA209,NOT(ISBLANK($AA209))),$H209,"")</f>
    </nc>
  </rcc>
  <rcc rId="5792" ua="false" sId="6">
    <nc r="T209" t="str">
      <f>IF(AND(T$31&gt;=$AA209,T$31&lt;=$AA209,NOT(ISBLANK($AA209))),$H209,"")</f>
    </nc>
  </rcc>
  <rcc rId="5793" ua="false" sId="6">
    <nc r="U209" t="str">
      <f>IF(AND(U$31&gt;=$AA209,U$31&lt;=$AA209,NOT(ISBLANK($AA209))),$H209,"")</f>
    </nc>
  </rcc>
  <rcc rId="5794" ua="false" sId="6">
    <nc r="V209" t="str">
      <f>IF(AND(V$31&gt;=$AA209,V$31&lt;=$AA209,NOT(ISBLANK($AA209))),$H209,"")</f>
    </nc>
  </rcc>
  <rcc rId="5795" ua="false" sId="6">
    <nc r="W209" t="str">
      <f>IF(AND(W$31&gt;=$AA209,W$31&lt;=$AA209,NOT(ISBLANK($AA209))),$H209,"")</f>
    </nc>
  </rcc>
  <rcc rId="5796" ua="false" sId="6">
    <nc r="Q210" t="str">
      <f>IF(AND(Q$31&gt;=$AA210,Q$31&lt;=$AA210,NOT(ISBLANK($AA210))),$H210,"")</f>
    </nc>
  </rcc>
  <rcc rId="5797" ua="false" sId="6">
    <nc r="R210" t="str">
      <f>IF(AND(R$31&gt;=$AA210,R$31&lt;=$AA210,NOT(ISBLANK($AA210))),$H210,"")</f>
    </nc>
  </rcc>
  <rcc rId="5798" ua="false" sId="6">
    <nc r="S210" t="str">
      <f>IF(AND(S$31&gt;=$AA210,S$31&lt;=$AA210,NOT(ISBLANK($AA210))),$H210,"")</f>
    </nc>
  </rcc>
  <rcc rId="5799" ua="false" sId="6">
    <nc r="T210" t="str">
      <f>IF(AND(T$31&gt;=$AA210,T$31&lt;=$AA210,NOT(ISBLANK($AA210))),$H210,"")</f>
    </nc>
  </rcc>
  <rcc rId="5800" ua="false" sId="6">
    <nc r="U210" t="str">
      <f>IF(AND(U$31&gt;=$AA210,U$31&lt;=$AA210,NOT(ISBLANK($AA210))),$H210,"")</f>
    </nc>
  </rcc>
  <rcc rId="5801" ua="false" sId="6">
    <nc r="V210" t="str">
      <f>IF(AND(V$31&gt;=$AA210,V$31&lt;=$AA210,NOT(ISBLANK($AA210))),$H210,"")</f>
    </nc>
  </rcc>
  <rcc rId="5802" ua="false" sId="6">
    <nc r="W210" t="str">
      <f>IF(AND(W$31&gt;=$AA210,W$31&lt;=$AA210,NOT(ISBLANK($AA210))),$H210,"")</f>
    </nc>
  </rcc>
  <rcc rId="5803" ua="false" sId="6">
    <nc r="Q211" t="str">
      <f>IF(AND(Q$31&gt;=$AA211,Q$31&lt;=$AA211,NOT(ISBLANK($AA211))),$H211,"")</f>
    </nc>
  </rcc>
  <rcc rId="5804" ua="false" sId="6">
    <nc r="R211" t="str">
      <f>IF(AND(R$31&gt;=$AA211,R$31&lt;=$AA211,NOT(ISBLANK($AA211))),$H211,"")</f>
    </nc>
  </rcc>
  <rcc rId="5805" ua="false" sId="6">
    <nc r="S211" t="str">
      <f>IF(AND(S$31&gt;=$AA211,S$31&lt;=$AA211,NOT(ISBLANK($AA211))),$H211,"")</f>
    </nc>
  </rcc>
  <rcc rId="5806" ua="false" sId="6">
    <nc r="T211" t="str">
      <f>IF(AND(T$31&gt;=$AA211,T$31&lt;=$AA211,NOT(ISBLANK($AA211))),$H211,"")</f>
    </nc>
  </rcc>
  <rcc rId="5807" ua="false" sId="6">
    <nc r="U211" t="str">
      <f>IF(AND(U$31&gt;=$AA211,U$31&lt;=$AA211,NOT(ISBLANK($AA211))),$H211,"")</f>
    </nc>
  </rcc>
  <rcc rId="5808" ua="false" sId="6">
    <nc r="V211" t="str">
      <f>IF(AND(V$31&gt;=$AA211,V$31&lt;=$AA211,NOT(ISBLANK($AA211))),$H211,"")</f>
    </nc>
  </rcc>
  <rcc rId="5809" ua="false" sId="6">
    <nc r="W211" t="str">
      <f>IF(AND(W$31&gt;=$AA211,W$31&lt;=$AA211,NOT(ISBLANK($AA211))),$H211,"")</f>
    </nc>
  </rcc>
  <rcc rId="5810" ua="false" sId="6">
    <nc r="Q212" t="str">
      <f>IF(AND(Q$31&gt;=$AA212,Q$31&lt;=$AA212,NOT(ISBLANK($AA212))),$H212,"")</f>
    </nc>
  </rcc>
  <rcc rId="5811" ua="false" sId="6">
    <nc r="R212" t="str">
      <f>IF(AND(R$31&gt;=$AA212,R$31&lt;=$AA212,NOT(ISBLANK($AA212))),$H212,"")</f>
    </nc>
  </rcc>
  <rcc rId="5812" ua="false" sId="6">
    <nc r="S212" t="str">
      <f>IF(AND(S$31&gt;=$AA212,S$31&lt;=$AA212,NOT(ISBLANK($AA212))),$H212,"")</f>
    </nc>
  </rcc>
  <rcc rId="5813" ua="false" sId="6">
    <nc r="T212" t="str">
      <f>IF(AND(T$31&gt;=$AA212,T$31&lt;=$AA212,NOT(ISBLANK($AA212))),$H212,"")</f>
    </nc>
  </rcc>
  <rcc rId="5814" ua="false" sId="6">
    <nc r="U212" t="str">
      <f>IF(AND(U$31&gt;=$AA212,U$31&lt;=$AA212,NOT(ISBLANK($AA212))),$H212,"")</f>
    </nc>
  </rcc>
  <rcc rId="5815" ua="false" sId="6">
    <nc r="V212" t="str">
      <f>IF(AND(V$31&gt;=$AA212,V$31&lt;=$AA212,NOT(ISBLANK($AA212))),$H212,"")</f>
    </nc>
  </rcc>
  <rcc rId="5816" ua="false" sId="6">
    <nc r="W212" t="str">
      <f>IF(AND(W$31&gt;=$AA212,W$31&lt;=$AA212,NOT(ISBLANK($AA212))),$H212,"")</f>
    </nc>
  </rcc>
  <rcc rId="5817" ua="false" sId="6">
    <nc r="Q213" t="str">
      <f>IF(AND(Q$31&gt;=$AA213,Q$31&lt;=$AA213,NOT(ISBLANK($AA213))),$H213,"")</f>
    </nc>
  </rcc>
  <rcc rId="5818" ua="false" sId="6">
    <nc r="R213" t="str">
      <f>IF(AND(R$31&gt;=$AA213,R$31&lt;=$AA213,NOT(ISBLANK($AA213))),$H213,"")</f>
    </nc>
  </rcc>
  <rcc rId="5819" ua="false" sId="6">
    <nc r="S213" t="str">
      <f>IF(AND(S$31&gt;=$AA213,S$31&lt;=$AA213,NOT(ISBLANK($AA213))),$H213,"")</f>
    </nc>
  </rcc>
  <rcc rId="5820" ua="false" sId="6">
    <nc r="T213" t="str">
      <f>IF(AND(T$31&gt;=$AA213,T$31&lt;=$AA213,NOT(ISBLANK($AA213))),$H213,"")</f>
    </nc>
  </rcc>
  <rcc rId="5821" ua="false" sId="6">
    <nc r="U213" t="str">
      <f>IF(AND(U$31&gt;=$AA213,U$31&lt;=$AA213,NOT(ISBLANK($AA213))),$H213,"")</f>
    </nc>
  </rcc>
  <rcc rId="5822" ua="false" sId="6">
    <nc r="V213" t="str">
      <f>IF(AND(V$31&gt;=$AA213,V$31&lt;=$AA213,NOT(ISBLANK($AA213))),$H213,"")</f>
    </nc>
  </rcc>
  <rcc rId="5823" ua="false" sId="6">
    <nc r="W213" t="str">
      <f>IF(AND(W$31&gt;=$AA213,W$31&lt;=$AA213,NOT(ISBLANK($AA213))),$H213,"")</f>
    </nc>
  </rcc>
  <rcc rId="5824" ua="false" sId="6">
    <nc r="Q214" t="str">
      <f>IF(AND(Q$31&gt;=$AA214,Q$31&lt;=$AA214,NOT(ISBLANK($AA214))),$H214,"")</f>
    </nc>
  </rcc>
  <rcc rId="5825" ua="false" sId="6">
    <nc r="R214" t="str">
      <f>IF(AND(R$31&gt;=$AA214,R$31&lt;=$AA214,NOT(ISBLANK($AA214))),$H214,"")</f>
    </nc>
  </rcc>
  <rcc rId="5826" ua="false" sId="6">
    <nc r="S214" t="str">
      <f>IF(AND(S$31&gt;=$AA214,S$31&lt;=$AA214,NOT(ISBLANK($AA214))),$H214,"")</f>
    </nc>
  </rcc>
  <rcc rId="5827" ua="false" sId="6">
    <nc r="T214" t="str">
      <f>IF(AND(T$31&gt;=$AA214,T$31&lt;=$AA214,NOT(ISBLANK($AA214))),$H214,"")</f>
    </nc>
  </rcc>
  <rcc rId="5828" ua="false" sId="6">
    <nc r="U214" t="str">
      <f>IF(AND(U$31&gt;=$AA214,U$31&lt;=$AA214,NOT(ISBLANK($AA214))),$H214,"")</f>
    </nc>
  </rcc>
  <rcc rId="5829" ua="false" sId="6">
    <nc r="V214" t="str">
      <f>IF(AND(V$31&gt;=$AA214,V$31&lt;=$AA214,NOT(ISBLANK($AA214))),$H214,"")</f>
    </nc>
  </rcc>
  <rcc rId="5830" ua="false" sId="6">
    <nc r="W214" t="str">
      <f>IF(AND(W$31&gt;=$AA214,W$31&lt;=$AA214,NOT(ISBLANK($AA214))),$H214,"")</f>
    </nc>
  </rcc>
  <rcc rId="5831" ua="false" sId="6">
    <nc r="Q215" t="str">
      <f>IF(AND(Q$31&gt;=$AA215,Q$31&lt;=$AA215,NOT(ISBLANK($AA215))),$H215,"")</f>
    </nc>
  </rcc>
  <rcc rId="5832" ua="false" sId="6">
    <nc r="R215" t="str">
      <f>IF(AND(R$31&gt;=$AA215,R$31&lt;=$AA215,NOT(ISBLANK($AA215))),$H215,"")</f>
    </nc>
  </rcc>
  <rcc rId="5833" ua="false" sId="6">
    <nc r="S215" t="str">
      <f>IF(AND(S$31&gt;=$AA215,S$31&lt;=$AA215,NOT(ISBLANK($AA215))),$H215,"")</f>
    </nc>
  </rcc>
  <rcc rId="5834" ua="false" sId="6">
    <nc r="T215" t="str">
      <f>IF(AND(T$31&gt;=$AA215,T$31&lt;=$AA215,NOT(ISBLANK($AA215))),$H215,"")</f>
    </nc>
  </rcc>
  <rcc rId="5835" ua="false" sId="6">
    <nc r="U215" t="str">
      <f>IF(AND(U$31&gt;=$AA215,U$31&lt;=$AA215,NOT(ISBLANK($AA215))),$H215,"")</f>
    </nc>
  </rcc>
  <rcc rId="5836" ua="false" sId="6">
    <nc r="V215" t="str">
      <f>IF(AND(V$31&gt;=$AA215,V$31&lt;=$AA215,NOT(ISBLANK($AA215))),$H215,"")</f>
    </nc>
  </rcc>
  <rcc rId="5837" ua="false" sId="6">
    <nc r="W215" t="str">
      <f>IF(AND(W$31&gt;=$AA215,W$31&lt;=$AA215,NOT(ISBLANK($AA215))),$H215,"")</f>
    </nc>
  </rcc>
  <rcc rId="5838" ua="false" sId="6">
    <nc r="Q216" t="str">
      <f>IF(AND(Q$31&gt;=$AA216,Q$31&lt;=$AA216,NOT(ISBLANK($AA216))),$H216,"")</f>
    </nc>
  </rcc>
  <rcc rId="5839" ua="false" sId="6">
    <nc r="R216" t="str">
      <f>IF(AND(R$31&gt;=$AA216,R$31&lt;=$AA216,NOT(ISBLANK($AA216))),$H216,"")</f>
    </nc>
  </rcc>
  <rcc rId="5840" ua="false" sId="6">
    <nc r="S216" t="str">
      <f>IF(AND(S$31&gt;=$AA216,S$31&lt;=$AA216,NOT(ISBLANK($AA216))),$H216,"")</f>
    </nc>
  </rcc>
  <rcc rId="5841" ua="false" sId="6">
    <nc r="T216" t="str">
      <f>IF(AND(T$31&gt;=$AA216,T$31&lt;=$AA216,NOT(ISBLANK($AA216))),$H216,"")</f>
    </nc>
  </rcc>
  <rcc rId="5842" ua="false" sId="6">
    <nc r="U216" t="str">
      <f>IF(AND(U$31&gt;=$AA216,U$31&lt;=$AA216,NOT(ISBLANK($AA216))),$H216,"")</f>
    </nc>
  </rcc>
  <rcc rId="5843" ua="false" sId="6">
    <nc r="V216" t="str">
      <f>IF(AND(V$31&gt;=$AA216,V$31&lt;=$AA216,NOT(ISBLANK($AA216))),$H216,"")</f>
    </nc>
  </rcc>
  <rcc rId="5844" ua="false" sId="6">
    <nc r="W216" t="str">
      <f>IF(AND(W$31&gt;=$AA216,W$31&lt;=$AA216,NOT(ISBLANK($AA216))),$H216,"")</f>
    </nc>
  </rcc>
  <rcc rId="5845" ua="false" sId="6">
    <nc r="Q217" t="str">
      <f>IF(AND(Q$31&gt;=$AA217,Q$31&lt;=$AA217,NOT(ISBLANK($AA217))),$H217,"")</f>
    </nc>
  </rcc>
  <rcc rId="5846" ua="false" sId="6">
    <nc r="R217" t="str">
      <f>IF(AND(R$31&gt;=$AA217,R$31&lt;=$AA217,NOT(ISBLANK($AA217))),$H217,"")</f>
    </nc>
  </rcc>
  <rcc rId="5847" ua="false" sId="6">
    <nc r="S217" t="str">
      <f>IF(AND(S$31&gt;=$AA217,S$31&lt;=$AA217,NOT(ISBLANK($AA217))),$H217,"")</f>
    </nc>
  </rcc>
  <rcc rId="5848" ua="false" sId="6">
    <nc r="T217" t="str">
      <f>IF(AND(T$31&gt;=$AA217,T$31&lt;=$AA217,NOT(ISBLANK($AA217))),$H217,"")</f>
    </nc>
  </rcc>
  <rcc rId="5849" ua="false" sId="6">
    <nc r="U217" t="str">
      <f>IF(AND(U$31&gt;=$AA217,U$31&lt;=$AA217,NOT(ISBLANK($AA217))),$H217,"")</f>
    </nc>
  </rcc>
  <rcc rId="5850" ua="false" sId="6">
    <nc r="V217" t="str">
      <f>IF(AND(V$31&gt;=$AA217,V$31&lt;=$AA217,NOT(ISBLANK($AA217))),$H217,"")</f>
    </nc>
  </rcc>
  <rcc rId="5851" ua="false" sId="6">
    <nc r="W217" t="str">
      <f>IF(AND(W$31&gt;=$AA217,W$31&lt;=$AA217,NOT(ISBLANK($AA217))),$H217,"")</f>
    </nc>
  </rcc>
  <rcc rId="5852" ua="false" sId="6">
    <nc r="Q218" t="str">
      <f>IF(AND(Q$31&gt;=$AA218,Q$31&lt;=$AA218,NOT(ISBLANK($AA218))),$H218,"")</f>
    </nc>
  </rcc>
  <rcc rId="5853" ua="false" sId="6">
    <nc r="R218" t="str">
      <f>IF(AND(R$31&gt;=$AA218,R$31&lt;=$AA218,NOT(ISBLANK($AA218))),$H218,"")</f>
    </nc>
  </rcc>
  <rcc rId="5854" ua="false" sId="6">
    <nc r="S218" t="str">
      <f>IF(AND(S$31&gt;=$AA218,S$31&lt;=$AA218,NOT(ISBLANK($AA218))),$H218,"")</f>
    </nc>
  </rcc>
  <rcc rId="5855" ua="false" sId="6">
    <nc r="T218" t="str">
      <f>IF(AND(T$31&gt;=$AA218,T$31&lt;=$AA218,NOT(ISBLANK($AA218))),$H218,"")</f>
    </nc>
  </rcc>
  <rcc rId="5856" ua="false" sId="6">
    <nc r="U218" t="str">
      <f>IF(AND(U$31&gt;=$AA218,U$31&lt;=$AA218,NOT(ISBLANK($AA218))),$H218,"")</f>
    </nc>
  </rcc>
  <rcc rId="5857" ua="false" sId="6">
    <nc r="V218" t="str">
      <f>IF(AND(V$31&gt;=$AA218,V$31&lt;=$AA218,NOT(ISBLANK($AA218))),$H218,"")</f>
    </nc>
  </rcc>
  <rcc rId="5858" ua="false" sId="6">
    <nc r="W218" t="str">
      <f>IF(AND(W$31&gt;=$AA218,W$31&lt;=$AA218,NOT(ISBLANK($AA218))),$H218,"")</f>
    </nc>
  </rcc>
  <rcc rId="5859" ua="false" sId="6">
    <nc r="Q219" t="str">
      <f>IF(AND(Q$31&gt;=$AA219,Q$31&lt;=$AA219,NOT(ISBLANK($AA219))),$H219,"")</f>
    </nc>
  </rcc>
  <rcc rId="5860" ua="false" sId="6">
    <nc r="R219" t="str">
      <f>IF(AND(R$31&gt;=$AA219,R$31&lt;=$AA219,NOT(ISBLANK($AA219))),$H219,"")</f>
    </nc>
  </rcc>
  <rcc rId="5861" ua="false" sId="6">
    <nc r="S219" t="str">
      <f>IF(AND(S$31&gt;=$AA219,S$31&lt;=$AA219,NOT(ISBLANK($AA219))),$H219,"")</f>
    </nc>
  </rcc>
  <rcc rId="5862" ua="false" sId="6">
    <nc r="T219" t="str">
      <f>IF(AND(T$31&gt;=$AA219,T$31&lt;=$AA219,NOT(ISBLANK($AA219))),$H219,"")</f>
    </nc>
  </rcc>
  <rcc rId="5863" ua="false" sId="6">
    <nc r="U219" t="str">
      <f>IF(AND(U$31&gt;=$AA219,U$31&lt;=$AA219,NOT(ISBLANK($AA219))),$H219,"")</f>
    </nc>
  </rcc>
  <rcc rId="5864" ua="false" sId="6">
    <nc r="V219" t="str">
      <f>IF(AND(V$31&gt;=$AA219,V$31&lt;=$AA219,NOT(ISBLANK($AA219))),$H219,"")</f>
    </nc>
  </rcc>
  <rcc rId="5865" ua="false" sId="6">
    <nc r="W219" t="str">
      <f>IF(AND(W$31&gt;=$AA219,W$31&lt;=$AA219,NOT(ISBLANK($AA219))),$H219,"")</f>
    </nc>
  </rcc>
  <rcc rId="5866" ua="false" sId="6">
    <nc r="Q220" t="str">
      <f>IF(AND(Q$31&gt;=$AA220,Q$31&lt;=$AA220,NOT(ISBLANK($AA220))),$H220,"")</f>
    </nc>
  </rcc>
  <rcc rId="5867" ua="false" sId="6">
    <nc r="R220" t="str">
      <f>IF(AND(R$31&gt;=$AA220,R$31&lt;=$AA220,NOT(ISBLANK($AA220))),$H220,"")</f>
    </nc>
  </rcc>
  <rcc rId="5868" ua="false" sId="6">
    <nc r="S220" t="str">
      <f>IF(AND(S$31&gt;=$AA220,S$31&lt;=$AA220,NOT(ISBLANK($AA220))),$H220,"")</f>
    </nc>
  </rcc>
  <rcc rId="5869" ua="false" sId="6">
    <nc r="T220" t="str">
      <f>IF(AND(T$31&gt;=$AA220,T$31&lt;=$AA220,NOT(ISBLANK($AA220))),$H220,"")</f>
    </nc>
  </rcc>
  <rcc rId="5870" ua="false" sId="6">
    <nc r="U220" t="str">
      <f>IF(AND(U$31&gt;=$AA220,U$31&lt;=$AA220,NOT(ISBLANK($AA220))),$H220,"")</f>
    </nc>
  </rcc>
  <rcc rId="5871" ua="false" sId="6">
    <nc r="V220" t="str">
      <f>IF(AND(V$31&gt;=$AA220,V$31&lt;=$AA220,NOT(ISBLANK($AA220))),$H220,"")</f>
    </nc>
  </rcc>
  <rcc rId="5872" ua="false" sId="6">
    <nc r="W220" t="str">
      <f>IF(AND(W$31&gt;=$AA220,W$31&lt;=$AA220,NOT(ISBLANK($AA220))),$H220,"")</f>
    </nc>
  </rcc>
  <rcc rId="5873" ua="false" sId="6">
    <nc r="Q221" t="str">
      <f>IF(AND(Q$31&gt;=$AA221,Q$31&lt;=$AA221,NOT(ISBLANK($AA221))),$H221,"")</f>
    </nc>
  </rcc>
  <rcc rId="5874" ua="false" sId="6">
    <nc r="R221" t="str">
      <f>IF(AND(R$31&gt;=$AA221,R$31&lt;=$AA221,NOT(ISBLANK($AA221))),$H221,"")</f>
    </nc>
  </rcc>
  <rcc rId="5875" ua="false" sId="6">
    <nc r="S221" t="str">
      <f>IF(AND(S$31&gt;=$AA221,S$31&lt;=$AA221,NOT(ISBLANK($AA221))),$H221,"")</f>
    </nc>
  </rcc>
  <rcc rId="5876" ua="false" sId="6">
    <nc r="T221" t="str">
      <f>IF(AND(T$31&gt;=$AA221,T$31&lt;=$AA221,NOT(ISBLANK($AA221))),$H221,"")</f>
    </nc>
  </rcc>
  <rcc rId="5877" ua="false" sId="6">
    <nc r="U221" t="str">
      <f>IF(AND(U$31&gt;=$AA221,U$31&lt;=$AA221,NOT(ISBLANK($AA221))),$H221,"")</f>
    </nc>
  </rcc>
  <rcc rId="5878" ua="false" sId="6">
    <nc r="V221" t="str">
      <f>IF(AND(V$31&gt;=$AA221,V$31&lt;=$AA221,NOT(ISBLANK($AA221))),$H221,"")</f>
    </nc>
  </rcc>
  <rcc rId="5879" ua="false" sId="6">
    <nc r="W221" t="str">
      <f>IF(AND(W$31&gt;=$AA221,W$31&lt;=$AA221,NOT(ISBLANK($AA221))),$H221,"")</f>
    </nc>
  </rcc>
  <rcc rId="5880" ua="false" sId="6">
    <nc r="Q222" t="str">
      <f>IF(AND(Q$31&gt;=$AA222,Q$31&lt;=$AA222,NOT(ISBLANK($AA222))),$H222,"")</f>
    </nc>
  </rcc>
  <rcc rId="5881" ua="false" sId="6">
    <nc r="R222" t="str">
      <f>IF(AND(R$31&gt;=$AA222,R$31&lt;=$AA222,NOT(ISBLANK($AA222))),$H222,"")</f>
    </nc>
  </rcc>
  <rcc rId="5882" ua="false" sId="6">
    <nc r="S222" t="str">
      <f>IF(AND(S$31&gt;=$AA222,S$31&lt;=$AA222,NOT(ISBLANK($AA222))),$H222,"")</f>
    </nc>
  </rcc>
  <rcc rId="5883" ua="false" sId="6">
    <nc r="T222" t="str">
      <f>IF(AND(T$31&gt;=$AA222,T$31&lt;=$AA222,NOT(ISBLANK($AA222))),$H222,"")</f>
    </nc>
  </rcc>
  <rcc rId="5884" ua="false" sId="6">
    <nc r="U222" t="str">
      <f>IF(AND(U$31&gt;=$AA222,U$31&lt;=$AA222,NOT(ISBLANK($AA222))),$H222,"")</f>
    </nc>
  </rcc>
  <rcc rId="5885" ua="false" sId="6">
    <nc r="V222" t="str">
      <f>IF(AND(V$31&gt;=$AA222,V$31&lt;=$AA222,NOT(ISBLANK($AA222))),$H222,"")</f>
    </nc>
  </rcc>
  <rcc rId="5886" ua="false" sId="6">
    <nc r="W222" t="str">
      <f>IF(AND(W$31&gt;=$AA222,W$31&lt;=$AA222,NOT(ISBLANK($AA222))),$H222,"")</f>
    </nc>
  </rcc>
  <rcc rId="5887" ua="false" sId="6">
    <nc r="Q223" t="str">
      <f>IF(AND(Q$31&gt;=$AA223,Q$31&lt;=$AA223,NOT(ISBLANK($AA223))),$H223,"")</f>
    </nc>
  </rcc>
  <rcc rId="5888" ua="false" sId="6">
    <nc r="R223" t="str">
      <f>IF(AND(R$31&gt;=$AA223,R$31&lt;=$AA223,NOT(ISBLANK($AA223))),$H223,"")</f>
    </nc>
  </rcc>
  <rcc rId="5889" ua="false" sId="6">
    <nc r="S223" t="str">
      <f>IF(AND(S$31&gt;=$AA223,S$31&lt;=$AA223,NOT(ISBLANK($AA223))),$H223,"")</f>
    </nc>
  </rcc>
  <rcc rId="5890" ua="false" sId="6">
    <nc r="T223" t="str">
      <f>IF(AND(T$31&gt;=$AA223,T$31&lt;=$AA223,NOT(ISBLANK($AA223))),$H223,"")</f>
    </nc>
  </rcc>
  <rcc rId="5891" ua="false" sId="6">
    <nc r="U223" t="str">
      <f>IF(AND(U$31&gt;=$AA223,U$31&lt;=$AA223,NOT(ISBLANK($AA223))),$H223,"")</f>
    </nc>
  </rcc>
  <rcc rId="5892" ua="false" sId="6">
    <nc r="V223" t="str">
      <f>IF(AND(V$31&gt;=$AA223,V$31&lt;=$AA223,NOT(ISBLANK($AA223))),$H223,"")</f>
    </nc>
  </rcc>
  <rcc rId="5893" ua="false" sId="6">
    <nc r="W223" t="str">
      <f>IF(AND(W$31&gt;=$AA223,W$31&lt;=$AA223,NOT(ISBLANK($AA223))),$H223,"")</f>
    </nc>
  </rcc>
  <rcc rId="5894" ua="false" sId="6">
    <nc r="Q224" t="str">
      <f>IF(AND(Q$31&gt;=$AA224,Q$31&lt;=$AA224,NOT(ISBLANK($AA224))),$H224,"")</f>
    </nc>
  </rcc>
  <rcc rId="5895" ua="false" sId="6">
    <nc r="R224" t="str">
      <f>IF(AND(R$31&gt;=$AA224,R$31&lt;=$AA224,NOT(ISBLANK($AA224))),$H224,"")</f>
    </nc>
  </rcc>
  <rcc rId="5896" ua="false" sId="6">
    <nc r="S224" t="str">
      <f>IF(AND(S$31&gt;=$AA224,S$31&lt;=$AA224,NOT(ISBLANK($AA224))),$H224,"")</f>
    </nc>
  </rcc>
  <rcc rId="5897" ua="false" sId="6">
    <nc r="T224" t="str">
      <f>IF(AND(T$31&gt;=$AA224,T$31&lt;=$AA224,NOT(ISBLANK($AA224))),$H224,"")</f>
    </nc>
  </rcc>
  <rcc rId="5898" ua="false" sId="6">
    <nc r="U224" t="str">
      <f>IF(AND(U$31&gt;=$AA224,U$31&lt;=$AA224,NOT(ISBLANK($AA224))),$H224,"")</f>
    </nc>
  </rcc>
  <rcc rId="5899" ua="false" sId="6">
    <nc r="V224" t="str">
      <f>IF(AND(V$31&gt;=$AA224,V$31&lt;=$AA224,NOT(ISBLANK($AA224))),$H224,"")</f>
    </nc>
  </rcc>
  <rcc rId="5900" ua="false" sId="6">
    <nc r="W224" t="str">
      <f>IF(AND(W$31&gt;=$AA224,W$31&lt;=$AA224,NOT(ISBLANK($AA224))),$H224,"")</f>
    </nc>
  </rcc>
  <rcc rId="5901" ua="false" sId="6">
    <nc r="Q225" t="str">
      <f>IF(AND(Q$31&gt;=$AA225,Q$31&lt;=$AA225,NOT(ISBLANK($AA225))),$H225,"")</f>
    </nc>
  </rcc>
  <rcc rId="5902" ua="false" sId="6">
    <nc r="R225" t="str">
      <f>IF(AND(R$31&gt;=$AA225,R$31&lt;=$AA225,NOT(ISBLANK($AA225))),$H225,"")</f>
    </nc>
  </rcc>
  <rcc rId="5903" ua="false" sId="6">
    <nc r="S225" t="str">
      <f>IF(AND(S$31&gt;=$AA225,S$31&lt;=$AA225,NOT(ISBLANK($AA225))),$H225,"")</f>
    </nc>
  </rcc>
  <rcc rId="5904" ua="false" sId="6">
    <nc r="T225" t="str">
      <f>IF(AND(T$31&gt;=$AA225,T$31&lt;=$AA225,NOT(ISBLANK($AA225))),$H225,"")</f>
    </nc>
  </rcc>
  <rcc rId="5905" ua="false" sId="6">
    <nc r="U225" t="str">
      <f>IF(AND(U$31&gt;=$AA225,U$31&lt;=$AA225,NOT(ISBLANK($AA225))),$H225,"")</f>
    </nc>
  </rcc>
  <rcc rId="5906" ua="false" sId="6">
    <nc r="V225" t="str">
      <f>IF(AND(V$31&gt;=$AA225,V$31&lt;=$AA225,NOT(ISBLANK($AA225))),$H225,"")</f>
    </nc>
  </rcc>
  <rcc rId="5907" ua="false" sId="6">
    <nc r="W225" t="str">
      <f>IF(AND(W$31&gt;=$AA225,W$31&lt;=$AA225,NOT(ISBLANK($AA225))),$H225,"")</f>
    </nc>
  </rcc>
  <rcc rId="5908" ua="false" sId="6">
    <nc r="Q226" t="str">
      <f>IF(AND(Q$31&gt;=$AA226,Q$31&lt;=$AA226,NOT(ISBLANK($AA226))),$H226,"")</f>
    </nc>
  </rcc>
  <rcc rId="5909" ua="false" sId="6">
    <nc r="R226" t="str">
      <f>IF(AND(R$31&gt;=$AA226,R$31&lt;=$AA226,NOT(ISBLANK($AA226))),$H226,"")</f>
    </nc>
  </rcc>
  <rcc rId="5910" ua="false" sId="6">
    <nc r="S226" t="str">
      <f>IF(AND(S$31&gt;=$AA226,S$31&lt;=$AA226,NOT(ISBLANK($AA226))),$H226,"")</f>
    </nc>
  </rcc>
  <rcc rId="5911" ua="false" sId="6">
    <nc r="T226" t="str">
      <f>IF(AND(T$31&gt;=$AA226,T$31&lt;=$AA226,NOT(ISBLANK($AA226))),$H226,"")</f>
    </nc>
  </rcc>
  <rcc rId="5912" ua="false" sId="6">
    <nc r="U226" t="str">
      <f>IF(AND(U$31&gt;=$AA226,U$31&lt;=$AA226,NOT(ISBLANK($AA226))),$H226,"")</f>
    </nc>
  </rcc>
  <rcc rId="5913" ua="false" sId="6">
    <nc r="V226" t="str">
      <f>IF(AND(V$31&gt;=$AA226,V$31&lt;=$AA226,NOT(ISBLANK($AA226))),$H226,"")</f>
    </nc>
  </rcc>
  <rcc rId="5914" ua="false" sId="6">
    <nc r="W226" t="str">
      <f>IF(AND(W$31&gt;=$AA226,W$31&lt;=$AA226,NOT(ISBLANK($AA226))),$H226,"")</f>
    </nc>
  </rcc>
  <rcc rId="5915" ua="false" sId="6">
    <nc r="Q227" t="str">
      <f>IF(AND(Q$31&gt;=$AA227,Q$31&lt;=$AA227,NOT(ISBLANK($AA227))),$H227,"")</f>
    </nc>
  </rcc>
  <rcc rId="5916" ua="false" sId="6">
    <nc r="R227" t="str">
      <f>IF(AND(R$31&gt;=$AA227,R$31&lt;=$AA227,NOT(ISBLANK($AA227))),$H227,"")</f>
    </nc>
  </rcc>
  <rcc rId="5917" ua="false" sId="6">
    <nc r="S227" t="str">
      <f>IF(AND(S$31&gt;=$AA227,S$31&lt;=$AA227,NOT(ISBLANK($AA227))),$H227,"")</f>
    </nc>
  </rcc>
  <rcc rId="5918" ua="false" sId="6">
    <nc r="T227" t="str">
      <f>IF(AND(T$31&gt;=$AA227,T$31&lt;=$AA227,NOT(ISBLANK($AA227))),$H227,"")</f>
    </nc>
  </rcc>
  <rcc rId="5919" ua="false" sId="6">
    <nc r="U227" t="str">
      <f>IF(AND(U$31&gt;=$AA227,U$31&lt;=$AA227,NOT(ISBLANK($AA227))),$H227,"")</f>
    </nc>
  </rcc>
  <rcc rId="5920" ua="false" sId="6">
    <nc r="V227" t="str">
      <f>IF(AND(V$31&gt;=$AA227,V$31&lt;=$AA227,NOT(ISBLANK($AA227))),$H227,"")</f>
    </nc>
  </rcc>
  <rcc rId="5921" ua="false" sId="6">
    <nc r="W227" t="str">
      <f>IF(AND(W$31&gt;=$AA227,W$31&lt;=$AA227,NOT(ISBLANK($AA227))),$H227,"")</f>
    </nc>
  </rcc>
  <rcc rId="5922" ua="false" sId="6">
    <nc r="Q228" t="str">
      <f>IF(AND(Q$31&gt;=$AA228,Q$31&lt;=$AA228,NOT(ISBLANK($AA228))),$H228,"")</f>
    </nc>
  </rcc>
  <rcc rId="5923" ua="false" sId="6">
    <nc r="R228" t="str">
      <f>IF(AND(R$31&gt;=$AA228,R$31&lt;=$AA228,NOT(ISBLANK($AA228))),$H228,"")</f>
    </nc>
  </rcc>
  <rcc rId="5924" ua="false" sId="6">
    <nc r="S228" t="str">
      <f>IF(AND(S$31&gt;=$AA228,S$31&lt;=$AA228,NOT(ISBLANK($AA228))),$H228,"")</f>
    </nc>
  </rcc>
  <rcc rId="5925" ua="false" sId="6">
    <nc r="T228" t="str">
      <f>IF(AND(T$31&gt;=$AA228,T$31&lt;=$AA228,NOT(ISBLANK($AA228))),$H228,"")</f>
    </nc>
  </rcc>
  <rcc rId="5926" ua="false" sId="6">
    <nc r="U228" t="str">
      <f>IF(AND(U$31&gt;=$AA228,U$31&lt;=$AA228,NOT(ISBLANK($AA228))),$H228,"")</f>
    </nc>
  </rcc>
  <rcc rId="5927" ua="false" sId="6">
    <nc r="V228" t="str">
      <f>IF(AND(V$31&gt;=$AA228,V$31&lt;=$AA228,NOT(ISBLANK($AA228))),$H228,"")</f>
    </nc>
  </rcc>
  <rcc rId="5928" ua="false" sId="6">
    <nc r="W228" t="str">
      <f>IF(AND(W$31&gt;=$AA228,W$31&lt;=$AA228,NOT(ISBLANK($AA228))),$H228,"")</f>
    </nc>
  </rcc>
  <rcc rId="5929" ua="false" sId="6">
    <nc r="Q229" t="str">
      <f>IF(AND(Q$31&gt;=$AA229,Q$31&lt;=$AA229,NOT(ISBLANK($AA229))),$H229,"")</f>
    </nc>
  </rcc>
  <rcc rId="5930" ua="false" sId="6">
    <nc r="R229" t="str">
      <f>IF(AND(R$31&gt;=$AA229,R$31&lt;=$AA229,NOT(ISBLANK($AA229))),$H229,"")</f>
    </nc>
  </rcc>
  <rcc rId="5931" ua="false" sId="6">
    <nc r="S229" t="str">
      <f>IF(AND(S$31&gt;=$AA229,S$31&lt;=$AA229,NOT(ISBLANK($AA229))),$H229,"")</f>
    </nc>
  </rcc>
  <rcc rId="5932" ua="false" sId="6">
    <nc r="T229" t="str">
      <f>IF(AND(T$31&gt;=$AA229,T$31&lt;=$AA229,NOT(ISBLANK($AA229))),$H229,"")</f>
    </nc>
  </rcc>
  <rcc rId="5933" ua="false" sId="6">
    <nc r="U229" t="str">
      <f>IF(AND(U$31&gt;=$AA229,U$31&lt;=$AA229,NOT(ISBLANK($AA229))),$H229,"")</f>
    </nc>
  </rcc>
  <rcc rId="5934" ua="false" sId="6">
    <nc r="V229" t="str">
      <f>IF(AND(V$31&gt;=$AA229,V$31&lt;=$AA229,NOT(ISBLANK($AA229))),$H229,"")</f>
    </nc>
  </rcc>
  <rcc rId="5935" ua="false" sId="6">
    <nc r="W229" t="str">
      <f>IF(AND(W$31&gt;=$AA229,W$31&lt;=$AA229,NOT(ISBLANK($AA229))),$H229,"")</f>
    </nc>
  </rcc>
  <rcc rId="5936" ua="false" sId="6">
    <nc r="Q230" t="str">
      <f>IF(AND(Q$31&gt;=$AA230,Q$31&lt;=$AA230,NOT(ISBLANK($AA230))),$H230,"")</f>
    </nc>
  </rcc>
  <rcc rId="5937" ua="false" sId="6">
    <nc r="R230" t="str">
      <f>IF(AND(R$31&gt;=$AA230,R$31&lt;=$AA230,NOT(ISBLANK($AA230))),$H230,"")</f>
    </nc>
  </rcc>
  <rcc rId="5938" ua="false" sId="6">
    <nc r="S230" t="str">
      <f>IF(AND(S$31&gt;=$AA230,S$31&lt;=$AA230,NOT(ISBLANK($AA230))),$H230,"")</f>
    </nc>
  </rcc>
  <rcc rId="5939" ua="false" sId="6">
    <nc r="T230" t="str">
      <f>IF(AND(T$31&gt;=$AA230,T$31&lt;=$AA230,NOT(ISBLANK($AA230))),$H230,"")</f>
    </nc>
  </rcc>
  <rcc rId="5940" ua="false" sId="6">
    <nc r="U230" t="str">
      <f>IF(AND(U$31&gt;=$AA230,U$31&lt;=$AA230,NOT(ISBLANK($AA230))),$H230,"")</f>
    </nc>
  </rcc>
  <rcc rId="5941" ua="false" sId="6">
    <nc r="V230" t="str">
      <f>IF(AND(V$31&gt;=$AA230,V$31&lt;=$AA230,NOT(ISBLANK($AA230))),$H230,"")</f>
    </nc>
  </rcc>
  <rcc rId="5942" ua="false" sId="6">
    <nc r="W230" t="str">
      <f>IF(AND(W$31&gt;=$AA230,W$31&lt;=$AA230,NOT(ISBLANK($AA230))),$H230,"")</f>
    </nc>
  </rcc>
  <rcc rId="5943" ua="false" sId="6">
    <nc r="Q231" t="str">
      <f>IF(AND(Q$31&gt;=$AA231,Q$31&lt;=$AA231,NOT(ISBLANK($AA231))),$H231,"")</f>
    </nc>
  </rcc>
  <rcc rId="5944" ua="false" sId="6">
    <nc r="R231" t="str">
      <f>IF(AND(R$31&gt;=$AA231,R$31&lt;=$AA231,NOT(ISBLANK($AA231))),$H231,"")</f>
    </nc>
  </rcc>
  <rcc rId="5945" ua="false" sId="6">
    <nc r="S231" t="str">
      <f>IF(AND(S$31&gt;=$AA231,S$31&lt;=$AA231,NOT(ISBLANK($AA231))),$H231,"")</f>
    </nc>
  </rcc>
  <rcc rId="5946" ua="false" sId="6">
    <nc r="T231" t="str">
      <f>IF(AND(T$31&gt;=$AA231,T$31&lt;=$AA231,NOT(ISBLANK($AA231))),$H231,"")</f>
    </nc>
  </rcc>
  <rcc rId="5947" ua="false" sId="6">
    <nc r="U231" t="str">
      <f>IF(AND(U$31&gt;=$AA231,U$31&lt;=$AA231,NOT(ISBLANK($AA231))),$H231,"")</f>
    </nc>
  </rcc>
  <rcc rId="5948" ua="false" sId="6">
    <nc r="V231" t="str">
      <f>IF(AND(V$31&gt;=$AA231,V$31&lt;=$AA231,NOT(ISBLANK($AA231))),$H231,"")</f>
    </nc>
  </rcc>
  <rcc rId="5949" ua="false" sId="6">
    <nc r="W231" t="str">
      <f>IF(AND(W$31&gt;=$AA231,W$31&lt;=$AA231,NOT(ISBLANK($AA231))),$H231,"")</f>
    </nc>
  </rcc>
  <rcc rId="5950" ua="false" sId="6">
    <oc r="E198" t="n">
      <v>43928</v>
    </oc>
    <nc r="E198" t="n">
      <v>43929</v>
    </nc>
  </rcc>
  <rcc rId="5951" ua="false" sId="6">
    <oc r="F198" t="n">
      <v>43928</v>
    </oc>
    <nc r="F198" t="n">
      <v>43929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4" ua="false" sId="6">
    <nc r="C210" t="inlineStr">
      <is>
        <r>
          <rPr>
            <sz val="11"/>
            <rFont val="Calibri"/>
            <family val="0"/>
            <charset val="1"/>
          </rPr>
          <t xml:space="preserve">Сортировка валков</t>
        </r>
      </is>
    </nc>
  </rcc>
  <rcc rId="15" ua="false" sId="6">
    <oc r="A250" t="n">
      <v>71646410</v>
    </oc>
    <nc r="A250"/>
  </rcc>
  <rcc rId="16" ua="false" sId="6">
    <oc r="A251" t="n">
      <v>71655732</v>
    </oc>
    <nc r="A251"/>
  </rcc>
  <rcc rId="17" ua="false" sId="6">
    <oc r="A252" t="n">
      <v>71656089</v>
    </oc>
    <nc r="A252"/>
  </rcc>
  <rcc rId="18" ua="false" sId="6">
    <oc r="A253" t="n">
      <v>71656095</v>
    </oc>
    <nc r="A253"/>
  </rcc>
  <rcc rId="19" ua="false" sId="6">
    <oc r="A254" t="n">
      <v>71656103</v>
    </oc>
    <nc r="A254"/>
  </rcc>
  <rcc rId="20" ua="false" sId="6">
    <oc r="A255" t="n">
      <v>71656433</v>
    </oc>
    <nc r="A255"/>
  </rcc>
  <rcc rId="21" ua="false" sId="6">
    <nc r="C244" t="inlineStr">
      <is>
        <r>
          <rPr>
            <sz val="11"/>
            <rFont val="Calibri"/>
            <family val="0"/>
            <charset val="1"/>
          </rPr>
          <t xml:space="preserve">Прорезь люка на бассейне воды процесса</t>
        </r>
      </is>
    </nc>
  </rcc>
  <rcc rId="22" ua="false" sId="6">
    <nc r="D24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23" ua="false" sId="6">
    <nc r="E244" t="n">
      <v>43931</v>
    </nc>
  </rcc>
  <rcc rId="24" ua="false" sId="6">
    <nc r="F244" t="n">
      <v>43931</v>
    </nc>
  </rcc>
  <rcc rId="25" ua="false" sId="6">
    <nc r="G244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26" ua="false" sId="6">
    <nc r="J244" t="n">
      <f>D244</f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5952" ua="false" sId="6">
    <nc r="C204" t="inlineStr">
      <is>
        <r>
          <rPr>
            <sz val="11"/>
            <rFont val="Calibri"/>
            <family val="0"/>
            <charset val="1"/>
          </rPr>
          <t xml:space="preserve">Внеплановое ТО</t>
        </r>
      </is>
    </nc>
  </rcc>
  <rcc rId="5953" ua="false" sId="6">
    <nc r="C205" t="inlineStr">
      <is>
        <r>
          <rPr>
            <sz val="11"/>
            <rFont val="Calibri"/>
            <family val="0"/>
            <charset val="1"/>
          </rPr>
          <t xml:space="preserve">Внеплановое ТО</t>
        </r>
      </is>
    </nc>
  </rcc>
  <rcc rId="5954" ua="false" sId="6">
    <nc r="D20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955" ua="false" sId="6">
    <nc r="D205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956" ua="false" sId="6">
    <nc r="E204" t="n">
      <v>43930</v>
    </nc>
  </rcc>
  <rcc rId="5957" ua="false" sId="6">
    <nc r="E205" t="n">
      <v>43930</v>
    </nc>
  </rcc>
  <rcc rId="5958" ua="false" sId="6">
    <nc r="F204" t="n">
      <v>43930</v>
    </nc>
  </rcc>
  <rcc rId="5959" ua="false" sId="6">
    <nc r="F205" t="n">
      <v>43930</v>
    </nc>
  </rcc>
  <rcc rId="5960" ua="false" sId="6">
    <nc r="G204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5961" ua="false" sId="6">
    <nc r="G205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5962" ua="false" sId="6">
    <nc r="A206" t="n">
      <v>71658729</v>
    </nc>
  </rcc>
  <rcc rId="5963" ua="false" sId="6">
    <nc r="C206" t="inlineStr">
      <is>
        <r>
          <rPr>
            <sz val="11"/>
            <rFont val="Calibri"/>
            <family val="0"/>
            <charset val="1"/>
          </rPr>
          <t xml:space="preserve">Сварка прорывов в кожухах пил</t>
        </r>
      </is>
    </nc>
  </rcc>
  <rcc rId="5964" ua="false" sId="6">
    <nc r="D206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965" ua="false" sId="6">
    <nc r="E206" t="n">
      <v>43930</v>
    </nc>
  </rcc>
  <rcc rId="5966" ua="false" sId="6">
    <nc r="F206" t="n">
      <v>43930</v>
    </nc>
  </rcc>
  <rcc rId="5967" ua="false" sId="6">
    <nc r="H204" t="n">
      <v>4</v>
    </nc>
  </rcc>
  <rcc rId="5968" ua="false" sId="6">
    <nc r="H205" t="n">
      <v>4</v>
    </nc>
  </rcc>
  <rcc rId="5969" ua="false" sId="6">
    <nc r="H206" t="n">
      <v>8</v>
    </nc>
  </rcc>
  <rcc rId="5970" ua="false" sId="6">
    <nc r="G206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971" ua="false" sId="6">
    <nc r="B206" t="inlineStr">
      <is>
        <r>
          <rPr>
            <sz val="11"/>
            <rFont val="Calibri"/>
            <family val="0"/>
            <charset val="1"/>
          </rPr>
          <t xml:space="preserve">Установка форматных пил POS 27</t>
        </r>
      </is>
    </nc>
  </rcc>
  <rcc rId="5972" ua="false" sId="6">
    <nc r="B204" t="inlineStr">
      <is>
        <r>
          <rPr>
            <sz val="11"/>
            <rFont val="Calibri"/>
            <family val="0"/>
            <charset val="1"/>
          </rPr>
          <t xml:space="preserve">Шлифовальный ленточный станок POS 13</t>
        </r>
      </is>
    </nc>
  </rcc>
  <rcc rId="5973" ua="false" sId="6">
    <nc r="B205" t="inlineStr">
      <is>
        <r>
          <rPr>
            <sz val="11"/>
            <rFont val="Calibri"/>
            <family val="0"/>
            <charset val="1"/>
          </rPr>
          <t xml:space="preserve">Шлифовальный ленточный станок POS 14</t>
        </r>
      </is>
    </nc>
  </rcc>
  <rcc rId="5974" ua="false" sId="6">
    <nc r="A204" t="n">
      <v>71658733</v>
    </nc>
  </rcc>
  <rcc rId="5975" ua="false" sId="6">
    <nc r="A205" t="n">
      <v>71658734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5976" ua="false" sId="6">
    <nc r="C202" t="inlineStr">
      <is>
        <r>
          <rPr>
            <sz val="11"/>
            <rFont val="Calibri"/>
            <family val="0"/>
            <charset val="1"/>
          </rPr>
          <t xml:space="preserve">Замена колосниковой решётки на CBP</t>
        </r>
      </is>
    </nc>
  </rcc>
  <rcc rId="5977" ua="false" sId="6">
    <nc r="D20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978" ua="false" sId="6">
    <nc r="E202" t="n">
      <v>43931</v>
    </nc>
  </rcc>
  <rcc rId="5979" ua="false" sId="6">
    <nc r="F202" t="n">
      <v>43931</v>
    </nc>
  </rcc>
  <rcc rId="5980" ua="false" sId="6">
    <nc r="G20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981" ua="false" sId="6">
    <nc r="J202" t="n">
      <f>D202</f>
    </nc>
  </rcc>
  <rcc rId="5982" ua="false" sId="6">
    <nc r="Q202" t="str">
      <f>IF(AND(Q$31&gt;=$AA202,Q$31&lt;=$AA202,NOT(ISBLANK($AA202))),$H202,"")</f>
    </nc>
  </rcc>
  <rcc rId="5983" ua="false" sId="6">
    <nc r="R202" t="str">
      <f>IF(AND(R$31&gt;=$AA202,R$31&lt;=$AA202,NOT(ISBLANK($AA202))),$H202,"")</f>
    </nc>
  </rcc>
  <rcc rId="5984" ua="false" sId="6">
    <nc r="S202" t="str">
      <f>IF(AND(S$31&gt;=$AA202,S$31&lt;=$AA202,NOT(ISBLANK($AA202))),$H202,"")</f>
    </nc>
  </rcc>
  <rcc rId="5985" ua="false" sId="6">
    <nc r="T202" t="str">
      <f>IF(AND(T$31&gt;=$AA202,T$31&lt;=$AA202,NOT(ISBLANK($AA202))),$H202,"")</f>
    </nc>
  </rcc>
  <rcc rId="5986" ua="false" sId="6">
    <nc r="U202" t="str">
      <f>IF(AND(U$31&gt;=$AA202,U$31&lt;=$AA202,NOT(ISBLANK($AA202))),$H202,"")</f>
    </nc>
  </rcc>
  <rcc rId="5987" ua="false" sId="6">
    <nc r="V202" t="str">
      <f>IF(AND(V$31&gt;=$AA202,V$31&lt;=$AA202,NOT(ISBLANK($AA202))),$H202,"")</f>
    </nc>
  </rcc>
  <rcc rId="5988" ua="false" sId="6">
    <nc r="W202" t="str">
      <f>IF(AND(W$31&gt;=$AA202,W$31&lt;=$AA202,NOT(ISBLANK($AA202))),$H202,"")</f>
    </nc>
  </rcc>
  <rcc rId="5989" ua="false" sId="6">
    <nc r="AA202" t="n">
      <f>IF($P202,$P202,$F202)</f>
    </nc>
  </rcc>
  <rcc rId="5990" ua="false" sId="6">
    <nc r="AB202" t="n">
      <f>IF($J202=$E$22,$H202*448,0)</f>
    </nc>
  </rcc>
  <rcc rId="5991" ua="false" sId="6">
    <nc r="AC202" t="n">
      <f>IF($J202=$E$22,$I202*448,0)</f>
    </nc>
  </rcc>
  <rcc rId="5992" ua="false" sId="6">
    <nc r="AD202" t="n">
      <f>IFERROR(VLOOKUP($A202,[5]БДСМ!$A$353:$O$1956,15,0),0)</f>
    </nc>
  </rcc>
  <rcc rId="5993" ua="false" sId="6">
    <nc r="AE202" t="n">
      <f>IFERROR(VLOOKUP($A202,#REF!,13,0),0)</f>
    </nc>
  </rcc>
  <rcc rId="5994" ua="false" sId="6">
    <nc r="AF202" t="n">
      <f>AB202+AD202</f>
    </nc>
  </rcc>
  <rcc rId="5995" ua="false" sId="6">
    <nc r="AG202" t="n">
      <f>AC202+AE202</f>
    </nc>
  </rcc>
  <rcc rId="5996" ua="false" sId="6">
    <nc r="AG202" t="n">
      <f>AC202+AE202</f>
    </nc>
  </rcc>
  <rcc rId="5997" ua="false" sId="6">
    <nc r="A206" t="n">
      <v>71658743</v>
    </nc>
  </rcc>
  <rcc rId="5998" ua="false" sId="6">
    <nc r="B206" t="inlineStr">
      <is>
        <r>
          <rPr>
            <sz val="11"/>
            <rFont val="Calibri"/>
            <family val="0"/>
            <charset val="1"/>
          </rPr>
          <t xml:space="preserve">Дисковая пила №2</t>
        </r>
      </is>
    </nc>
  </rcc>
  <rcc rId="5999" ua="false" sId="6">
    <nc r="C206" t="inlineStr">
      <is>
        <r>
          <rPr>
            <sz val="11"/>
            <rFont val="Calibri"/>
            <family val="0"/>
            <charset val="1"/>
          </rPr>
          <t xml:space="preserve">Замена полотна пилы</t>
        </r>
      </is>
    </nc>
  </rcc>
  <rcc rId="6000" ua="false" sId="6">
    <nc r="D206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6001" ua="false" sId="6">
    <nc r="E206" t="n">
      <v>43930</v>
    </nc>
  </rcc>
  <rcc rId="6002" ua="false" sId="6">
    <nc r="F206" t="n">
      <v>43930</v>
    </nc>
  </rcc>
  <rcc rId="6003" ua="false" sId="6">
    <nc r="G206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6004" ua="false" sId="6">
    <oc r="J206" t="n">
      <f>D206</f>
    </oc>
    <nc r="J206" t="n">
      <f>D206</f>
    </nc>
  </rcc>
  <rcc rId="6005" ua="false" sId="6">
    <nc r="A207" t="n">
      <v>71658745</v>
    </nc>
  </rcc>
  <rcc rId="6006" ua="false" sId="6">
    <nc r="B207" t="inlineStr">
      <is>
        <r>
          <rPr>
            <sz val="11"/>
            <rFont val="Calibri"/>
            <family val="0"/>
            <charset val="1"/>
          </rPr>
          <t xml:space="preserve">Дисковая пила №1</t>
        </r>
      </is>
    </nc>
  </rcc>
  <rcc rId="6007" ua="false" sId="6">
    <nc r="C207" t="inlineStr">
      <is>
        <r>
          <rPr>
            <sz val="11"/>
            <rFont val="Calibri"/>
            <family val="0"/>
            <charset val="1"/>
          </rPr>
          <t xml:space="preserve">Замена полотна пилы</t>
        </r>
      </is>
    </nc>
  </rcc>
  <rcc rId="6008" ua="false" sId="6">
    <nc r="D207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6009" ua="false" sId="6">
    <nc r="E207" t="n">
      <v>43930</v>
    </nc>
  </rcc>
  <rcc rId="6010" ua="false" sId="6">
    <nc r="F207" t="n">
      <v>43930</v>
    </nc>
  </rcc>
  <rcc rId="6011" ua="false" sId="6">
    <nc r="G207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6012" ua="false" sId="6">
    <oc r="J207" t="n">
      <f>D207</f>
    </oc>
    <nc r="J207" t="n">
      <f>D207</f>
    </nc>
  </rcc>
  <rcc rId="6013" ua="false" sId="6">
    <nc r="A208" t="n">
      <v>71658746</v>
    </nc>
  </rcc>
  <rcc rId="6014" ua="false" sId="6">
    <nc r="B208" t="inlineStr">
      <is>
        <r>
          <rPr>
            <sz val="11"/>
            <rFont val="Calibri"/>
            <family val="0"/>
            <charset val="1"/>
          </rPr>
          <t xml:space="preserve">Дисковая пила №3</t>
        </r>
      </is>
    </nc>
  </rcc>
  <rcc rId="6015" ua="false" sId="6">
    <nc r="C208" t="inlineStr">
      <is>
        <r>
          <rPr>
            <sz val="11"/>
            <rFont val="Calibri"/>
            <family val="0"/>
            <charset val="1"/>
          </rPr>
          <t xml:space="preserve">Замена полотна пилы</t>
        </r>
      </is>
    </nc>
  </rcc>
  <rcc rId="6016" ua="false" sId="6">
    <nc r="D208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6017" ua="false" sId="6">
    <nc r="E208" t="n">
      <v>43930</v>
    </nc>
  </rcc>
  <rcc rId="6018" ua="false" sId="6">
    <nc r="F208" t="n">
      <v>43930</v>
    </nc>
  </rcc>
  <rcc rId="6019" ua="false" sId="6">
    <nc r="G208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6020" ua="false" sId="6">
    <oc r="J208" t="n">
      <f>D208</f>
    </oc>
    <nc r="J208" t="n">
      <f>D208</f>
    </nc>
  </rcc>
  <rcc rId="6021" ua="false" sId="6">
    <nc r="P33" t="n">
      <v>43965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6022" ua="false" sId="6">
    <oc r="P34" t="n">
      <v>43922</v>
    </oc>
    <nc r="P34"/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6023" ua="false" sId="3">
    <oc r="C14" t="n">
      <f>9*8</f>
    </oc>
    <nc r="C14" t="n">
      <f>9*11</f>
    </nc>
  </rcc>
  <rcc rId="6024" ua="false" sId="3">
    <oc r="D14" t="n">
      <f>6*8</f>
    </oc>
    <nc r="D14" t="n">
      <f>6*11</f>
    </nc>
  </rcc>
  <rcc rId="6025" ua="false" sId="3">
    <oc r="E14" t="n">
      <f>6*8</f>
    </oc>
    <nc r="E14" t="n">
      <f>6*11</f>
    </nc>
  </rcc>
  <rcc rId="6026" ua="false" sId="3">
    <oc r="F14" t="n">
      <f>4*8</f>
    </oc>
    <nc r="F14" t="n">
      <f>4*11</f>
    </nc>
  </rcc>
  <rcc rId="6027" ua="false" sId="3">
    <oc r="G14" t="n">
      <f>4*8</f>
    </oc>
    <nc r="G14" t="n">
      <f>4*11</f>
    </nc>
  </rcc>
  <rcc rId="6028" ua="false" sId="3">
    <oc r="H14" t="n">
      <f>4*8</f>
    </oc>
    <nc r="H14" t="n">
      <f>4*11</f>
    </nc>
  </rcc>
  <rcc rId="6029" ua="false" sId="3">
    <oc r="I14" t="n">
      <f>4*8</f>
    </oc>
    <nc r="I14" t="n">
      <f>4*11</f>
    </nc>
  </rcc>
  <rcc rId="6030" ua="false" sId="6">
    <nc r="A250" t="n">
      <v>71646410</v>
    </nc>
  </rcc>
  <rcc rId="6031" ua="false" sId="6">
    <nc r="A251" t="n">
      <v>71655732</v>
    </nc>
  </rcc>
  <rcc rId="6032" ua="false" sId="6">
    <nc r="A252" t="n">
      <v>71656089</v>
    </nc>
  </rcc>
  <rcc rId="6033" ua="false" sId="6">
    <nc r="A253" t="n">
      <v>71656095</v>
    </nc>
  </rcc>
  <rcc rId="6034" ua="false" sId="6">
    <nc r="A254" t="n">
      <v>71656103</v>
    </nc>
  </rcc>
  <rcc rId="6035" ua="false" sId="6">
    <nc r="A255" t="n">
      <v>71656433</v>
    </nc>
  </rcc>
  <rcc rId="6036" ua="false" sId="6">
    <nc r="C243" t="inlineStr">
      <is>
        <r>
          <rPr>
            <sz val="11"/>
            <rFont val="Calibri"/>
            <family val="0"/>
            <charset val="1"/>
          </rPr>
          <t xml:space="preserve">Сортировка валков</t>
        </r>
      </is>
    </nc>
  </rcc>
  <rcc rId="6037" ua="false" sId="6">
    <nc r="D24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6038" ua="false" sId="6">
    <oc r="E183" t="n">
      <v>43930</v>
    </oc>
    <nc r="E183" t="n">
      <v>43931</v>
    </nc>
  </rcc>
  <rcc rId="6039" ua="false" sId="6">
    <oc r="F183" t="n">
      <v>43930</v>
    </oc>
    <nc r="F183" t="n">
      <v>43931</v>
    </nc>
  </rcc>
  <rcc rId="6040" ua="false" sId="6">
    <nc r="E243" t="n">
      <v>43931</v>
    </nc>
  </rcc>
  <rcc rId="6041" ua="false" sId="6">
    <nc r="F243" t="n">
      <v>43931</v>
    </nc>
  </rcc>
  <rcc rId="6042" ua="false" sId="6">
    <nc r="G243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6043" ua="false" sId="6">
    <nc r="J243" t="n">
      <f>D243</f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6044" ua="false" sId="3">
    <oc r="F5" t="n">
      <v>11.3</v>
    </oc>
    <nc r="F5" t="n">
      <v>8</v>
    </nc>
  </rcc>
  <rcc rId="6045" ua="false" sId="3">
    <oc r="F6" t="n">
      <v>4</v>
    </oc>
    <nc r="F6" t="n">
      <v>8</v>
    </nc>
  </rcc>
  <rcc rId="6046" ua="false" sId="3">
    <oc r="F9" t="n">
      <v>8</v>
    </oc>
    <nc r="F9"/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7" ua="false" sId="6">
    <nc r="A211" t="n">
      <v>71643281</v>
    </nc>
  </rcc>
  <rcc rId="28" ua="false" sId="6">
    <nc r="B211" t="inlineStr">
      <is>
        <r>
          <rPr>
            <sz val="11"/>
            <rFont val="Calibri"/>
            <family val="0"/>
            <charset val="1"/>
          </rPr>
          <t xml:space="preserve">ТО системы орошения</t>
        </r>
      </is>
    </nc>
  </rcc>
  <rcc rId="29" ua="false" sId="6">
    <nc r="C211" t="n">
      <v>4</v>
    </nc>
  </rcc>
  <rcc rId="30" ua="false" sId="6">
    <nc r="A212" t="n">
      <v>71643197</v>
    </nc>
  </rcc>
  <rcc rId="31" ua="false" sId="6">
    <nc r="B212" t="inlineStr">
      <is>
        <r>
          <rPr>
            <sz val="11"/>
            <rFont val="Calibri"/>
            <family val="0"/>
            <charset val="1"/>
          </rPr>
          <t xml:space="preserve">Плановая замена изношенных компанентов правого клапана</t>
        </r>
      </is>
    </nc>
  </rcc>
  <rcc rId="32" ua="false" sId="6">
    <nc r="C212" t="n">
      <v>4</v>
    </nc>
  </rcc>
  <rcc rId="33" ua="false" sId="6">
    <nc r="A213" t="n">
      <v>71655868</v>
    </nc>
  </rcc>
  <rcc rId="34" ua="false" sId="6">
    <nc r="B213" t="inlineStr">
      <is>
        <r>
          <rPr>
            <sz val="11"/>
            <rFont val="Calibri"/>
            <family val="0"/>
            <charset val="1"/>
          </rPr>
          <t xml:space="preserve">Демонтаж брони колокола</t>
        </r>
      </is>
    </nc>
  </rcc>
  <rcc rId="35" ua="false" sId="6">
    <nc r="C213" t="n">
      <v>4</v>
    </nc>
  </rcc>
  <rcc rId="36" ua="false" sId="6">
    <nc r="A214" t="n">
      <v>71643200</v>
    </nc>
  </rcc>
  <rcc rId="37" ua="false" sId="6">
    <nc r="B214" t="inlineStr">
      <is>
        <r>
          <rPr>
            <sz val="11"/>
            <rFont val="Calibri"/>
            <family val="0"/>
            <charset val="1"/>
          </rPr>
          <t xml:space="preserve">Плановая замена изношенных компанентов левого клапана</t>
        </r>
      </is>
    </nc>
  </rcc>
  <rcc rId="38" ua="false" sId="6">
    <nc r="C214" t="n">
      <v>4</v>
    </nc>
  </rcc>
  <rcc rId="39" ua="false" sId="6">
    <nc r="A215" t="n">
      <v>71656001</v>
    </nc>
  </rcc>
  <rcc rId="40" ua="false" sId="6">
    <nc r="B215" t="inlineStr">
      <is>
        <r>
          <rPr>
            <sz val="11"/>
            <rFont val="Calibri"/>
            <family val="0"/>
            <charset val="1"/>
          </rPr>
          <t xml:space="preserve">Замена дисковых пил</t>
        </r>
      </is>
    </nc>
  </rcc>
  <rcc rId="41" ua="false" sId="6">
    <nc r="C215" t="n">
      <v>6</v>
    </nc>
  </rcc>
  <rcc rId="42" ua="false" sId="6">
    <nc r="A216" t="n">
      <v>71289161</v>
    </nc>
  </rcc>
  <rcc rId="43" ua="false" sId="6">
    <nc r="B216" t="inlineStr">
      <is>
        <r>
          <rPr>
            <sz val="11"/>
            <rFont val="Calibri"/>
            <family val="0"/>
            <charset val="1"/>
          </rPr>
          <t xml:space="preserve">Ремонт клыков грануляторов</t>
        </r>
      </is>
    </nc>
  </rcc>
  <rcc rId="44" ua="false" sId="6">
    <nc r="C216" t="n">
      <v>12</v>
    </nc>
  </rcc>
  <rcc rId="45" ua="false" sId="6">
    <nc r="A217" t="n">
      <v>71655879</v>
    </nc>
  </rcc>
  <rcc rId="46" ua="false" sId="6">
    <nc r="B217" t="inlineStr">
      <is>
        <r>
          <rPr>
            <sz val="11"/>
            <rFont val="Calibri"/>
            <family val="0"/>
            <charset val="1"/>
          </rPr>
          <t xml:space="preserve">Замена ленты Джун №1</t>
        </r>
      </is>
    </nc>
  </rcc>
  <rcc rId="47" ua="false" sId="6">
    <nc r="C217" t="n">
      <v>18</v>
    </nc>
  </rcc>
  <rcc rId="48" ua="false" sId="6">
    <nc r="A218" t="n">
      <v>71643216</v>
    </nc>
  </rcc>
  <rcc rId="49" ua="false" sId="6">
    <nc r="B218" t="inlineStr">
      <is>
        <r>
          <rPr>
            <sz val="11"/>
            <rFont val="Calibri"/>
            <family val="0"/>
            <charset val="1"/>
          </rPr>
          <t xml:space="preserve">Чистка форсунок системы смыва</t>
        </r>
      </is>
    </nc>
  </rcc>
  <rcc rId="50" ua="false" sId="6">
    <nc r="C218" t="n">
      <v>4</v>
    </nc>
  </rcc>
  <rcc rId="51" ua="false" sId="6">
    <nc r="A219" t="n">
      <v>71654608</v>
    </nc>
  </rcc>
  <rcc rId="52" ua="false" sId="6">
    <nc r="B219" t="inlineStr">
      <is>
        <r>
          <rPr>
            <sz val="11"/>
            <rFont val="Calibri"/>
            <family val="0"/>
            <charset val="1"/>
          </rPr>
          <t xml:space="preserve">Замена цепей привода конв. Под продольными пилами</t>
        </r>
      </is>
    </nc>
  </rcc>
  <rcc rId="53" ua="false" sId="6">
    <nc r="C219" t="n">
      <v>12</v>
    </nc>
  </rcc>
  <rcc rId="54" ua="false" sId="6">
    <nc r="A220" t="n">
      <v>71648447</v>
    </nc>
  </rcc>
  <rcc rId="55" ua="false" sId="6">
    <nc r="B220" t="inlineStr">
      <is>
        <r>
          <rPr>
            <sz val="11"/>
            <rFont val="Calibri"/>
            <family val="0"/>
            <charset val="1"/>
          </rPr>
          <t xml:space="preserve">Вырезка итверстий в раме под ремнями на штабелере</t>
        </r>
      </is>
    </nc>
  </rcc>
  <rcc rId="56" ua="false" sId="6">
    <nc r="C220" t="n">
      <v>4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57" ua="false" sId="6">
    <nc r="I44" t="n">
      <v>4</v>
    </nc>
  </rcc>
  <rcc rId="58" ua="false" sId="6">
    <nc r="I47" t="n">
      <v>4</v>
    </nc>
  </rcc>
  <rcc rId="59" ua="false" sId="6">
    <nc r="A214" t="n">
      <v>71643200</v>
    </nc>
  </rcc>
  <rcc rId="60" ua="false" sId="6">
    <nc r="B214" t="inlineStr">
      <is>
        <r>
          <rPr>
            <sz val="11"/>
            <rFont val="Calibri"/>
            <family val="0"/>
            <charset val="1"/>
          </rPr>
          <t xml:space="preserve">Плановая замена изношенных компанентов левого клапана</t>
        </r>
      </is>
    </nc>
  </rcc>
  <rcc rId="61" ua="false" sId="6">
    <nc r="C214" t="n">
      <v>4</v>
    </nc>
  </rcc>
  <rcc rId="62" ua="false" sId="6">
    <nc r="J214" t="n">
      <f>D214</f>
    </nc>
  </rcc>
  <rcc rId="63" ua="false" sId="6">
    <nc r="Q214" t="str">
      <f>IF(AND(Q$31&gt;=$AA214,Q$31&lt;=$AA214,NOT(ISBLANK($AA214))),$H214,"")</f>
    </nc>
  </rcc>
  <rcc rId="64" ua="false" sId="6">
    <nc r="R214" t="str">
      <f>IF(AND(R$31&gt;=$AA214,R$31&lt;=$AA214,NOT(ISBLANK($AA214))),$H214,"")</f>
    </nc>
  </rcc>
  <rcc rId="65" ua="false" sId="6">
    <nc r="S214" t="str">
      <f>IF(AND(S$31&gt;=$AA214,S$31&lt;=$AA214,NOT(ISBLANK($AA214))),$H214,"")</f>
    </nc>
  </rcc>
  <rcc rId="66" ua="false" sId="6">
    <nc r="T214" t="str">
      <f>IF(AND(T$31&gt;=$AA214,T$31&lt;=$AA214,NOT(ISBLANK($AA214))),$H214,"")</f>
    </nc>
  </rcc>
  <rcc rId="67" ua="false" sId="6">
    <nc r="U214" t="str">
      <f>IF(AND(U$31&gt;=$AA214,U$31&lt;=$AA214,NOT(ISBLANK($AA214))),$H214,"")</f>
    </nc>
  </rcc>
  <rcc rId="68" ua="false" sId="6">
    <nc r="V214" t="str">
      <f>IF(AND(V$31&gt;=$AA214,V$31&lt;=$AA214,NOT(ISBLANK($AA214))),$H214,"")</f>
    </nc>
  </rcc>
  <rcc rId="69" ua="false" sId="6">
    <nc r="W214" t="str">
      <f>IF(AND(W$31&gt;=$AA214,W$31&lt;=$AA214,NOT(ISBLANK($AA214))),$H214,"")</f>
    </nc>
  </rcc>
  <rcc rId="70" ua="false" sId="6">
    <nc r="AA214" t="n">
      <f>IF($P214,$P214,$F214)</f>
    </nc>
  </rcc>
  <rcc rId="71" ua="false" sId="6">
    <nc r="AB214" t="n">
      <f>IF($J214=$E$22,$H214*448,0)</f>
    </nc>
  </rcc>
  <rcc rId="72" ua="false" sId="6">
    <nc r="AC214" t="n">
      <f>IF($J214=$E$22,$I214*448,0)</f>
    </nc>
  </rcc>
  <rcc rId="73" ua="false" sId="6">
    <nc r="AD214" t="n">
      <f>IFERROR(VLOOKUP($A214,[5]БДСМ!$A$353:$O$1956,15,0),0)</f>
    </nc>
  </rcc>
  <rcc rId="74" ua="false" sId="6">
    <nc r="AE214" t="n">
      <f>IFERROR(VLOOKUP($A214,#REF!,13,0),0)</f>
    </nc>
  </rcc>
  <rcc rId="75" ua="false" sId="6">
    <nc r="AF214" t="n">
      <f>AB214+AD214</f>
    </nc>
  </rcc>
  <rcc rId="76" ua="false" sId="6">
    <nc r="AG214" t="n">
      <f>AC214+AE214</f>
    </nc>
  </rcc>
  <rcc rId="77" ua="false" sId="6">
    <nc r="AG214" t="n">
      <f>AC214+AE214</f>
    </nc>
  </rcc>
  <rcc rId="78" ua="false" sId="6">
    <nc r="A212" t="n">
      <v>71643197</v>
    </nc>
  </rcc>
  <rcc rId="79" ua="false" sId="6">
    <nc r="B212" t="inlineStr">
      <is>
        <r>
          <rPr>
            <sz val="11"/>
            <rFont val="Calibri"/>
            <family val="0"/>
            <charset val="1"/>
          </rPr>
          <t xml:space="preserve">Плановая замена изношенных компанентов правого клапана</t>
        </r>
      </is>
    </nc>
  </rcc>
  <rcc rId="80" ua="false" sId="6">
    <nc r="C212" t="n">
      <v>4</v>
    </nc>
  </rcc>
  <rcc rId="81" ua="false" sId="6">
    <nc r="J212" t="n">
      <f>D212</f>
    </nc>
  </rcc>
  <rcc rId="82" ua="false" sId="6">
    <nc r="Q212" t="str">
      <f>IF(AND(Q$31&gt;=$AA212,Q$31&lt;=$AA212,NOT(ISBLANK($AA212))),$H212,"")</f>
    </nc>
  </rcc>
  <rcc rId="83" ua="false" sId="6">
    <nc r="R212" t="str">
      <f>IF(AND(R$31&gt;=$AA212,R$31&lt;=$AA212,NOT(ISBLANK($AA212))),$H212,"")</f>
    </nc>
  </rcc>
  <rcc rId="84" ua="false" sId="6">
    <nc r="S212" t="str">
      <f>IF(AND(S$31&gt;=$AA212,S$31&lt;=$AA212,NOT(ISBLANK($AA212))),$H212,"")</f>
    </nc>
  </rcc>
  <rcc rId="85" ua="false" sId="6">
    <nc r="T212" t="str">
      <f>IF(AND(T$31&gt;=$AA212,T$31&lt;=$AA212,NOT(ISBLANK($AA212))),$H212,"")</f>
    </nc>
  </rcc>
  <rcc rId="86" ua="false" sId="6">
    <nc r="U212" t="str">
      <f>IF(AND(U$31&gt;=$AA212,U$31&lt;=$AA212,NOT(ISBLANK($AA212))),$H212,"")</f>
    </nc>
  </rcc>
  <rcc rId="87" ua="false" sId="6">
    <nc r="V212" t="str">
      <f>IF(AND(V$31&gt;=$AA212,V$31&lt;=$AA212,NOT(ISBLANK($AA212))),$H212,"")</f>
    </nc>
  </rcc>
  <rcc rId="88" ua="false" sId="6">
    <nc r="W212" t="str">
      <f>IF(AND(W$31&gt;=$AA212,W$31&lt;=$AA212,NOT(ISBLANK($AA212))),$H212,"")</f>
    </nc>
  </rcc>
  <rcc rId="89" ua="false" sId="6">
    <nc r="AA212" t="n">
      <f>IF($P212,$P212,$F212)</f>
    </nc>
  </rcc>
  <rcc rId="90" ua="false" sId="6">
    <nc r="AB212" t="n">
      <f>IF($J212=$E$22,$H212*448,0)</f>
    </nc>
  </rcc>
  <rcc rId="91" ua="false" sId="6">
    <nc r="AC212" t="n">
      <f>IF($J212=$E$22,$I212*448,0)</f>
    </nc>
  </rcc>
  <rcc rId="92" ua="false" sId="6">
    <nc r="AD212" t="n">
      <f>IFERROR(VLOOKUP($A212,[5]БДСМ!$A$353:$O$1956,15,0),0)</f>
    </nc>
  </rcc>
  <rcc rId="93" ua="false" sId="6">
    <nc r="AE212" t="n">
      <f>IFERROR(VLOOKUP($A212,#REF!,13,0),0)</f>
    </nc>
  </rcc>
  <rcc rId="94" ua="false" sId="6">
    <nc r="AF212" t="n">
      <f>AB212+AD212</f>
    </nc>
  </rcc>
  <rcc rId="95" ua="false" sId="6">
    <nc r="AG212" t="n">
      <f>AC212+AE212</f>
    </nc>
  </rcc>
  <rcc rId="96" ua="false" sId="6">
    <nc r="AG212" t="n">
      <f>AC212+AE212</f>
    </nc>
  </rcc>
  <rcc rId="97" ua="false" sId="6">
    <nc r="I88" t="n">
      <v>4</v>
    </nc>
  </rcc>
  <rcc rId="98" ua="false" sId="6">
    <nc r="I92" t="n">
      <v>6</v>
    </nc>
  </rcc>
  <rcc rId="99" ua="false" sId="6">
    <nc r="A212" t="n">
      <v>71655868</v>
    </nc>
  </rcc>
  <rcc rId="100" ua="false" sId="6">
    <nc r="B212" t="inlineStr">
      <is>
        <r>
          <rPr>
            <sz val="11"/>
            <rFont val="Calibri"/>
            <family val="0"/>
            <charset val="1"/>
          </rPr>
          <t xml:space="preserve">Демонтаж брони колокола</t>
        </r>
      </is>
    </nc>
  </rcc>
  <rcc rId="101" ua="false" sId="6">
    <nc r="C212" t="n">
      <v>4</v>
    </nc>
  </rcc>
  <rcc rId="102" ua="false" sId="6">
    <nc r="J212" t="n">
      <f>D212</f>
    </nc>
  </rcc>
  <rcc rId="103" ua="false" sId="6">
    <nc r="Q212" t="str">
      <f>IF(AND(Q$31&gt;=$AA212,Q$31&lt;=$AA212,NOT(ISBLANK($AA212))),$H212,"")</f>
    </nc>
  </rcc>
  <rcc rId="104" ua="false" sId="6">
    <nc r="R212" t="str">
      <f>IF(AND(R$31&gt;=$AA212,R$31&lt;=$AA212,NOT(ISBLANK($AA212))),$H212,"")</f>
    </nc>
  </rcc>
  <rcc rId="105" ua="false" sId="6">
    <nc r="S212" t="str">
      <f>IF(AND(S$31&gt;=$AA212,S$31&lt;=$AA212,NOT(ISBLANK($AA212))),$H212,"")</f>
    </nc>
  </rcc>
  <rcc rId="106" ua="false" sId="6">
    <nc r="T212" t="str">
      <f>IF(AND(T$31&gt;=$AA212,T$31&lt;=$AA212,NOT(ISBLANK($AA212))),$H212,"")</f>
    </nc>
  </rcc>
  <rcc rId="107" ua="false" sId="6">
    <nc r="U212" t="str">
      <f>IF(AND(U$31&gt;=$AA212,U$31&lt;=$AA212,NOT(ISBLANK($AA212))),$H212,"")</f>
    </nc>
  </rcc>
  <rcc rId="108" ua="false" sId="6">
    <nc r="V212" t="str">
      <f>IF(AND(V$31&gt;=$AA212,V$31&lt;=$AA212,NOT(ISBLANK($AA212))),$H212,"")</f>
    </nc>
  </rcc>
  <rcc rId="109" ua="false" sId="6">
    <nc r="W212" t="str">
      <f>IF(AND(W$31&gt;=$AA212,W$31&lt;=$AA212,NOT(ISBLANK($AA212))),$H212,"")</f>
    </nc>
  </rcc>
  <rcc rId="110" ua="false" sId="6">
    <nc r="AA212" t="n">
      <f>IF($P212,$P212,$F212)</f>
    </nc>
  </rcc>
  <rcc rId="111" ua="false" sId="6">
    <nc r="AB212" t="n">
      <f>IF($J212=$E$22,$H212*448,0)</f>
    </nc>
  </rcc>
  <rcc rId="112" ua="false" sId="6">
    <nc r="AC212" t="n">
      <f>IF($J212=$E$22,$I212*448,0)</f>
    </nc>
  </rcc>
  <rcc rId="113" ua="false" sId="6">
    <nc r="AD212" t="n">
      <f>IFERROR(VLOOKUP($A212,[5]БДСМ!$A$353:$O$1956,15,0),0)</f>
    </nc>
  </rcc>
  <rcc rId="114" ua="false" sId="6">
    <nc r="AE212" t="n">
      <f>IFERROR(VLOOKUP($A212,#REF!,13,0),0)</f>
    </nc>
  </rcc>
  <rcc rId="115" ua="false" sId="6">
    <nc r="AF212" t="n">
      <f>AB212+AD212</f>
    </nc>
  </rcc>
  <rcc rId="116" ua="false" sId="6">
    <nc r="AG212" t="n">
      <f>AC212+AE212</f>
    </nc>
  </rcc>
  <rcc rId="117" ua="false" sId="6">
    <nc r="AG212" t="n">
      <f>AC212+AE212</f>
    </nc>
  </rcc>
  <rcc rId="118" ua="false" sId="6">
    <nc r="A212" t="n">
      <v>71656001</v>
    </nc>
  </rcc>
  <rcc rId="119" ua="false" sId="6">
    <nc r="B212" t="inlineStr">
      <is>
        <r>
          <rPr>
            <sz val="11"/>
            <rFont val="Calibri"/>
            <family val="0"/>
            <charset val="1"/>
          </rPr>
          <t xml:space="preserve">Замена дисковых пил</t>
        </r>
      </is>
    </nc>
  </rcc>
  <rcc rId="120" ua="false" sId="6">
    <nc r="C212" t="n">
      <v>6</v>
    </nc>
  </rcc>
  <rcc rId="121" ua="false" sId="6">
    <nc r="J212" t="n">
      <f>D212</f>
    </nc>
  </rcc>
  <rcc rId="122" ua="false" sId="6">
    <nc r="Q212" t="str">
      <f>IF(AND(Q$31&gt;=$AA212,Q$31&lt;=$AA212,NOT(ISBLANK($AA212))),$H212,"")</f>
    </nc>
  </rcc>
  <rcc rId="123" ua="false" sId="6">
    <nc r="R212" t="str">
      <f>IF(AND(R$31&gt;=$AA212,R$31&lt;=$AA212,NOT(ISBLANK($AA212))),$H212,"")</f>
    </nc>
  </rcc>
  <rcc rId="124" ua="false" sId="6">
    <nc r="S212" t="str">
      <f>IF(AND(S$31&gt;=$AA212,S$31&lt;=$AA212,NOT(ISBLANK($AA212))),$H212,"")</f>
    </nc>
  </rcc>
  <rcc rId="125" ua="false" sId="6">
    <nc r="T212" t="str">
      <f>IF(AND(T$31&gt;=$AA212,T$31&lt;=$AA212,NOT(ISBLANK($AA212))),$H212,"")</f>
    </nc>
  </rcc>
  <rcc rId="126" ua="false" sId="6">
    <nc r="U212" t="str">
      <f>IF(AND(U$31&gt;=$AA212,U$31&lt;=$AA212,NOT(ISBLANK($AA212))),$H212,"")</f>
    </nc>
  </rcc>
  <rcc rId="127" ua="false" sId="6">
    <nc r="V212" t="str">
      <f>IF(AND(V$31&gt;=$AA212,V$31&lt;=$AA212,NOT(ISBLANK($AA212))),$H212,"")</f>
    </nc>
  </rcc>
  <rcc rId="128" ua="false" sId="6">
    <nc r="W212" t="str">
      <f>IF(AND(W$31&gt;=$AA212,W$31&lt;=$AA212,NOT(ISBLANK($AA212))),$H212,"")</f>
    </nc>
  </rcc>
  <rcc rId="129" ua="false" sId="6">
    <nc r="AA212" t="n">
      <f>IF($P212,$P212,$F212)</f>
    </nc>
  </rcc>
  <rcc rId="130" ua="false" sId="6">
    <nc r="AB212" t="n">
      <f>IF($J212=$E$22,$H212*448,0)</f>
    </nc>
  </rcc>
  <rcc rId="131" ua="false" sId="6">
    <nc r="AC212" t="n">
      <f>IF($J212=$E$22,$I212*448,0)</f>
    </nc>
  </rcc>
  <rcc rId="132" ua="false" sId="6">
    <nc r="AD212" t="n">
      <f>IFERROR(VLOOKUP($A212,[5]БДСМ!$A$353:$O$1956,15,0),0)</f>
    </nc>
  </rcc>
  <rcc rId="133" ua="false" sId="6">
    <nc r="AE212" t="n">
      <f>IFERROR(VLOOKUP($A212,#REF!,13,0),0)</f>
    </nc>
  </rcc>
  <rcc rId="134" ua="false" sId="6">
    <nc r="AF212" t="n">
      <f>AB212+AD212</f>
    </nc>
  </rcc>
  <rcc rId="135" ua="false" sId="6">
    <nc r="AG212" t="n">
      <f>AC212+AE212</f>
    </nc>
  </rcc>
  <rcc rId="136" ua="false" sId="6">
    <nc r="AG212" t="n">
      <f>AC212+AE212</f>
    </nc>
  </rcc>
  <rcc rId="137" ua="false" sId="6">
    <nc r="I89" t="n">
      <v>18</v>
    </nc>
  </rcc>
  <rcc rId="138" ua="false" sId="6">
    <nc r="A213" t="n">
      <v>71655879</v>
    </nc>
  </rcc>
  <rcc rId="139" ua="false" sId="6">
    <nc r="B213" t="inlineStr">
      <is>
        <r>
          <rPr>
            <sz val="11"/>
            <rFont val="Calibri"/>
            <family val="0"/>
            <charset val="1"/>
          </rPr>
          <t xml:space="preserve">Замена ленты Джун №1</t>
        </r>
      </is>
    </nc>
  </rcc>
  <rcc rId="140" ua="false" sId="6">
    <nc r="C213" t="n">
      <v>18</v>
    </nc>
  </rcc>
  <rcc rId="141" ua="false" sId="6">
    <nc r="J213" t="n">
      <f>D213</f>
    </nc>
  </rcc>
  <rcc rId="142" ua="false" sId="6">
    <nc r="Q213" t="str">
      <f>IF(AND(Q$31&gt;=$AA213,Q$31&lt;=$AA213,NOT(ISBLANK($AA213))),$H213,"")</f>
    </nc>
  </rcc>
  <rcc rId="143" ua="false" sId="6">
    <nc r="R213" t="str">
      <f>IF(AND(R$31&gt;=$AA213,R$31&lt;=$AA213,NOT(ISBLANK($AA213))),$H213,"")</f>
    </nc>
  </rcc>
  <rcc rId="144" ua="false" sId="6">
    <nc r="S213" t="str">
      <f>IF(AND(S$31&gt;=$AA213,S$31&lt;=$AA213,NOT(ISBLANK($AA213))),$H213,"")</f>
    </nc>
  </rcc>
  <rcc rId="145" ua="false" sId="6">
    <nc r="T213" t="str">
      <f>IF(AND(T$31&gt;=$AA213,T$31&lt;=$AA213,NOT(ISBLANK($AA213))),$H213,"")</f>
    </nc>
  </rcc>
  <rcc rId="146" ua="false" sId="6">
    <nc r="U213" t="str">
      <f>IF(AND(U$31&gt;=$AA213,U$31&lt;=$AA213,NOT(ISBLANK($AA213))),$H213,"")</f>
    </nc>
  </rcc>
  <rcc rId="147" ua="false" sId="6">
    <nc r="V213" t="str">
      <f>IF(AND(V$31&gt;=$AA213,V$31&lt;=$AA213,NOT(ISBLANK($AA213))),$H213,"")</f>
    </nc>
  </rcc>
  <rcc rId="148" ua="false" sId="6">
    <nc r="W213" t="str">
      <f>IF(AND(W$31&gt;=$AA213,W$31&lt;=$AA213,NOT(ISBLANK($AA213))),$H213,"")</f>
    </nc>
  </rcc>
  <rcc rId="149" ua="false" sId="6">
    <nc r="AA213" t="n">
      <f>IF($P213,$P213,$F213)</f>
    </nc>
  </rcc>
  <rcc rId="150" ua="false" sId="6">
    <nc r="AB213" t="n">
      <f>IF($J213=$E$22,$H213*448,0)</f>
    </nc>
  </rcc>
  <rcc rId="151" ua="false" sId="6">
    <nc r="AC213" t="n">
      <f>IF($J213=$E$22,$I213*448,0)</f>
    </nc>
  </rcc>
  <rcc rId="152" ua="false" sId="6">
    <nc r="AD213" t="n">
      <f>IFERROR(VLOOKUP($A213,[5]БДСМ!$A$353:$O$1956,15,0),0)</f>
    </nc>
  </rcc>
  <rcc rId="153" ua="false" sId="6">
    <nc r="AE213" t="n">
      <f>IFERROR(VLOOKUP($A213,#REF!,13,0),0)</f>
    </nc>
  </rcc>
  <rcc rId="154" ua="false" sId="6">
    <nc r="AF213" t="n">
      <f>AB213+AD213</f>
    </nc>
  </rcc>
  <rcc rId="155" ua="false" sId="6">
    <nc r="AG213" t="n">
      <f>AC213+AE213</f>
    </nc>
  </rcc>
  <rcc rId="156" ua="false" sId="6">
    <nc r="AG213" t="n">
      <f>AC213+AE213</f>
    </nc>
  </rcc>
  <rcc rId="157" ua="false" sId="6">
    <nc r="I56" t="n">
      <v>4</v>
    </nc>
  </rcc>
  <rcc rId="158" ua="false" sId="6">
    <nc r="A213" t="n">
      <v>71643216</v>
    </nc>
  </rcc>
  <rcc rId="159" ua="false" sId="6">
    <nc r="B213" t="inlineStr">
      <is>
        <r>
          <rPr>
            <sz val="11"/>
            <rFont val="Calibri"/>
            <family val="0"/>
            <charset val="1"/>
          </rPr>
          <t xml:space="preserve">Чистка форсунок системы смыва</t>
        </r>
      </is>
    </nc>
  </rcc>
  <rcc rId="160" ua="false" sId="6">
    <nc r="C213" t="n">
      <v>4</v>
    </nc>
  </rcc>
  <rcc rId="161" ua="false" sId="6">
    <nc r="J213" t="n">
      <f>D213</f>
    </nc>
  </rcc>
  <rcc rId="162" ua="false" sId="6">
    <nc r="Q213" t="str">
      <f>IF(AND(Q$31&gt;=$AA213,Q$31&lt;=$AA213,NOT(ISBLANK($AA213))),$H213,"")</f>
    </nc>
  </rcc>
  <rcc rId="163" ua="false" sId="6">
    <nc r="R213" t="str">
      <f>IF(AND(R$31&gt;=$AA213,R$31&lt;=$AA213,NOT(ISBLANK($AA213))),$H213,"")</f>
    </nc>
  </rcc>
  <rcc rId="164" ua="false" sId="6">
    <nc r="S213" t="str">
      <f>IF(AND(S$31&gt;=$AA213,S$31&lt;=$AA213,NOT(ISBLANK($AA213))),$H213,"")</f>
    </nc>
  </rcc>
  <rcc rId="165" ua="false" sId="6">
    <nc r="T213" t="str">
      <f>IF(AND(T$31&gt;=$AA213,T$31&lt;=$AA213,NOT(ISBLANK($AA213))),$H213,"")</f>
    </nc>
  </rcc>
  <rcc rId="166" ua="false" sId="6">
    <nc r="U213" t="str">
      <f>IF(AND(U$31&gt;=$AA213,U$31&lt;=$AA213,NOT(ISBLANK($AA213))),$H213,"")</f>
    </nc>
  </rcc>
  <rcc rId="167" ua="false" sId="6">
    <nc r="V213" t="str">
      <f>IF(AND(V$31&gt;=$AA213,V$31&lt;=$AA213,NOT(ISBLANK($AA213))),$H213,"")</f>
    </nc>
  </rcc>
  <rcc rId="168" ua="false" sId="6">
    <nc r="W213" t="str">
      <f>IF(AND(W$31&gt;=$AA213,W$31&lt;=$AA213,NOT(ISBLANK($AA213))),$H213,"")</f>
    </nc>
  </rcc>
  <rcc rId="169" ua="false" sId="6">
    <nc r="AA213" t="n">
      <f>IF($P213,$P213,$F213)</f>
    </nc>
  </rcc>
  <rcc rId="170" ua="false" sId="6">
    <nc r="AB213" t="n">
      <f>IF($J213=$E$22,$H213*448,0)</f>
    </nc>
  </rcc>
  <rcc rId="171" ua="false" sId="6">
    <nc r="AC213" t="n">
      <f>IF($J213=$E$22,$I213*448,0)</f>
    </nc>
  </rcc>
  <rcc rId="172" ua="false" sId="6">
    <nc r="AD213" t="n">
      <f>IFERROR(VLOOKUP($A213,[5]БДСМ!$A$353:$O$1956,15,0),0)</f>
    </nc>
  </rcc>
  <rcc rId="173" ua="false" sId="6">
    <nc r="AE213" t="n">
      <f>IFERROR(VLOOKUP($A213,#REF!,13,0),0)</f>
    </nc>
  </rcc>
  <rcc rId="174" ua="false" sId="6">
    <nc r="AF213" t="n">
      <f>AB213+AD213</f>
    </nc>
  </rcc>
  <rcc rId="175" ua="false" sId="6">
    <nc r="AG213" t="n">
      <f>AC213+AE213</f>
    </nc>
  </rcc>
  <rcc rId="176" ua="false" sId="6">
    <nc r="AG213" t="n">
      <f>AC213+AE213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77" ua="false" sId="6">
    <nc r="I83" t="n">
      <v>4</v>
    </nc>
  </rcc>
  <rcc rId="178" ua="false" sId="6">
    <nc r="A214" t="n">
      <v>71648447</v>
    </nc>
  </rcc>
  <rcc rId="179" ua="false" sId="6">
    <nc r="B214" t="inlineStr">
      <is>
        <r>
          <rPr>
            <sz val="11"/>
            <rFont val="Calibri"/>
            <family val="0"/>
            <charset val="1"/>
          </rPr>
          <t xml:space="preserve">Вырезка итверстий в раме под ремнями на штабелере</t>
        </r>
      </is>
    </nc>
  </rcc>
  <rcc rId="180" ua="false" sId="6">
    <nc r="C214" t="n">
      <v>4</v>
    </nc>
  </rcc>
  <rcc rId="181" ua="false" sId="6">
    <nc r="J214" t="n">
      <f>D214</f>
    </nc>
  </rcc>
  <rcc rId="182" ua="false" sId="6">
    <nc r="Q214" t="str">
      <f>IF(AND(Q$31&gt;=$AA214,Q$31&lt;=$AA214,NOT(ISBLANK($AA214))),$H214,"")</f>
    </nc>
  </rcc>
  <rcc rId="183" ua="false" sId="6">
    <nc r="R214" t="str">
      <f>IF(AND(R$31&gt;=$AA214,R$31&lt;=$AA214,NOT(ISBLANK($AA214))),$H214,"")</f>
    </nc>
  </rcc>
  <rcc rId="184" ua="false" sId="6">
    <nc r="S214" t="str">
      <f>IF(AND(S$31&gt;=$AA214,S$31&lt;=$AA214,NOT(ISBLANK($AA214))),$H214,"")</f>
    </nc>
  </rcc>
  <rcc rId="185" ua="false" sId="6">
    <nc r="T214" t="str">
      <f>IF(AND(T$31&gt;=$AA214,T$31&lt;=$AA214,NOT(ISBLANK($AA214))),$H214,"")</f>
    </nc>
  </rcc>
  <rcc rId="186" ua="false" sId="6">
    <nc r="U214" t="str">
      <f>IF(AND(U$31&gt;=$AA214,U$31&lt;=$AA214,NOT(ISBLANK($AA214))),$H214,"")</f>
    </nc>
  </rcc>
  <rcc rId="187" ua="false" sId="6">
    <nc r="V214" t="str">
      <f>IF(AND(V$31&gt;=$AA214,V$31&lt;=$AA214,NOT(ISBLANK($AA214))),$H214,"")</f>
    </nc>
  </rcc>
  <rcc rId="188" ua="false" sId="6">
    <nc r="W214" t="str">
      <f>IF(AND(W$31&gt;=$AA214,W$31&lt;=$AA214,NOT(ISBLANK($AA214))),$H214,"")</f>
    </nc>
  </rcc>
  <rcc rId="189" ua="false" sId="6">
    <nc r="AA214" t="n">
      <f>IF($P214,$P214,$F214)</f>
    </nc>
  </rcc>
  <rcc rId="190" ua="false" sId="6">
    <nc r="AB214" t="n">
      <f>IF($J214=$E$22,$H214*448,0)</f>
    </nc>
  </rcc>
  <rcc rId="191" ua="false" sId="6">
    <nc r="AC214" t="n">
      <f>IF($J214=$E$22,$I214*448,0)</f>
    </nc>
  </rcc>
  <rcc rId="192" ua="false" sId="6">
    <nc r="AD214" t="n">
      <f>IFERROR(VLOOKUP($A214,[5]БДСМ!$A$353:$O$1956,15,0),0)</f>
    </nc>
  </rcc>
  <rcc rId="193" ua="false" sId="6">
    <nc r="AE214" t="n">
      <f>IFERROR(VLOOKUP($A214,#REF!,13,0),0)</f>
    </nc>
  </rcc>
  <rcc rId="194" ua="false" sId="6">
    <nc r="AF214" t="n">
      <f>AB214+AD214</f>
    </nc>
  </rcc>
  <rcc rId="195" ua="false" sId="6">
    <nc r="AG214" t="n">
      <f>AC214+AE214</f>
    </nc>
  </rcc>
  <rcc rId="196" ua="false" sId="6">
    <nc r="AG214" t="n">
      <f>AC214+AE214</f>
    </nc>
  </rcc>
  <rcc rId="197" ua="false" sId="6">
    <oc r="J205" t="n">
      <f>D205</f>
    </oc>
    <nc r="J205" t="n">
      <f>D205</f>
    </nc>
  </rcc>
  <rcc rId="198" ua="false" sId="6">
    <oc r="J206" t="n">
      <f>D206</f>
    </oc>
    <nc r="J206" t="n">
      <f>D206</f>
    </nc>
  </rcc>
  <rcc rId="199" ua="false" sId="6">
    <oc r="J207" t="n">
      <f>D207</f>
    </oc>
    <nc r="J207" t="n">
      <f>D207</f>
    </nc>
  </rcc>
  <rcc rId="200" ua="false" sId="6">
    <oc r="J208" t="n">
      <f>D208</f>
    </oc>
    <nc r="J208" t="n">
      <f>D208</f>
    </nc>
  </rcc>
  <rcc rId="201" ua="false" sId="6">
    <oc r="J209" t="n">
      <f>D209</f>
    </oc>
    <nc r="J209" t="n">
      <f>D209</f>
    </nc>
  </rcc>
  <rcc rId="202" ua="false" sId="6">
    <nc r="D210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203" ua="false" sId="6">
    <oc r="J210" t="n">
      <f>D210</f>
    </oc>
    <nc r="J210" t="n">
      <f>D210</f>
    </nc>
  </rcc>
  <rcc rId="204" ua="false" sId="6">
    <oc r="B211" t="inlineStr">
      <is>
        <r>
          <rPr>
            <sz val="11"/>
            <rFont val="Calibri"/>
            <family val="0"/>
            <charset val="1"/>
          </rPr>
          <t xml:space="preserve">ТО системы орошения</t>
        </r>
      </is>
    </oc>
    <nc r="B211"/>
  </rcc>
  <rcc rId="205" ua="false" sId="6">
    <oc r="C211" t="n">
      <v>4</v>
    </oc>
    <nc r="C211" t="inlineStr">
      <is>
        <r>
          <rPr>
            <sz val="11"/>
            <rFont val="Calibri"/>
            <family val="0"/>
            <charset val="1"/>
          </rPr>
          <t xml:space="preserve">ТО системы орошения</t>
        </r>
      </is>
    </nc>
  </rcc>
  <rcc rId="206" ua="false" sId="6">
    <nc r="D211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207" ua="false" sId="6">
    <nc r="E211" t="n">
      <v>43927</v>
    </nc>
  </rcc>
  <rcc rId="208" ua="false" sId="6">
    <nc r="F211" t="n">
      <v>43927</v>
    </nc>
  </rcc>
  <rcc rId="209" ua="false" sId="6">
    <nc r="G211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210" ua="false" sId="6">
    <nc r="I211" t="n">
      <v>4</v>
    </nc>
  </rcc>
  <rcc rId="211" ua="false" sId="6">
    <oc r="J211" t="n">
      <f>D211</f>
    </oc>
    <nc r="J211" t="n">
      <f>D211</f>
    </nc>
  </rcc>
  <rcc rId="212" ua="false" sId="6">
    <nc r="K211" t="inlineStr">
      <is>
        <r>
          <rPr>
            <sz val="11"/>
            <rFont val="Calibri"/>
            <family val="0"/>
            <charset val="1"/>
          </rPr>
          <t xml:space="preserve">STOP_L1</t>
        </r>
      </is>
    </nc>
  </rcc>
  <rcc rId="213" ua="false" sId="6">
    <oc r="B212" t="inlineStr">
      <is>
        <r>
          <rPr>
            <sz val="11"/>
            <rFont val="Calibri"/>
            <family val="0"/>
            <charset val="1"/>
          </rPr>
          <t xml:space="preserve">Ремонт клыков грануляторов</t>
        </r>
      </is>
    </oc>
    <nc r="B212"/>
  </rcc>
  <rcc rId="214" ua="false" sId="6">
    <oc r="C212" t="n">
      <v>12</v>
    </oc>
    <nc r="C212" t="inlineStr">
      <is>
        <r>
          <rPr>
            <sz val="11"/>
            <rFont val="Calibri"/>
            <family val="0"/>
            <charset val="1"/>
          </rPr>
          <t xml:space="preserve">Ремонт клыков грануляторов</t>
        </r>
      </is>
    </nc>
  </rcc>
  <rcc rId="215" ua="false" sId="6">
    <nc r="D21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216" ua="false" sId="6">
    <nc r="E212" t="n">
      <v>43927</v>
    </nc>
  </rcc>
  <rcc rId="217" ua="false" sId="6">
    <nc r="F212" t="n">
      <v>43927</v>
    </nc>
  </rcc>
  <rcc rId="218" ua="false" sId="6">
    <nc r="G21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219" ua="false" sId="6">
    <nc r="I212" t="n">
      <v>12</v>
    </nc>
  </rcc>
  <rcc rId="220" ua="false" sId="6">
    <oc r="J212" t="n">
      <f>D212</f>
    </oc>
    <nc r="J212" t="n">
      <f>D212</f>
    </nc>
  </rcc>
  <rcc rId="221" ua="false" sId="6">
    <nc r="K212" t="inlineStr">
      <is>
        <r>
          <rPr>
            <sz val="11"/>
            <rFont val="Calibri"/>
            <family val="0"/>
            <charset val="1"/>
          </rPr>
          <t xml:space="preserve">STOP_L1</t>
        </r>
      </is>
    </nc>
  </rcc>
  <rcc rId="222" ua="false" sId="6">
    <oc r="B213" t="inlineStr">
      <is>
        <r>
          <rPr>
            <sz val="11"/>
            <rFont val="Calibri"/>
            <family val="0"/>
            <charset val="1"/>
          </rPr>
          <t xml:space="preserve">Замена цепей привода конв. Под продольными пилами</t>
        </r>
      </is>
    </oc>
    <nc r="B213"/>
  </rcc>
  <rcc rId="223" ua="false" sId="6">
    <oc r="C213" t="n">
      <v>12</v>
    </oc>
    <nc r="C213" t="inlineStr">
      <is>
        <r>
          <rPr>
            <sz val="11"/>
            <rFont val="Calibri"/>
            <family val="0"/>
            <charset val="1"/>
          </rPr>
          <t xml:space="preserve">Замена цепей привода конв. Под продольными пилами</t>
        </r>
      </is>
    </nc>
  </rcc>
  <rcc rId="224" ua="false" sId="6">
    <nc r="D213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225" ua="false" sId="6">
    <nc r="E213" t="n">
      <v>43927</v>
    </nc>
  </rcc>
  <rcc rId="226" ua="false" sId="6">
    <nc r="F213" t="n">
      <v>43927</v>
    </nc>
  </rcc>
  <rcc rId="227" ua="false" sId="6">
    <nc r="G213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228" ua="false" sId="6">
    <nc r="I213" t="n">
      <v>12</v>
    </nc>
  </rcc>
  <rcc rId="229" ua="false" sId="6">
    <oc r="J213" t="n">
      <f>D213</f>
    </oc>
    <nc r="J213" t="n">
      <f>D213</f>
    </nc>
  </rcc>
  <rcc rId="230" ua="false" sId="6">
    <nc r="K213" t="inlineStr">
      <is>
        <r>
          <rPr>
            <sz val="11"/>
            <rFont val="Calibri"/>
            <family val="0"/>
            <charset val="1"/>
          </rPr>
          <t xml:space="preserve">STOP_L1</t>
        </r>
      </is>
    </nc>
  </rcc>
  <rcc rId="231" ua="false" sId="6">
    <nc r="H211" t="n">
      <v>4</v>
    </nc>
  </rcc>
  <rcc rId="232" ua="false" sId="6">
    <nc r="H212" t="n">
      <v>12</v>
    </nc>
  </rcc>
  <rcc rId="233" ua="false" sId="6">
    <nc r="H213" t="n">
      <v>12</v>
    </nc>
  </rcc>
  <rcc rId="234" ua="false" sId="6">
    <nc r="J214" t="n">
      <f>D214</f>
    </nc>
  </rcc>
  <rcc rId="235" ua="false" sId="6">
    <nc r="Q214" t="str">
      <f>IF(AND(Q$31&gt;=$AA214,Q$31&lt;=$AA214,NOT(ISBLANK($AA214))),$H214,"")</f>
    </nc>
  </rcc>
  <rcc rId="236" ua="false" sId="6">
    <nc r="R214" t="str">
      <f>IF(AND(R$31&gt;=$AA214,R$31&lt;=$AA214,NOT(ISBLANK($AA214))),$H214,"")</f>
    </nc>
  </rcc>
  <rcc rId="237" ua="false" sId="6">
    <nc r="S214" t="str">
      <f>IF(AND(S$31&gt;=$AA214,S$31&lt;=$AA214,NOT(ISBLANK($AA214))),$H214,"")</f>
    </nc>
  </rcc>
  <rcc rId="238" ua="false" sId="6">
    <nc r="T214" t="str">
      <f>IF(AND(T$31&gt;=$AA214,T$31&lt;=$AA214,NOT(ISBLANK($AA214))),$H214,"")</f>
    </nc>
  </rcc>
  <rcc rId="239" ua="false" sId="6">
    <nc r="U214" t="str">
      <f>IF(AND(U$31&gt;=$AA214,U$31&lt;=$AA214,NOT(ISBLANK($AA214))),$H214,"")</f>
    </nc>
  </rcc>
  <rcc rId="240" ua="false" sId="6">
    <nc r="V214" t="str">
      <f>IF(AND(V$31&gt;=$AA214,V$31&lt;=$AA214,NOT(ISBLANK($AA214))),$H214,"")</f>
    </nc>
  </rcc>
  <rcc rId="241" ua="false" sId="6">
    <nc r="W214" t="str">
      <f>IF(AND(W$31&gt;=$AA214,W$31&lt;=$AA214,NOT(ISBLANK($AA214))),$H214,"")</f>
    </nc>
  </rcc>
  <rcc rId="242" ua="false" sId="6">
    <nc r="AA214" t="n">
      <f>IF($P214,$P214,$F214)</f>
    </nc>
  </rcc>
  <rcc rId="243" ua="false" sId="6">
    <nc r="AB214" t="n">
      <f>IF($J214=$E$22,$H214*448,0)</f>
    </nc>
  </rcc>
  <rcc rId="244" ua="false" sId="6">
    <nc r="AC214" t="n">
      <f>IF($J214=$E$22,$I214*448,0)</f>
    </nc>
  </rcc>
  <rcc rId="245" ua="false" sId="6">
    <nc r="AD214" t="n">
      <f>IFERROR(VLOOKUP($A214,[5]БДСМ!$A$353:$O$1956,15,0),0)</f>
    </nc>
  </rcc>
  <rcc rId="246" ua="false" sId="6">
    <nc r="AE214" t="n">
      <f>IFERROR(VLOOKUP($A214,#REF!,13,0),0)</f>
    </nc>
  </rcc>
  <rcc rId="247" ua="false" sId="6">
    <nc r="AF214" t="n">
      <f>AB214+AD214</f>
    </nc>
  </rcc>
  <rcc rId="248" ua="false" sId="6">
    <nc r="AG214" t="n">
      <f>AC214+AE214</f>
    </nc>
  </rcc>
  <rcc rId="249" ua="false" sId="6">
    <nc r="AG214" t="n">
      <f>AC214+AE214</f>
    </nc>
  </rcc>
  <rcc rId="250" ua="false" sId="6">
    <nc r="J214" t="n">
      <f>D214</f>
    </nc>
  </rcc>
  <rcc rId="251" ua="false" sId="6">
    <nc r="Q214" t="str">
      <f>IF(AND(Q$31&gt;=$AA214,Q$31&lt;=$AA214,NOT(ISBLANK($AA214))),$H214,"")</f>
    </nc>
  </rcc>
  <rcc rId="252" ua="false" sId="6">
    <nc r="R214" t="str">
      <f>IF(AND(R$31&gt;=$AA214,R$31&lt;=$AA214,NOT(ISBLANK($AA214))),$H214,"")</f>
    </nc>
  </rcc>
  <rcc rId="253" ua="false" sId="6">
    <nc r="S214" t="str">
      <f>IF(AND(S$31&gt;=$AA214,S$31&lt;=$AA214,NOT(ISBLANK($AA214))),$H214,"")</f>
    </nc>
  </rcc>
  <rcc rId="254" ua="false" sId="6">
    <nc r="T214" t="str">
      <f>IF(AND(T$31&gt;=$AA214,T$31&lt;=$AA214,NOT(ISBLANK($AA214))),$H214,"")</f>
    </nc>
  </rcc>
  <rcc rId="255" ua="false" sId="6">
    <nc r="U214" t="str">
      <f>IF(AND(U$31&gt;=$AA214,U$31&lt;=$AA214,NOT(ISBLANK($AA214))),$H214,"")</f>
    </nc>
  </rcc>
  <rcc rId="256" ua="false" sId="6">
    <nc r="V214" t="str">
      <f>IF(AND(V$31&gt;=$AA214,V$31&lt;=$AA214,NOT(ISBLANK($AA214))),$H214,"")</f>
    </nc>
  </rcc>
  <rcc rId="257" ua="false" sId="6">
    <nc r="W214" t="str">
      <f>IF(AND(W$31&gt;=$AA214,W$31&lt;=$AA214,NOT(ISBLANK($AA214))),$H214,"")</f>
    </nc>
  </rcc>
  <rcc rId="258" ua="false" sId="6">
    <nc r="AA214" t="n">
      <f>IF($P214,$P214,$F214)</f>
    </nc>
  </rcc>
  <rcc rId="259" ua="false" sId="6">
    <nc r="AB214" t="n">
      <f>IF($J214=$E$22,$H214*448,0)</f>
    </nc>
  </rcc>
  <rcc rId="260" ua="false" sId="6">
    <nc r="AC214" t="n">
      <f>IF($J214=$E$22,$I214*448,0)</f>
    </nc>
  </rcc>
  <rcc rId="261" ua="false" sId="6">
    <nc r="AD214" t="n">
      <f>IFERROR(VLOOKUP($A214,[5]БДСМ!$A$353:$O$1956,15,0),0)</f>
    </nc>
  </rcc>
  <rcc rId="262" ua="false" sId="6">
    <nc r="AE214" t="n">
      <f>IFERROR(VLOOKUP($A214,#REF!,13,0),0)</f>
    </nc>
  </rcc>
  <rcc rId="263" ua="false" sId="6">
    <nc r="AF214" t="n">
      <f>AB214+AD214</f>
    </nc>
  </rcc>
  <rcc rId="264" ua="false" sId="6">
    <nc r="AG214" t="n">
      <f>AC214+AE214</f>
    </nc>
  </rcc>
  <rcc rId="265" ua="false" sId="6">
    <nc r="AG214" t="n">
      <f>AC214+AE214</f>
    </nc>
  </rcc>
  <rcc rId="266" ua="false" sId="6">
    <nc r="J214" t="n">
      <f>D214</f>
    </nc>
  </rcc>
  <rcc rId="267" ua="false" sId="6">
    <nc r="Q214" t="str">
      <f>IF(AND(Q$31&gt;=$AA214,Q$31&lt;=$AA214,NOT(ISBLANK($AA214))),$H214,"")</f>
    </nc>
  </rcc>
  <rcc rId="268" ua="false" sId="6">
    <nc r="R214" t="str">
      <f>IF(AND(R$31&gt;=$AA214,R$31&lt;=$AA214,NOT(ISBLANK($AA214))),$H214,"")</f>
    </nc>
  </rcc>
  <rcc rId="269" ua="false" sId="6">
    <nc r="S214" t="str">
      <f>IF(AND(S$31&gt;=$AA214,S$31&lt;=$AA214,NOT(ISBLANK($AA214))),$H214,"")</f>
    </nc>
  </rcc>
  <rcc rId="270" ua="false" sId="6">
    <nc r="T214" t="str">
      <f>IF(AND(T$31&gt;=$AA214,T$31&lt;=$AA214,NOT(ISBLANK($AA214))),$H214,"")</f>
    </nc>
  </rcc>
  <rcc rId="271" ua="false" sId="6">
    <nc r="U214" t="str">
      <f>IF(AND(U$31&gt;=$AA214,U$31&lt;=$AA214,NOT(ISBLANK($AA214))),$H214,"")</f>
    </nc>
  </rcc>
  <rcc rId="272" ua="false" sId="6">
    <nc r="V214" t="str">
      <f>IF(AND(V$31&gt;=$AA214,V$31&lt;=$AA214,NOT(ISBLANK($AA214))),$H214,"")</f>
    </nc>
  </rcc>
  <rcc rId="273" ua="false" sId="6">
    <nc r="W214" t="str">
      <f>IF(AND(W$31&gt;=$AA214,W$31&lt;=$AA214,NOT(ISBLANK($AA214))),$H214,"")</f>
    </nc>
  </rcc>
  <rcc rId="274" ua="false" sId="6">
    <nc r="AA214" t="n">
      <f>IF($P214,$P214,$F214)</f>
    </nc>
  </rcc>
  <rcc rId="275" ua="false" sId="6">
    <nc r="AB214" t="n">
      <f>IF($J214=$E$22,$H214*448,0)</f>
    </nc>
  </rcc>
  <rcc rId="276" ua="false" sId="6">
    <nc r="AC214" t="n">
      <f>IF($J214=$E$22,$I214*448,0)</f>
    </nc>
  </rcc>
  <rcc rId="277" ua="false" sId="6">
    <nc r="AD214" t="n">
      <f>IFERROR(VLOOKUP($A214,[5]БДСМ!$A$353:$O$1956,15,0),0)</f>
    </nc>
  </rcc>
  <rcc rId="278" ua="false" sId="6">
    <nc r="AE214" t="n">
      <f>IFERROR(VLOOKUP($A214,#REF!,13,0),0)</f>
    </nc>
  </rcc>
  <rcc rId="279" ua="false" sId="6">
    <nc r="AF214" t="n">
      <f>AB214+AD214</f>
    </nc>
  </rcc>
  <rcc rId="280" ua="false" sId="6">
    <nc r="AG214" t="n">
      <f>AC214+AE214</f>
    </nc>
  </rcc>
  <rcc rId="281" ua="false" sId="6">
    <nc r="AG214" t="n">
      <f>AC214+AE214</f>
    </nc>
  </rcc>
  <rcc rId="282" ua="false" sId="6">
    <nc r="J214" t="n">
      <f>D214</f>
    </nc>
  </rcc>
  <rcc rId="283" ua="false" sId="6">
    <nc r="Q214" t="str">
      <f>IF(AND(Q$31&gt;=$AA214,Q$31&lt;=$AA214,NOT(ISBLANK($AA214))),$H214,"")</f>
    </nc>
  </rcc>
  <rcc rId="284" ua="false" sId="6">
    <nc r="R214" t="str">
      <f>IF(AND(R$31&gt;=$AA214,R$31&lt;=$AA214,NOT(ISBLANK($AA214))),$H214,"")</f>
    </nc>
  </rcc>
  <rcc rId="285" ua="false" sId="6">
    <nc r="S214" t="str">
      <f>IF(AND(S$31&gt;=$AA214,S$31&lt;=$AA214,NOT(ISBLANK($AA214))),$H214,"")</f>
    </nc>
  </rcc>
  <rcc rId="286" ua="false" sId="6">
    <nc r="T214" t="str">
      <f>IF(AND(T$31&gt;=$AA214,T$31&lt;=$AA214,NOT(ISBLANK($AA214))),$H214,"")</f>
    </nc>
  </rcc>
  <rcc rId="287" ua="false" sId="6">
    <nc r="U214" t="str">
      <f>IF(AND(U$31&gt;=$AA214,U$31&lt;=$AA214,NOT(ISBLANK($AA214))),$H214,"")</f>
    </nc>
  </rcc>
  <rcc rId="288" ua="false" sId="6">
    <nc r="V214" t="str">
      <f>IF(AND(V$31&gt;=$AA214,V$31&lt;=$AA214,NOT(ISBLANK($AA214))),$H214,"")</f>
    </nc>
  </rcc>
  <rcc rId="289" ua="false" sId="6">
    <nc r="W214" t="str">
      <f>IF(AND(W$31&gt;=$AA214,W$31&lt;=$AA214,NOT(ISBLANK($AA214))),$H214,"")</f>
    </nc>
  </rcc>
  <rcc rId="290" ua="false" sId="6">
    <nc r="AB214" t="n">
      <f>IF($J214=$E$22,$H214*448,0)</f>
    </nc>
  </rcc>
  <rcc rId="291" ua="false" sId="6">
    <nc r="AC214" t="n">
      <f>IF($J214=$E$22,$I214*448,0)</f>
    </nc>
  </rcc>
  <rcc rId="292" ua="false" sId="6">
    <nc r="AD214" t="n">
      <f>IFERROR(VLOOKUP($A214,[5]БДСМ!$A$353:$O$1956,15,0),0)</f>
    </nc>
  </rcc>
  <rcc rId="293" ua="false" sId="6">
    <nc r="AE214" t="n">
      <f>IFERROR(VLOOKUP($A214,#REF!,13,0),0)</f>
    </nc>
  </rcc>
  <rcc rId="294" ua="false" sId="6">
    <nc r="AF214" t="n">
      <f>AB214+AD214</f>
    </nc>
  </rcc>
  <rcc rId="295" ua="false" sId="6">
    <nc r="AG214" t="n">
      <f>AC214+AE214</f>
    </nc>
  </rcc>
  <rcc rId="296" ua="false" sId="6">
    <nc r="AG214" t="n">
      <f>AC214+AE214</f>
    </nc>
  </rcc>
  <rcc rId="297" ua="false" sId="6">
    <nc r="J214" t="n">
      <f>D214</f>
    </nc>
  </rcc>
  <rcc rId="298" ua="false" sId="6">
    <nc r="Q214" t="str">
      <f>IF(AND(Q$31&gt;=$AA214,Q$31&lt;=$AA214,NOT(ISBLANK($AA214))),$H214,"")</f>
    </nc>
  </rcc>
  <rcc rId="299" ua="false" sId="6">
    <nc r="R214" t="str">
      <f>IF(AND(R$31&gt;=$AA214,R$31&lt;=$AA214,NOT(ISBLANK($AA214))),$H214,"")</f>
    </nc>
  </rcc>
  <rcc rId="300" ua="false" sId="6">
    <nc r="S214" t="str">
      <f>IF(AND(S$31&gt;=$AA214,S$31&lt;=$AA214,NOT(ISBLANK($AA214))),$H214,"")</f>
    </nc>
  </rcc>
  <rcc rId="301" ua="false" sId="6">
    <nc r="T214" t="str">
      <f>IF(AND(T$31&gt;=$AA214,T$31&lt;=$AA214,NOT(ISBLANK($AA214))),$H214,"")</f>
    </nc>
  </rcc>
  <rcc rId="302" ua="false" sId="6">
    <nc r="U214" t="str">
      <f>IF(AND(U$31&gt;=$AA214,U$31&lt;=$AA214,NOT(ISBLANK($AA214))),$H214,"")</f>
    </nc>
  </rcc>
  <rcc rId="303" ua="false" sId="6">
    <nc r="V214" t="str">
      <f>IF(AND(V$31&gt;=$AA214,V$31&lt;=$AA214,NOT(ISBLANK($AA214))),$H214,"")</f>
    </nc>
  </rcc>
  <rcc rId="304" ua="false" sId="6">
    <nc r="W214" t="str">
      <f>IF(AND(W$31&gt;=$AA214,W$31&lt;=$AA214,NOT(ISBLANK($AA214))),$H214,"")</f>
    </nc>
  </rcc>
  <rcc rId="305" ua="false" sId="6">
    <nc r="AB214" t="n">
      <f>IF($J214=$E$22,$H214*448,0)</f>
    </nc>
  </rcc>
  <rcc rId="306" ua="false" sId="6">
    <nc r="AC214" t="n">
      <f>IF($J214=$E$22,$I214*448,0)</f>
    </nc>
  </rcc>
  <rcc rId="307" ua="false" sId="6">
    <nc r="AD214" t="n">
      <f>IFERROR(VLOOKUP($A214,[5]БДСМ!$A$353:$O$1956,15,0),0)</f>
    </nc>
  </rcc>
  <rcc rId="308" ua="false" sId="6">
    <nc r="AE214" t="n">
      <f>IFERROR(VLOOKUP($A214,#REF!,13,0),0)</f>
    </nc>
  </rcc>
  <rcc rId="309" ua="false" sId="6">
    <nc r="AF214" t="n">
      <f>AB214+AD214</f>
    </nc>
  </rcc>
  <rcc rId="310" ua="false" sId="6">
    <nc r="AG214" t="n">
      <f>AC214+AE214</f>
    </nc>
  </rcc>
  <rcc rId="311" ua="false" sId="6">
    <nc r="AG214" t="n">
      <f>AC214+AE214</f>
    </nc>
  </rcc>
  <rcc rId="312" ua="false" sId="6">
    <nc r="J214" t="n">
      <f>D214</f>
    </nc>
  </rcc>
  <rcc rId="313" ua="false" sId="6">
    <nc r="Q214" t="str">
      <f>IF(AND(Q$31&gt;=$AA214,Q$31&lt;=$AA214,NOT(ISBLANK($AA214))),$H214,"")</f>
    </nc>
  </rcc>
  <rcc rId="314" ua="false" sId="6">
    <nc r="R214" t="str">
      <f>IF(AND(R$31&gt;=$AA214,R$31&lt;=$AA214,NOT(ISBLANK($AA214))),$H214,"")</f>
    </nc>
  </rcc>
  <rcc rId="315" ua="false" sId="6">
    <nc r="S214" t="str">
      <f>IF(AND(S$31&gt;=$AA214,S$31&lt;=$AA214,NOT(ISBLANK($AA214))),$H214,"")</f>
    </nc>
  </rcc>
  <rcc rId="316" ua="false" sId="6">
    <nc r="T214" t="str">
      <f>IF(AND(T$31&gt;=$AA214,T$31&lt;=$AA214,NOT(ISBLANK($AA214))),$H214,"")</f>
    </nc>
  </rcc>
  <rcc rId="317" ua="false" sId="6">
    <nc r="U214" t="str">
      <f>IF(AND(U$31&gt;=$AA214,U$31&lt;=$AA214,NOT(ISBLANK($AA214))),$H214,"")</f>
    </nc>
  </rcc>
  <rcc rId="318" ua="false" sId="6">
    <nc r="V214" t="str">
      <f>IF(AND(V$31&gt;=$AA214,V$31&lt;=$AA214,NOT(ISBLANK($AA214))),$H214,"")</f>
    </nc>
  </rcc>
  <rcc rId="319" ua="false" sId="6">
    <nc r="W214" t="str">
      <f>IF(AND(W$31&gt;=$AA214,W$31&lt;=$AA214,NOT(ISBLANK($AA214))),$H214,"")</f>
    </nc>
  </rcc>
  <rcc rId="320" ua="false" sId="6">
    <nc r="AB214" t="n">
      <f>IF($J214=$E$22,$H214*448,0)</f>
    </nc>
  </rcc>
  <rcc rId="321" ua="false" sId="6">
    <nc r="AC214" t="n">
      <f>IF($J214=$E$22,$I214*448,0)</f>
    </nc>
  </rcc>
  <rcc rId="322" ua="false" sId="6">
    <nc r="AD214" t="n">
      <f>IFERROR(VLOOKUP($A214,[5]БДСМ!$A$353:$O$1956,15,0),0)</f>
    </nc>
  </rcc>
  <rcc rId="323" ua="false" sId="6">
    <nc r="AE214" t="n">
      <f>IFERROR(VLOOKUP($A214,#REF!,13,0),0)</f>
    </nc>
  </rcc>
  <rcc rId="324" ua="false" sId="6">
    <nc r="AF214" t="n">
      <f>AB214+AD214</f>
    </nc>
  </rcc>
  <rcc rId="325" ua="false" sId="6">
    <nc r="AG214" t="n">
      <f>AC214+AE214</f>
    </nc>
  </rcc>
  <rcc rId="326" ua="false" sId="6">
    <nc r="AG214" t="n">
      <f>AC214+AE214</f>
    </nc>
  </rcc>
  <rcc rId="327" ua="false" sId="6">
    <nc r="J214" t="n">
      <f>D214</f>
    </nc>
  </rcc>
  <rcc rId="328" ua="false" sId="6">
    <nc r="Q214" t="str">
      <f>IF(AND(Q$31&gt;=$AA214,Q$31&lt;=$AA214,NOT(ISBLANK($AA214))),$H214,"")</f>
    </nc>
  </rcc>
  <rcc rId="329" ua="false" sId="6">
    <nc r="R214" t="str">
      <f>IF(AND(R$31&gt;=$AA214,R$31&lt;=$AA214,NOT(ISBLANK($AA214))),$H214,"")</f>
    </nc>
  </rcc>
  <rcc rId="330" ua="false" sId="6">
    <nc r="S214" t="str">
      <f>IF(AND(S$31&gt;=$AA214,S$31&lt;=$AA214,NOT(ISBLANK($AA214))),$H214,"")</f>
    </nc>
  </rcc>
  <rcc rId="331" ua="false" sId="6">
    <nc r="T214" t="str">
      <f>IF(AND(T$31&gt;=$AA214,T$31&lt;=$AA214,NOT(ISBLANK($AA214))),$H214,"")</f>
    </nc>
  </rcc>
  <rcc rId="332" ua="false" sId="6">
    <nc r="U214" t="str">
      <f>IF(AND(U$31&gt;=$AA214,U$31&lt;=$AA214,NOT(ISBLANK($AA214))),$H214,"")</f>
    </nc>
  </rcc>
  <rcc rId="333" ua="false" sId="6">
    <nc r="V214" t="str">
      <f>IF(AND(V$31&gt;=$AA214,V$31&lt;=$AA214,NOT(ISBLANK($AA214))),$H214,"")</f>
    </nc>
  </rcc>
  <rcc rId="334" ua="false" sId="6">
    <nc r="W214" t="str">
      <f>IF(AND(W$31&gt;=$AA214,W$31&lt;=$AA214,NOT(ISBLANK($AA214))),$H214,"")</f>
    </nc>
  </rcc>
  <rcc rId="335" ua="false" sId="6">
    <nc r="AB214" t="n">
      <f>IF($J214=$E$22,$H214*448,0)</f>
    </nc>
  </rcc>
  <rcc rId="336" ua="false" sId="6">
    <nc r="AC214" t="n">
      <f>IF($J214=$E$22,$I214*448,0)</f>
    </nc>
  </rcc>
  <rcc rId="337" ua="false" sId="6">
    <nc r="AD214" t="n">
      <f>IFERROR(VLOOKUP($A214,[5]БДСМ!$A$353:$O$1956,15,0),0)</f>
    </nc>
  </rcc>
  <rcc rId="338" ua="false" sId="6">
    <nc r="AE214" t="n">
      <f>IFERROR(VLOOKUP($A214,#REF!,13,0),0)</f>
    </nc>
  </rcc>
  <rcc rId="339" ua="false" sId="6">
    <nc r="AF214" t="n">
      <f>AB214+AD214</f>
    </nc>
  </rcc>
  <rcc rId="340" ua="false" sId="6">
    <nc r="AG214" t="n">
      <f>AC214+AE214</f>
    </nc>
  </rcc>
  <rcc rId="341" ua="false" sId="6">
    <nc r="AG214" t="n">
      <f>AC214+AE214</f>
    </nc>
  </rcc>
  <rcc rId="342" ua="false" sId="6">
    <nc r="J214" t="n">
      <f>D214</f>
    </nc>
  </rcc>
  <rcc rId="343" ua="false" sId="6">
    <nc r="Q214" t="str">
      <f>IF(AND(Q$31&gt;=$AA214,Q$31&lt;=$AA214,NOT(ISBLANK($AA214))),$H214,"")</f>
    </nc>
  </rcc>
  <rcc rId="344" ua="false" sId="6">
    <nc r="R214" t="str">
      <f>IF(AND(R$31&gt;=$AA214,R$31&lt;=$AA214,NOT(ISBLANK($AA214))),$H214,"")</f>
    </nc>
  </rcc>
  <rcc rId="345" ua="false" sId="6">
    <nc r="S214" t="str">
      <f>IF(AND(S$31&gt;=$AA214,S$31&lt;=$AA214,NOT(ISBLANK($AA214))),$H214,"")</f>
    </nc>
  </rcc>
  <rcc rId="346" ua="false" sId="6">
    <nc r="T214" t="str">
      <f>IF(AND(T$31&gt;=$AA214,T$31&lt;=$AA214,NOT(ISBLANK($AA214))),$H214,"")</f>
    </nc>
  </rcc>
  <rcc rId="347" ua="false" sId="6">
    <nc r="U214" t="str">
      <f>IF(AND(U$31&gt;=$AA214,U$31&lt;=$AA214,NOT(ISBLANK($AA214))),$H214,"")</f>
    </nc>
  </rcc>
  <rcc rId="348" ua="false" sId="6">
    <nc r="V214" t="str">
      <f>IF(AND(V$31&gt;=$AA214,V$31&lt;=$AA214,NOT(ISBLANK($AA214))),$H214,"")</f>
    </nc>
  </rcc>
  <rcc rId="349" ua="false" sId="6">
    <nc r="W214" t="str">
      <f>IF(AND(W$31&gt;=$AA214,W$31&lt;=$AA214,NOT(ISBLANK($AA214))),$H214,"")</f>
    </nc>
  </rcc>
  <rcc rId="350" ua="false" sId="6">
    <nc r="AB214" t="n">
      <f>IF($J214=$E$22,$H214*448,0)</f>
    </nc>
  </rcc>
  <rcc rId="351" ua="false" sId="6">
    <nc r="AC214" t="n">
      <f>IF($J214=$E$22,$I214*448,0)</f>
    </nc>
  </rcc>
  <rcc rId="352" ua="false" sId="6">
    <nc r="AD214" t="n">
      <f>IFERROR(VLOOKUP($A214,[5]БДСМ!$A$353:$O$1956,15,0),0)</f>
    </nc>
  </rcc>
  <rcc rId="353" ua="false" sId="6">
    <nc r="AE214" t="n">
      <f>IFERROR(VLOOKUP($A214,#REF!,13,0),0)</f>
    </nc>
  </rcc>
  <rcc rId="354" ua="false" sId="6">
    <nc r="AF214" t="n">
      <f>AB214+AD214</f>
    </nc>
  </rcc>
  <rcc rId="355" ua="false" sId="6">
    <nc r="AG214" t="n">
      <f>AC214+AE214</f>
    </nc>
  </rcc>
  <rcc rId="356" ua="false" sId="6">
    <nc r="AG214" t="n">
      <f>AC214+AE214</f>
    </nc>
  </rcc>
  <rcc rId="357" ua="false" sId="6">
    <nc r="J214" t="n">
      <f>D214</f>
    </nc>
  </rcc>
  <rcc rId="358" ua="false" sId="6">
    <nc r="Q214" t="str">
      <f>IF(AND(Q$31&gt;=$AA214,Q$31&lt;=$AA214,NOT(ISBLANK($AA214))),$H214,"")</f>
    </nc>
  </rcc>
  <rcc rId="359" ua="false" sId="6">
    <nc r="R214" t="str">
      <f>IF(AND(R$31&gt;=$AA214,R$31&lt;=$AA214,NOT(ISBLANK($AA214))),$H214,"")</f>
    </nc>
  </rcc>
  <rcc rId="360" ua="false" sId="6">
    <nc r="S214" t="str">
      <f>IF(AND(S$31&gt;=$AA214,S$31&lt;=$AA214,NOT(ISBLANK($AA214))),$H214,"")</f>
    </nc>
  </rcc>
  <rcc rId="361" ua="false" sId="6">
    <nc r="T214" t="str">
      <f>IF(AND(T$31&gt;=$AA214,T$31&lt;=$AA214,NOT(ISBLANK($AA214))),$H214,"")</f>
    </nc>
  </rcc>
  <rcc rId="362" ua="false" sId="6">
    <nc r="U214" t="str">
      <f>IF(AND(U$31&gt;=$AA214,U$31&lt;=$AA214,NOT(ISBLANK($AA214))),$H214,"")</f>
    </nc>
  </rcc>
  <rcc rId="363" ua="false" sId="6">
    <nc r="V214" t="str">
      <f>IF(AND(V$31&gt;=$AA214,V$31&lt;=$AA214,NOT(ISBLANK($AA214))),$H214,"")</f>
    </nc>
  </rcc>
  <rcc rId="364" ua="false" sId="6">
    <nc r="W214" t="str">
      <f>IF(AND(W$31&gt;=$AA214,W$31&lt;=$AA214,NOT(ISBLANK($AA214))),$H214,"")</f>
    </nc>
  </rcc>
  <rcc rId="365" ua="false" sId="6">
    <nc r="AB214" t="n">
      <f>IF($J214=$E$22,$H214*448,0)</f>
    </nc>
  </rcc>
  <rcc rId="366" ua="false" sId="6">
    <nc r="AC214" t="n">
      <f>IF($J214=$E$22,$I214*448,0)</f>
    </nc>
  </rcc>
  <rcc rId="367" ua="false" sId="6">
    <nc r="AD214" t="n">
      <f>IFERROR(VLOOKUP($A214,[5]БДСМ!$A$353:$O$1956,15,0),0)</f>
    </nc>
  </rcc>
  <rcc rId="368" ua="false" sId="6">
    <nc r="AE214" t="n">
      <f>IFERROR(VLOOKUP($A214,#REF!,13,0),0)</f>
    </nc>
  </rcc>
  <rcc rId="369" ua="false" sId="6">
    <nc r="AF214" t="n">
      <f>AB214+AD214</f>
    </nc>
  </rcc>
  <rcc rId="370" ua="false" sId="6">
    <nc r="AG214" t="n">
      <f>AC214+AE214</f>
    </nc>
  </rcc>
  <rcc rId="371" ua="false" sId="6">
    <nc r="AG214" t="n">
      <f>AC214+AE214</f>
    </nc>
  </rcc>
  <rcc rId="372" ua="false" sId="6">
    <nc r="J214" t="n">
      <f>D214</f>
    </nc>
  </rcc>
  <rcc rId="373" ua="false" sId="6">
    <nc r="Q214" t="str">
      <f>IF(AND(Q$31&gt;=$AA214,Q$31&lt;=$AA214,NOT(ISBLANK($AA214))),$H214,"")</f>
    </nc>
  </rcc>
  <rcc rId="374" ua="false" sId="6">
    <nc r="R214" t="str">
      <f>IF(AND(R$31&gt;=$AA214,R$31&lt;=$AA214,NOT(ISBLANK($AA214))),$H214,"")</f>
    </nc>
  </rcc>
  <rcc rId="375" ua="false" sId="6">
    <nc r="S214" t="str">
      <f>IF(AND(S$31&gt;=$AA214,S$31&lt;=$AA214,NOT(ISBLANK($AA214))),$H214,"")</f>
    </nc>
  </rcc>
  <rcc rId="376" ua="false" sId="6">
    <nc r="T214" t="str">
      <f>IF(AND(T$31&gt;=$AA214,T$31&lt;=$AA214,NOT(ISBLANK($AA214))),$H214,"")</f>
    </nc>
  </rcc>
  <rcc rId="377" ua="false" sId="6">
    <nc r="U214" t="str">
      <f>IF(AND(U$31&gt;=$AA214,U$31&lt;=$AA214,NOT(ISBLANK($AA214))),$H214,"")</f>
    </nc>
  </rcc>
  <rcc rId="378" ua="false" sId="6">
    <nc r="V214" t="str">
      <f>IF(AND(V$31&gt;=$AA214,V$31&lt;=$AA214,NOT(ISBLANK($AA214))),$H214,"")</f>
    </nc>
  </rcc>
  <rcc rId="379" ua="false" sId="6">
    <nc r="W214" t="str">
      <f>IF(AND(W$31&gt;=$AA214,W$31&lt;=$AA214,NOT(ISBLANK($AA214))),$H214,"")</f>
    </nc>
  </rcc>
  <rcc rId="380" ua="false" sId="6">
    <nc r="AB214" t="n">
      <f>IF($J214=$E$22,$H214*448,0)</f>
    </nc>
  </rcc>
  <rcc rId="381" ua="false" sId="6">
    <nc r="AC214" t="n">
      <f>IF($J214=$E$22,$I214*448,0)</f>
    </nc>
  </rcc>
  <rcc rId="382" ua="false" sId="6">
    <nc r="AD214" t="n">
      <f>IFERROR(VLOOKUP($A214,[5]БДСМ!$A$353:$O$1956,15,0),0)</f>
    </nc>
  </rcc>
  <rcc rId="383" ua="false" sId="6">
    <nc r="AE214" t="n">
      <f>IFERROR(VLOOKUP($A214,#REF!,13,0),0)</f>
    </nc>
  </rcc>
  <rcc rId="384" ua="false" sId="6">
    <nc r="AF214" t="n">
      <f>AB214+AD214</f>
    </nc>
  </rcc>
  <rcc rId="385" ua="false" sId="6">
    <nc r="AG214" t="n">
      <f>AC214+AE214</f>
    </nc>
  </rcc>
  <rcc rId="386" ua="false" sId="6">
    <nc r="AG214" t="n">
      <f>AC214+AE214</f>
    </nc>
  </rcc>
  <rcc rId="387" ua="false" sId="6">
    <nc r="J214" t="n">
      <f>D214</f>
    </nc>
  </rcc>
  <rcc rId="388" ua="false" sId="6">
    <nc r="AB214" t="n">
      <f>IF($J214=$E$22,$H214*448,0)</f>
    </nc>
  </rcc>
  <rcc rId="389" ua="false" sId="6">
    <nc r="AC214" t="n">
      <f>IF($J214=$E$22,$I214*448,0)</f>
    </nc>
  </rcc>
  <rcc rId="390" ua="false" sId="6">
    <nc r="AD214" t="n">
      <f>IFERROR(VLOOKUP($A214,[5]БДСМ!$A$353:$O$1956,15,0),0)</f>
    </nc>
  </rcc>
  <rcc rId="391" ua="false" sId="6">
    <nc r="AE214" t="n">
      <f>IFERROR(VLOOKUP($A214,#REF!,13,0),0)</f>
    </nc>
  </rcc>
  <rcc rId="392" ua="false" sId="6">
    <nc r="AF214" t="n">
      <f>AB214+AD214</f>
    </nc>
  </rcc>
  <rcc rId="393" ua="false" sId="6">
    <nc r="AG214" t="n">
      <f>AC214+AE214</f>
    </nc>
  </rcc>
  <rcc rId="394" ua="false" sId="6">
    <nc r="AG214" t="n">
      <f>AC214+AE214</f>
    </nc>
  </rcc>
  <rcc rId="395" ua="false" sId="6">
    <nc r="J214" t="n">
      <f>D214</f>
    </nc>
  </rcc>
  <rcc rId="396" ua="false" sId="6">
    <nc r="AB214" t="n">
      <f>IF($J214=$E$22,$H214*448,0)</f>
    </nc>
  </rcc>
  <rcc rId="397" ua="false" sId="6">
    <nc r="AC214" t="n">
      <f>IF($J214=$E$22,$I214*448,0)</f>
    </nc>
  </rcc>
  <rcc rId="398" ua="false" sId="6">
    <nc r="AD214" t="n">
      <f>IFERROR(VLOOKUP($A214,[5]БДСМ!$A$353:$O$1956,15,0),0)</f>
    </nc>
  </rcc>
  <rcc rId="399" ua="false" sId="6">
    <nc r="AE214" t="n">
      <f>IFERROR(VLOOKUP($A214,#REF!,13,0),0)</f>
    </nc>
  </rcc>
  <rcc rId="400" ua="false" sId="6">
    <nc r="AF214" t="n">
      <f>AB214+AD214</f>
    </nc>
  </rcc>
  <rcc rId="401" ua="false" sId="6">
    <nc r="AG214" t="n">
      <f>AC214+AE214</f>
    </nc>
  </rcc>
  <rcc rId="402" ua="false" sId="6">
    <nc r="AG214" t="n">
      <f>AC214+AE214</f>
    </nc>
  </rcc>
  <rcc rId="403" ua="false" sId="6">
    <nc r="J214" t="n">
      <f>D214</f>
    </nc>
  </rcc>
  <rcc rId="404" ua="false" sId="6">
    <nc r="AB214" t="n">
      <f>IF($J214=$E$22,$H214*448,0)</f>
    </nc>
  </rcc>
  <rcc rId="405" ua="false" sId="6">
    <nc r="AC214" t="n">
      <f>IF($J214=$E$22,$I214*448,0)</f>
    </nc>
  </rcc>
  <rcc rId="406" ua="false" sId="6">
    <nc r="AD214" t="n">
      <f>IFERROR(VLOOKUP($A214,[5]БДСМ!$A$353:$O$1956,15,0),0)</f>
    </nc>
  </rcc>
  <rcc rId="407" ua="false" sId="6">
    <nc r="AE214" t="n">
      <f>IFERROR(VLOOKUP($A214,#REF!,13,0),0)</f>
    </nc>
  </rcc>
  <rcc rId="408" ua="false" sId="6">
    <nc r="AF214" t="n">
      <f>AB214+AD214</f>
    </nc>
  </rcc>
  <rcc rId="409" ua="false" sId="6">
    <nc r="AG214" t="n">
      <f>AC214+AE214</f>
    </nc>
  </rcc>
  <rcc rId="410" ua="false" sId="6">
    <nc r="AG214" t="n">
      <f>AC214+AE214</f>
    </nc>
  </rcc>
  <rcc rId="411" ua="false" sId="6">
    <nc r="J214" t="n">
      <f>D214</f>
    </nc>
  </rcc>
  <rcc rId="412" ua="false" sId="6">
    <nc r="AB214" t="n">
      <f>IF($J214=$E$22,$H214*448,0)</f>
    </nc>
  </rcc>
  <rcc rId="413" ua="false" sId="6">
    <nc r="AC214" t="n">
      <f>IF($J214=$E$22,$I214*448,0)</f>
    </nc>
  </rcc>
  <rcc rId="414" ua="false" sId="6">
    <nc r="AD214" t="n">
      <f>IFERROR(VLOOKUP($A214,[5]БДСМ!$A$353:$O$1956,15,0),0)</f>
    </nc>
  </rcc>
  <rcc rId="415" ua="false" sId="6">
    <nc r="AE214" t="n">
      <f>IFERROR(VLOOKUP($A214,#REF!,13,0),0)</f>
    </nc>
  </rcc>
  <rcc rId="416" ua="false" sId="6">
    <nc r="AF214" t="n">
      <f>AB214+AD214</f>
    </nc>
  </rcc>
  <rcc rId="417" ua="false" sId="6">
    <nc r="AG214" t="n">
      <f>AC214+AE214</f>
    </nc>
  </rcc>
  <rcc rId="418" ua="false" sId="6">
    <nc r="AG214" t="n">
      <f>AC214+AE214</f>
    </nc>
  </rcc>
  <rcc rId="419" ua="false" sId="6">
    <nc r="J214" t="n">
      <f>D214</f>
    </nc>
  </rcc>
  <rcc rId="420" ua="false" sId="6">
    <nc r="J214" t="n">
      <f>D214</f>
    </nc>
  </rcc>
  <rcc rId="421" ua="false" sId="6">
    <nc r="J214" t="n">
      <f>D214</f>
    </nc>
  </rcc>
  <rcc rId="422" ua="false" sId="6">
    <nc r="J214" t="n">
      <f>D214</f>
    </nc>
  </rcc>
  <rcc rId="423" ua="false" sId="6">
    <nc r="J214" t="n">
      <f>D214</f>
    </nc>
  </rcc>
  <rcc rId="424" ua="false" sId="6">
    <nc r="J214" t="n">
      <f>D214</f>
    </nc>
  </rcc>
  <rcc rId="425" ua="false" sId="6">
    <nc r="J214" t="n">
      <f>D214</f>
    </nc>
  </rcc>
  <rcc rId="426" ua="false" sId="6">
    <nc r="J214" t="n">
      <f>D214</f>
    </nc>
  </rcc>
  <rcc rId="427" ua="false" sId="6">
    <nc r="J214" t="n">
      <f>D214</f>
    </nc>
  </rcc>
  <rcc rId="428" ua="false" sId="6">
    <nc r="J214" t="n">
      <f>D214</f>
    </nc>
  </rcc>
  <rcc rId="429" ua="false" sId="6">
    <nc r="J214" t="n">
      <f>D214</f>
    </nc>
  </rcc>
  <rcc rId="430" ua="false" sId="6">
    <nc r="J214" t="n">
      <f>D214</f>
    </nc>
  </rcc>
  <rcc rId="431" ua="false" sId="6">
    <nc r="J214" t="n">
      <f>D214</f>
    </nc>
  </rcc>
  <rcc rId="432" ua="false" sId="6">
    <nc r="J214" t="n">
      <f>D214</f>
    </nc>
  </rcc>
  <rcc rId="433" ua="false" sId="6">
    <nc r="J214" t="n">
      <f>D214</f>
    </nc>
  </rcc>
  <rcc rId="434" ua="false" sId="6">
    <nc r="J214" t="n">
      <f>D214</f>
    </nc>
  </rcc>
  <rcc rId="435" ua="false" sId="6">
    <nc r="C214" t="inlineStr">
      <is>
        <r>
          <rPr>
            <sz val="11"/>
            <rFont val="Calibri"/>
            <family val="0"/>
            <charset val="1"/>
          </rPr>
          <t xml:space="preserve">Сортировка валков</t>
        </r>
      </is>
    </nc>
  </rcc>
  <rcc rId="436" ua="false" sId="6">
    <nc r="D21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437" ua="false" sId="6">
    <nc r="E214" t="n">
      <v>43931</v>
    </nc>
  </rcc>
  <rcc rId="438" ua="false" sId="6">
    <nc r="F214" t="n">
      <v>43931</v>
    </nc>
  </rcc>
  <rcc rId="439" ua="false" sId="6">
    <nc r="G214" t="inlineStr">
      <is>
        <r>
          <rPr>
            <sz val="11"/>
            <rFont val="Calibri"/>
            <family val="0"/>
            <charset val="1"/>
          </rPr>
          <t xml:space="preserve">ZPM2</t>
        </r>
      </is>
    </nc>
  </rcc>
  <rcc rId="440" ua="false" sId="6">
    <nc r="J214" t="n">
      <f>D214</f>
    </nc>
  </rcc>
  <rcc rId="441" ua="false" sId="6">
    <nc r="J214" t="n">
      <f>D214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442" ua="false" sId="6">
    <nc r="A215" t="n">
      <v>71656371</v>
    </nc>
  </rcc>
  <rcc rId="443" ua="false" sId="6">
    <nc r="B215" t="inlineStr">
      <is>
        <r>
          <rPr>
            <sz val="11"/>
            <rFont val="Calibri"/>
            <family val="0"/>
            <charset val="1"/>
          </rPr>
          <t xml:space="preserve">Изготовление и монтаж стоек для лото</t>
        </r>
      </is>
    </nc>
  </rcc>
  <rcc rId="444" ua="false" sId="6">
    <nc r="C215" t="n">
      <v>22</v>
    </nc>
  </rcc>
  <rcc rId="445" ua="false" sId="6">
    <nc r="A216" t="n">
      <v>71648244</v>
    </nc>
  </rcc>
  <rcc rId="446" ua="false" sId="6">
    <nc r="B216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№4</t>
        </r>
      </is>
    </nc>
  </rcc>
  <rcc rId="447" ua="false" sId="6">
    <nc r="C216" t="n">
      <v>6</v>
    </nc>
  </rcc>
  <rcc rId="448" ua="false" sId="6">
    <nc r="A217" t="n">
      <v>71648252</v>
    </nc>
  </rcc>
  <rcc rId="449" ua="false" sId="6">
    <nc r="B217" t="inlineStr">
      <is>
        <r>
          <rPr>
            <sz val="11"/>
            <rFont val="Calibri"/>
            <family val="0"/>
            <charset val="1"/>
          </rPr>
          <t xml:space="preserve">Плановое ТО установки по перемещению фильтров</t>
        </r>
      </is>
    </nc>
  </rcc>
  <rcc rId="450" ua="false" sId="6">
    <nc r="C217" t="n">
      <v>4</v>
    </nc>
  </rcc>
  <rcc rId="451" ua="false" sId="6">
    <nc r="A218" t="n">
      <v>71656656</v>
    </nc>
  </rcc>
  <rcc rId="452" ua="false" sId="6">
    <nc r="B218" t="inlineStr">
      <is>
        <r>
          <rPr>
            <sz val="11"/>
            <rFont val="Calibri"/>
            <family val="0"/>
            <charset val="1"/>
          </rPr>
          <t xml:space="preserve">То миксера Б.З.</t>
        </r>
      </is>
    </nc>
  </rcc>
  <rcc rId="453" ua="false" sId="6">
    <nc r="C218" t="n">
      <v>4</v>
    </nc>
  </rcc>
  <rcc rId="454" ua="false" sId="6">
    <nc r="A219" t="n">
      <v>71648282</v>
    </nc>
  </rcc>
  <rcc rId="455" ua="false" sId="6">
    <nc r="B219" t="inlineStr">
      <is>
        <r>
          <rPr>
            <sz val="11"/>
            <rFont val="Calibri"/>
            <family val="0"/>
            <charset val="1"/>
          </rPr>
          <t xml:space="preserve">Обслуживание телескопа №3</t>
        </r>
      </is>
    </nc>
  </rcc>
  <rcc rId="456" ua="false" sId="6">
    <nc r="C219" t="n">
      <v>8</v>
    </nc>
  </rcc>
  <rcc rId="457" ua="false" sId="6">
    <nc r="A220" t="n">
      <v>71637705</v>
    </nc>
  </rcc>
  <rcc rId="458" ua="false" sId="6">
    <nc r="B220" t="inlineStr">
      <is>
        <r>
          <rPr>
            <sz val="11"/>
            <rFont val="Calibri"/>
            <family val="0"/>
            <charset val="1"/>
          </rPr>
          <t xml:space="preserve">ТО Родмил</t>
        </r>
      </is>
    </nc>
  </rcc>
  <rcc rId="459" ua="false" sId="6">
    <nc r="C220" t="n">
      <v>12</v>
    </nc>
  </rcc>
  <rcc rId="460" ua="false" sId="6">
    <nc r="A221" t="n">
      <v>71655703</v>
    </nc>
  </rcc>
  <rcc rId="461" ua="false" sId="6">
    <nc r="B221" t="inlineStr">
      <is>
        <r>
          <rPr>
            <sz val="11"/>
            <rFont val="Calibri"/>
            <family val="0"/>
            <charset val="1"/>
          </rPr>
          <t xml:space="preserve">Переворот рукава Флей Аш</t>
        </r>
      </is>
    </nc>
  </rcc>
  <rcc rId="462" ua="false" sId="6">
    <nc r="C221" t="n">
      <v>10</v>
    </nc>
  </rcc>
  <rcc rId="463" ua="false" sId="6">
    <nc r="A222" t="n">
      <v>71658155</v>
    </nc>
  </rcc>
  <rcc rId="464" ua="false" sId="6">
    <nc r="B222" t="inlineStr">
      <is>
        <r>
          <rPr>
            <sz val="11"/>
            <rFont val="Calibri"/>
            <family val="0"/>
            <charset val="1"/>
          </rPr>
          <t xml:space="preserve">Замена пневмоцилиндра ПОЗ 40 Рокфон</t>
        </r>
      </is>
    </nc>
  </rcc>
  <rcc rId="465" ua="false" sId="6">
    <nc r="C222" t="n">
      <v>4</v>
    </nc>
  </rcc>
  <rcc rId="466" ua="false" sId="6">
    <nc r="A223" t="n">
      <v>71648341</v>
    </nc>
  </rcc>
  <rcc rId="467" ua="false" sId="6">
    <nc r="B223" t="inlineStr">
      <is>
        <r>
          <rPr>
            <sz val="11"/>
            <rFont val="Calibri"/>
            <family val="0"/>
            <charset val="1"/>
          </rPr>
          <t xml:space="preserve">ТО приемного бункера Б.З.</t>
        </r>
      </is>
    </nc>
  </rcc>
  <rcc rId="468" ua="false" sId="6">
    <nc r="C223" t="n">
      <v>10</v>
    </nc>
  </rcc>
  <rcc rId="469" ua="false" sId="6">
    <nc r="A224" t="n">
      <v>71637822</v>
    </nc>
  </rcc>
  <rcc rId="470" ua="false" sId="6">
    <nc r="B224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№5</t>
        </r>
      </is>
    </nc>
  </rcc>
  <rcc rId="471" ua="false" sId="6">
    <nc r="C224" t="n">
      <v>4</v>
    </nc>
  </rcc>
  <rcc rId="472" ua="false" sId="6">
    <nc r="A225" t="n">
      <v>71648241</v>
    </nc>
  </rcc>
  <rcc rId="473" ua="false" sId="6">
    <nc r="B225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№6</t>
        </r>
      </is>
    </nc>
  </rcc>
  <rcc rId="474" ua="false" sId="6">
    <nc r="C225" t="n">
      <v>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475" ua="false" sId="6">
    <nc r="I108" t="n">
      <v>22</v>
    </nc>
  </rcc>
  <rcc rId="476" ua="false" sId="6">
    <nc r="A215" t="n">
      <v>71656371</v>
    </nc>
  </rcc>
  <rcc rId="477" ua="false" sId="6">
    <nc r="B215" t="inlineStr">
      <is>
        <r>
          <rPr>
            <sz val="11"/>
            <rFont val="Calibri"/>
            <family val="0"/>
            <charset val="1"/>
          </rPr>
          <t xml:space="preserve">Изготовление и монтаж стоек для лото</t>
        </r>
      </is>
    </nc>
  </rcc>
  <rcc rId="478" ua="false" sId="6">
    <nc r="C215" t="n">
      <v>22</v>
    </nc>
  </rcc>
  <rcc rId="479" ua="false" sId="6">
    <nc r="C215" t="n">
      <v>22</v>
    </nc>
  </rcc>
  <rcc rId="480" ua="false" sId="6">
    <oc r="J124" t="inlineStr">
      <is>
        <r>
          <rPr>
            <sz val="11"/>
            <rFont val="Calibri"/>
            <family val="0"/>
            <charset val="1"/>
          </rPr>
          <t xml:space="preserve">M_K_VGAB</t>
        </r>
      </is>
    </oc>
    <nc r="J124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481" ua="false" sId="6">
    <nc r="I124" t="n">
      <v>6</v>
    </nc>
  </rcc>
  <rcc rId="482" ua="false" sId="6">
    <nc r="A215" t="n">
      <v>71648244</v>
    </nc>
  </rcc>
  <rcc rId="483" ua="false" sId="6">
    <nc r="B215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№4</t>
        </r>
      </is>
    </nc>
  </rcc>
  <rcc rId="484" ua="false" sId="6">
    <nc r="C215" t="n">
      <v>6</v>
    </nc>
  </rcc>
  <rcc rId="485" ua="false" sId="6">
    <nc r="C215" t="n">
      <v>6</v>
    </nc>
  </rcc>
  <rcc rId="486" ua="false" sId="6">
    <nc r="I69" t="n">
      <v>4</v>
    </nc>
  </rcc>
  <rcc rId="487" ua="false" sId="6">
    <nc r="A215" t="n">
      <v>71648252</v>
    </nc>
  </rcc>
  <rcc rId="488" ua="false" sId="6">
    <nc r="B215" t="inlineStr">
      <is>
        <r>
          <rPr>
            <sz val="11"/>
            <rFont val="Calibri"/>
            <family val="0"/>
            <charset val="1"/>
          </rPr>
          <t xml:space="preserve">Плановое ТО установки по перемещению фильтров</t>
        </r>
      </is>
    </nc>
  </rcc>
  <rcc rId="489" ua="false" sId="6">
    <nc r="C215" t="n">
      <v>4</v>
    </nc>
  </rcc>
  <rcc rId="490" ua="false" sId="6">
    <nc r="C215" t="n">
      <v>4</v>
    </nc>
  </rcc>
  <rcc rId="491" ua="false" sId="6">
    <nc r="I112" t="n">
      <v>4</v>
    </nc>
  </rcc>
  <rcc rId="492" ua="false" sId="6">
    <nc r="A215" t="n">
      <v>71656656</v>
    </nc>
  </rcc>
  <rcc rId="493" ua="false" sId="6">
    <nc r="B215" t="inlineStr">
      <is>
        <r>
          <rPr>
            <sz val="11"/>
            <rFont val="Calibri"/>
            <family val="0"/>
            <charset val="1"/>
          </rPr>
          <t xml:space="preserve">То миксера Б.З.</t>
        </r>
      </is>
    </nc>
  </rcc>
  <rcc rId="494" ua="false" sId="6">
    <nc r="C215" t="n">
      <v>4</v>
    </nc>
  </rcc>
  <rcc rId="495" ua="false" sId="6">
    <nc r="C215" t="n">
      <v>4</v>
    </nc>
  </rcc>
  <rcc rId="496" ua="false" sId="6">
    <nc r="I126" t="n">
      <v>8</v>
    </nc>
  </rcc>
  <rcc rId="497" ua="false" sId="6">
    <nc r="A215" t="n">
      <v>71648282</v>
    </nc>
  </rcc>
  <rcc rId="498" ua="false" sId="6">
    <nc r="B215" t="inlineStr">
      <is>
        <r>
          <rPr>
            <sz val="11"/>
            <rFont val="Calibri"/>
            <family val="0"/>
            <charset val="1"/>
          </rPr>
          <t xml:space="preserve">Обслуживание телескопа №3</t>
        </r>
      </is>
    </nc>
  </rcc>
  <rcc rId="499" ua="false" sId="6">
    <nc r="C215" t="n">
      <v>8</v>
    </nc>
  </rcc>
  <rcc rId="500" ua="false" sId="6">
    <nc r="C215" t="n">
      <v>8</v>
    </nc>
  </rcc>
  <rcc rId="501" ua="false" sId="6">
    <nc r="I43" t="n">
      <v>12</v>
    </nc>
  </rcc>
  <rcc rId="502" ua="false" sId="6">
    <nc r="A215" t="n">
      <v>71637705</v>
    </nc>
  </rcc>
  <rcc rId="503" ua="false" sId="6">
    <nc r="B215" t="inlineStr">
      <is>
        <r>
          <rPr>
            <sz val="11"/>
            <rFont val="Calibri"/>
            <family val="0"/>
            <charset val="1"/>
          </rPr>
          <t xml:space="preserve">ТО Родмил</t>
        </r>
      </is>
    </nc>
  </rcc>
  <rcc rId="504" ua="false" sId="6">
    <nc r="C215" t="n">
      <v>12</v>
    </nc>
  </rcc>
  <rcc rId="505" ua="false" sId="6">
    <nc r="C215" t="n">
      <v>12</v>
    </nc>
  </rcc>
  <rcc rId="506" ua="false" sId="6">
    <nc r="I100" t="n">
      <v>10</v>
    </nc>
  </rcc>
  <rcc rId="507" ua="false" sId="6">
    <nc r="A215" t="n">
      <v>71655703</v>
    </nc>
  </rcc>
  <rcc rId="508" ua="false" sId="6">
    <nc r="B215" t="inlineStr">
      <is>
        <r>
          <rPr>
            <sz val="11"/>
            <rFont val="Calibri"/>
            <family val="0"/>
            <charset val="1"/>
          </rPr>
          <t xml:space="preserve">Переворот рукава Флей Аш</t>
        </r>
      </is>
    </nc>
  </rcc>
  <rcc rId="509" ua="false" sId="6">
    <nc r="C215" t="n">
      <v>10</v>
    </nc>
  </rcc>
  <rcc rId="510" ua="false" sId="6">
    <nc r="C215" t="n">
      <v>10</v>
    </nc>
  </rcc>
  <rcc rId="511" ua="false" sId="6">
    <nc r="A202" t="n">
      <v>71658155</v>
    </nc>
  </rcc>
  <rcc rId="512" ua="false" sId="6">
    <nc r="B202" t="inlineStr">
      <is>
        <r>
          <rPr>
            <sz val="11"/>
            <rFont val="Calibri"/>
            <family val="0"/>
            <charset val="1"/>
          </rPr>
          <t xml:space="preserve">паковочная машина POS 40(SuperWrap1600)</t>
        </r>
      </is>
    </nc>
  </rcc>
  <rcc rId="513" ua="false" sId="6">
    <nc r="C202" t="inlineStr">
      <is>
        <r>
          <rPr>
            <sz val="11"/>
            <rFont val="Calibri"/>
            <family val="0"/>
            <charset val="1"/>
          </rPr>
          <t xml:space="preserve">Замена пневмоцилиндра</t>
        </r>
      </is>
    </nc>
  </rcc>
  <rcc rId="514" ua="false" sId="6">
    <nc r="D202" t="inlineStr">
      <is>
        <r>
          <rPr>
            <sz val="11"/>
            <rFont val="Calibri"/>
            <family val="0"/>
            <charset val="1"/>
          </rPr>
          <t xml:space="preserve">VYB_OSN</t>
        </r>
      </is>
    </nc>
  </rcc>
  <rcc rId="515" ua="false" sId="6">
    <nc r="E202" t="n">
      <v>43929</v>
    </nc>
  </rcc>
  <rcc rId="516" ua="false" sId="6">
    <nc r="F202" t="n">
      <v>43929</v>
    </nc>
  </rcc>
  <rcc rId="517" ua="false" sId="6">
    <nc r="G202" t="inlineStr">
      <is>
        <r>
          <rPr>
            <sz val="11"/>
            <rFont val="Calibri"/>
            <family val="0"/>
            <charset val="1"/>
          </rPr>
          <t xml:space="preserve">ZPM1</t>
        </r>
      </is>
    </nc>
  </rcc>
  <rcc rId="518" ua="false" sId="6">
    <nc r="H202" t="n">
      <v>4</v>
    </nc>
  </rcc>
  <rcc rId="519" ua="false" sId="6">
    <nc r="J202" t="n">
      <f>D202</f>
    </nc>
  </rcc>
  <rcc rId="520" ua="false" sId="6">
    <nc r="Q202" t="str">
      <f>IF(AND(Q$31&gt;=$AA202,Q$31&lt;=$AA202,NOT(ISBLANK($AA202))),$H202,"")</f>
    </nc>
  </rcc>
  <rcc rId="521" ua="false" sId="6">
    <nc r="R202" t="str">
      <f>IF(AND(R$31&gt;=$AA202,R$31&lt;=$AA202,NOT(ISBLANK($AA202))),$H202,"")</f>
    </nc>
  </rcc>
  <rcc rId="522" ua="false" sId="6">
    <nc r="S202" t="str">
      <f>IF(AND(S$31&gt;=$AA202,S$31&lt;=$AA202,NOT(ISBLANK($AA202))),$H202,"")</f>
    </nc>
  </rcc>
  <rcc rId="523" ua="false" sId="6">
    <nc r="T202" t="str">
      <f>IF(AND(T$31&gt;=$AA202,T$31&lt;=$AA202,NOT(ISBLANK($AA202))),$H202,"")</f>
    </nc>
  </rcc>
  <rcc rId="524" ua="false" sId="6">
    <nc r="U202" t="str">
      <f>IF(AND(U$31&gt;=$AA202,U$31&lt;=$AA202,NOT(ISBLANK($AA202))),$H202,"")</f>
    </nc>
  </rcc>
  <rcc rId="525" ua="false" sId="6">
    <nc r="V202" t="str">
      <f>IF(AND(V$31&gt;=$AA202,V$31&lt;=$AA202,NOT(ISBLANK($AA202))),$H202,"")</f>
    </nc>
  </rcc>
  <rcc rId="526" ua="false" sId="6">
    <nc r="W202" t="str">
      <f>IF(AND(W$31&gt;=$AA202,W$31&lt;=$AA202,NOT(ISBLANK($AA202))),$H202,"")</f>
    </nc>
  </rcc>
  <rcc rId="527" ua="false" sId="6">
    <nc r="AA202" t="n">
      <f>IF($P202,$P202,$F202)</f>
    </nc>
  </rcc>
  <rcc rId="528" ua="false" sId="6">
    <nc r="AB202" t="n">
      <f>IF($J202=$E$22,$H202*448,0)</f>
    </nc>
  </rcc>
  <rcc rId="529" ua="false" sId="6">
    <nc r="AC202" t="n">
      <f>IF($J202=$E$22,$I202*448,0)</f>
    </nc>
  </rcc>
  <rcc rId="530" ua="false" sId="6">
    <nc r="AD202" t="n">
      <f>IFERROR(VLOOKUP($A202,[5]БДСМ!$A$353:$O$1956,15,0),0)</f>
    </nc>
  </rcc>
  <rcc rId="531" ua="false" sId="6">
    <nc r="AE202" t="n">
      <f>IFERROR(VLOOKUP($A202,#REF!,13,0),0)</f>
    </nc>
  </rcc>
  <rcc rId="532" ua="false" sId="6">
    <nc r="AF202" t="n">
      <f>AB202+AD202</f>
    </nc>
  </rcc>
  <rcc rId="533" ua="false" sId="6">
    <nc r="AG202" t="n">
      <f>AC202+AE202</f>
    </nc>
  </rcc>
  <rcc rId="534" ua="false" sId="6">
    <nc r="AG202" t="n">
      <f>AC202+AE202</f>
    </nc>
  </rcc>
  <rcc rId="535" ua="false" sId="6">
    <nc r="I182" t="n">
      <v>4</v>
    </nc>
  </rcc>
  <rcc rId="536" ua="false" sId="6">
    <nc r="A214" t="n">
      <v>71658155</v>
    </nc>
  </rcc>
  <rcc rId="537" ua="false" sId="6">
    <nc r="B214" t="inlineStr">
      <is>
        <r>
          <rPr>
            <sz val="11"/>
            <rFont val="Calibri"/>
            <family val="0"/>
            <charset val="1"/>
          </rPr>
          <t xml:space="preserve">Замена пневмоцилиндра ПОЗ 40 Рокфон</t>
        </r>
      </is>
    </nc>
  </rcc>
  <rcc rId="538" ua="false" sId="6">
    <nc r="C214" t="n">
      <v>4</v>
    </nc>
  </rcc>
  <rcc rId="539" ua="false" sId="6">
    <nc r="C214" t="n">
      <v>4</v>
    </nc>
  </rcc>
  <rcc rId="540" ua="false" sId="6">
    <nc r="I98" t="n">
      <v>10</v>
    </nc>
  </rcc>
  <rcc rId="541" ua="false" sId="6">
    <nc r="A214" t="n">
      <v>71648341</v>
    </nc>
  </rcc>
  <rcc rId="542" ua="false" sId="6">
    <nc r="B214" t="inlineStr">
      <is>
        <r>
          <rPr>
            <sz val="11"/>
            <rFont val="Calibri"/>
            <family val="0"/>
            <charset val="1"/>
          </rPr>
          <t xml:space="preserve">ТО приемного бункера Б.З.</t>
        </r>
      </is>
    </nc>
  </rcc>
  <rcc rId="543" ua="false" sId="6">
    <nc r="C214" t="n">
      <v>10</v>
    </nc>
  </rcc>
  <rcc rId="544" ua="false" sId="6">
    <nc r="C214" t="n">
      <v>10</v>
    </nc>
  </rcc>
  <rcc rId="545" ua="false" sId="6">
    <nc r="I121" t="n">
      <v>4</v>
    </nc>
  </rcc>
  <rcc rId="546" ua="false" sId="6">
    <nc r="A214" t="n">
      <v>71637822</v>
    </nc>
  </rcc>
  <rcc rId="547" ua="false" sId="6">
    <nc r="B214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№5</t>
        </r>
      </is>
    </nc>
  </rcc>
  <rcc rId="548" ua="false" sId="6">
    <nc r="C214" t="n">
      <v>4</v>
    </nc>
  </rcc>
  <rcc rId="549" ua="false" sId="6">
    <nc r="C214" t="n">
      <v>4</v>
    </nc>
  </rcc>
  <rcc rId="550" ua="false" sId="6">
    <nc r="I123" t="n">
      <v>4</v>
    </nc>
  </rcc>
  <rcc rId="551" ua="false" sId="6">
    <nc r="A214" t="n">
      <v>71648241</v>
    </nc>
  </rcc>
  <rcc rId="552" ua="false" sId="6">
    <nc r="B214" t="inlineStr">
      <is>
        <r>
          <rPr>
            <sz val="11"/>
            <rFont val="Calibri"/>
            <family val="0"/>
            <charset val="1"/>
          </rPr>
          <t xml:space="preserve">Профилактическое обслуживание Пиццы №6</t>
        </r>
      </is>
    </nc>
  </rcc>
  <rcc rId="553" ua="false" sId="6">
    <nc r="C214" t="n">
      <v>4</v>
    </nc>
  </rcc>
  <rcc rId="554" ua="false" sId="6">
    <nc r="C214" t="n">
      <v>4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555" ua="false" sId="6">
    <oc r="J182" t="n">
      <f>D182</f>
    </oc>
    <nc r="J182" t="n">
      <f>D182</f>
    </nc>
  </rcc>
  <rcc rId="556" ua="false" sId="6">
    <oc r="K182" t="e">
      <f>VLOOKUP($A182,[5]БДСМ!$A$353:$C$2604,3,0)</f>
    </oc>
    <nc r="K182" t="e">
      <f>VLOOKUP($A182,[5]БДСМ!$A$353:$C$2604,3,0)</f>
    </nc>
  </rcc>
  <rcc rId="557" ua="false" sId="6">
    <oc r="L182" t="e">
      <f>VLOOKUP($A182,[5]БДСМ!$A$352:$P$2459,16,0)</f>
    </oc>
    <nc r="L182" t="e">
      <f>VLOOKUP($A182,[5]БДСМ!$A$352:$P$2459,16,0)</f>
    </nc>
  </rcc>
  <rcc rId="558" ua="false" sId="6">
    <oc r="J183" t="n">
      <f>D183</f>
    </oc>
    <nc r="J183" t="n">
      <f>D183</f>
    </nc>
  </rcc>
  <rcc rId="559" ua="false" sId="6">
    <oc r="K183" t="e">
      <f>VLOOKUP($A183,[5]БДСМ!$A$353:$C$2604,3,0)</f>
    </oc>
    <nc r="K183" t="e">
      <f>VLOOKUP($A183,[5]БДСМ!$A$353:$C$2604,3,0)</f>
    </nc>
  </rcc>
  <rcc rId="560" ua="false" sId="6">
    <oc r="L183" t="e">
      <f>VLOOKUP($A183,[5]БДСМ!$A$352:$P$2459,16,0)</f>
    </oc>
    <nc r="L183" t="e">
      <f>VLOOKUP($A183,[5]БДСМ!$A$352:$P$2459,16,0)</f>
    </nc>
  </rcc>
  <rcc rId="561" ua="false" sId="6">
    <oc r="J184" t="n">
      <f>D184</f>
    </oc>
    <nc r="J184" t="n">
      <f>D184</f>
    </nc>
  </rcc>
  <rcc rId="562" ua="false" sId="6">
    <oc r="K184" t="e">
      <f>VLOOKUP($A184,[5]БДСМ!$A$353:$C$2604,3,0)</f>
    </oc>
    <nc r="K184" t="e">
      <f>VLOOKUP($A184,[5]БДСМ!$A$353:$C$2604,3,0)</f>
    </nc>
  </rcc>
  <rcc rId="563" ua="false" sId="6">
    <oc r="L184" t="e">
      <f>VLOOKUP($A184,[5]БДСМ!$A$352:$P$2459,16,0)</f>
    </oc>
    <nc r="L184" t="e">
      <f>VLOOKUP($A184,[5]БДСМ!$A$352:$P$2459,16,0)</f>
    </nc>
  </rcc>
  <rcc rId="564" ua="false" sId="6">
    <oc r="J197" t="n">
      <f>D197</f>
    </oc>
    <nc r="J197" t="n">
      <f>D197</f>
    </nc>
  </rcc>
  <rcc rId="565" ua="false" sId="6">
    <oc r="J198" t="n">
      <f>D198</f>
    </oc>
    <nc r="J198" t="n">
      <f>D198</f>
    </nc>
  </rcc>
  <rcc rId="566" ua="false" sId="6">
    <oc r="J199" t="n">
      <f>D199</f>
    </oc>
    <nc r="J199" t="n">
      <f>D199</f>
    </nc>
  </rcc>
  <rcc rId="567" ua="false" sId="6">
    <oc r="J201" t="n">
      <f>D201</f>
    </oc>
    <nc r="J201" t="n">
      <f>D201</f>
    </nc>
  </rcc>
  <rcc rId="568" ua="false" sId="6">
    <oc r="J202" t="n">
      <f>D202</f>
    </oc>
    <nc r="J202" t="n">
      <f>D202</f>
    </nc>
  </rcc>
  <rcc rId="569" ua="false" sId="6">
    <oc r="J203" t="n">
      <f>D203</f>
    </oc>
    <nc r="J203" t="n">
      <f>D203</f>
    </nc>
  </rcc>
  <rcc rId="570" ua="false" sId="6">
    <oc r="J204" t="n">
      <f>D204</f>
    </oc>
    <nc r="J204" t="n">
      <f>D204</f>
    </nc>
  </rcc>
  <rcc rId="571" ua="false" sId="6">
    <oc r="J205" t="n">
      <f>D205</f>
    </oc>
    <nc r="J205" t="n">
      <f>D205</f>
    </nc>
  </rcc>
  <rcc rId="572" ua="false" sId="6">
    <oc r="J206" t="n">
      <f>D206</f>
    </oc>
    <nc r="J206" t="n">
      <f>D206</f>
    </nc>
  </rcc>
  <rcc rId="573" ua="false" sId="6">
    <nc r="AA213" t="n">
      <f>IF($P213,$P213,$F213)</f>
    </nc>
  </rcc>
  <rcc rId="574" ua="false" sId="6">
    <nc r="AB213" t="n">
      <f>IF($J213=$E$22,$H213*448,0)</f>
    </nc>
  </rcc>
  <rcc rId="575" ua="false" sId="6">
    <nc r="AC213" t="n">
      <f>IF($J213=$E$22,$I213*448,0)</f>
    </nc>
  </rcc>
  <rcc rId="576" ua="false" sId="6">
    <nc r="AD213" t="n">
      <f>IFERROR(VLOOKUP($A213,[5]БДСМ!$A$353:$O$1956,15,0),0)</f>
    </nc>
  </rcc>
  <rcc rId="577" ua="false" sId="6">
    <nc r="AE213" t="n">
      <f>IFERROR(VLOOKUP($A213,#REF!,13,0),0)</f>
    </nc>
  </rcc>
  <rcc rId="578" ua="false" sId="6">
    <nc r="AF213" t="n">
      <f>AB213+AD213</f>
    </nc>
  </rcc>
  <rcc rId="579" ua="false" sId="6">
    <nc r="AG213" t="n">
      <f>AC213+AE213</f>
    </nc>
  </rcc>
  <rcc rId="580" ua="false" sId="6">
    <nc r="AA214" t="n">
      <f>IF($P214,$P214,$F214)</f>
    </nc>
  </rcc>
  <rcc rId="581" ua="false" sId="6">
    <nc r="AB214" t="n">
      <f>IF($J214=$E$22,$H214*448,0)</f>
    </nc>
  </rcc>
  <rcc rId="582" ua="false" sId="6">
    <nc r="AC214" t="n">
      <f>IF($J214=$E$22,$I214*448,0)</f>
    </nc>
  </rcc>
  <rcc rId="583" ua="false" sId="6">
    <nc r="AD214" t="n">
      <f>IFERROR(VLOOKUP($A214,[5]БДСМ!$A$353:$O$1956,15,0),0)</f>
    </nc>
  </rcc>
  <rcc rId="584" ua="false" sId="6">
    <nc r="AE214" t="n">
      <f>IFERROR(VLOOKUP($A214,#REF!,13,0),0)</f>
    </nc>
  </rcc>
  <rcc rId="585" ua="false" sId="6">
    <nc r="AF214" t="n">
      <f>AB214+AD214</f>
    </nc>
  </rcc>
  <rcc rId="586" ua="false" sId="6">
    <nc r="AG214" t="n">
      <f>AC214+AE214</f>
    </nc>
  </rcc>
  <rcc rId="587" ua="false" sId="6">
    <nc r="AA215" t="n">
      <f>IF($P215,$P215,$F215)</f>
    </nc>
  </rcc>
  <rcc rId="588" ua="false" sId="6">
    <nc r="AB215" t="n">
      <f>IF($J215=$E$22,$H215*448,0)</f>
    </nc>
  </rcc>
  <rcc rId="589" ua="false" sId="6">
    <nc r="AC215" t="n">
      <f>IF($J215=$E$22,$I215*448,0)</f>
    </nc>
  </rcc>
  <rcc rId="590" ua="false" sId="6">
    <nc r="AD215" t="n">
      <f>IFERROR(VLOOKUP($A215,[5]БДСМ!$A$353:$O$1956,15,0),0)</f>
    </nc>
  </rcc>
  <rcc rId="591" ua="false" sId="6">
    <nc r="AE215" t="n">
      <f>IFERROR(VLOOKUP($A215,#REF!,13,0),0)</f>
    </nc>
  </rcc>
  <rcc rId="592" ua="false" sId="6">
    <nc r="AF215" t="n">
      <f>AB215+AD215</f>
    </nc>
  </rcc>
  <rcc rId="593" ua="false" sId="6">
    <nc r="AG215" t="n">
      <f>AC215+AE215</f>
    </nc>
  </rcc>
  <rcc rId="594" ua="false" sId="6">
    <nc r="AA216" t="n">
      <f>IF($P216,$P216,$F216)</f>
    </nc>
  </rcc>
  <rcc rId="595" ua="false" sId="6">
    <nc r="AB216" t="n">
      <f>IF($J216=$E$22,$H216*448,0)</f>
    </nc>
  </rcc>
  <rcc rId="596" ua="false" sId="6">
    <nc r="AC216" t="n">
      <f>IF($J216=$E$22,$I216*448,0)</f>
    </nc>
  </rcc>
  <rcc rId="597" ua="false" sId="6">
    <nc r="AD216" t="n">
      <f>IFERROR(VLOOKUP($A216,[5]БДСМ!$A$353:$O$1956,15,0),0)</f>
    </nc>
  </rcc>
  <rcc rId="598" ua="false" sId="6">
    <nc r="AE216" t="n">
      <f>IFERROR(VLOOKUP($A216,#REF!,13,0),0)</f>
    </nc>
  </rcc>
  <rcc rId="599" ua="false" sId="6">
    <nc r="AF216" t="n">
      <f>AB216+AD216</f>
    </nc>
  </rcc>
  <rcc rId="600" ua="false" sId="6">
    <nc r="AG216" t="n">
      <f>AC216+AE216</f>
    </nc>
  </rcc>
  <rcc rId="601" ua="false" sId="6">
    <nc r="AA217" t="n">
      <f>IF($P217,$P217,$F217)</f>
    </nc>
  </rcc>
  <rcc rId="602" ua="false" sId="6">
    <nc r="AB217" t="n">
      <f>IF($J217=$E$22,$H217*448,0)</f>
    </nc>
  </rcc>
  <rcc rId="603" ua="false" sId="6">
    <nc r="AC217" t="n">
      <f>IF($J217=$E$22,$I217*448,0)</f>
    </nc>
  </rcc>
  <rcc rId="604" ua="false" sId="6">
    <nc r="AD217" t="n">
      <f>IFERROR(VLOOKUP($A217,[5]БДСМ!$A$353:$O$1956,15,0),0)</f>
    </nc>
  </rcc>
  <rcc rId="605" ua="false" sId="6">
    <nc r="AE217" t="n">
      <f>IFERROR(VLOOKUP($A217,#REF!,13,0),0)</f>
    </nc>
  </rcc>
  <rcc rId="606" ua="false" sId="6">
    <nc r="AF217" t="n">
      <f>AB217+AD217</f>
    </nc>
  </rcc>
  <rcc rId="607" ua="false" sId="6">
    <nc r="AG217" t="n">
      <f>AC217+AE217</f>
    </nc>
  </rcc>
  <rcc rId="608" ua="false" sId="6">
    <nc r="AA218" t="n">
      <f>IF($P218,$P218,$F218)</f>
    </nc>
  </rcc>
  <rcc rId="609" ua="false" sId="6">
    <nc r="AB218" t="n">
      <f>IF($J218=$E$22,$H218*448,0)</f>
    </nc>
  </rcc>
  <rcc rId="610" ua="false" sId="6">
    <nc r="AC218" t="n">
      <f>IF($J218=$E$22,$I218*448,0)</f>
    </nc>
  </rcc>
  <rcc rId="611" ua="false" sId="6">
    <nc r="AD218" t="n">
      <f>IFERROR(VLOOKUP($A218,[5]БДСМ!$A$353:$O$1956,15,0),0)</f>
    </nc>
  </rcc>
  <rcc rId="612" ua="false" sId="6">
    <nc r="AE218" t="n">
      <f>IFERROR(VLOOKUP($A218,#REF!,13,0),0)</f>
    </nc>
  </rcc>
  <rcc rId="613" ua="false" sId="6">
    <nc r="AF218" t="n">
      <f>AB218+AD218</f>
    </nc>
  </rcc>
  <rcc rId="614" ua="false" sId="6">
    <nc r="AG218" t="n">
      <f>AC218+AE218</f>
    </nc>
  </rcc>
  <rcc rId="615" ua="false" sId="6">
    <nc r="AA219" t="n">
      <f>IF($P219,$P219,$F219)</f>
    </nc>
  </rcc>
  <rcc rId="616" ua="false" sId="6">
    <nc r="AB219" t="n">
      <f>IF($J219=$E$22,$H219*448,0)</f>
    </nc>
  </rcc>
  <rcc rId="617" ua="false" sId="6">
    <nc r="AC219" t="n">
      <f>IF($J219=$E$22,$I219*448,0)</f>
    </nc>
  </rcc>
  <rcc rId="618" ua="false" sId="6">
    <nc r="AD219" t="n">
      <f>IFERROR(VLOOKUP($A219,[5]БДСМ!$A$353:$O$1956,15,0),0)</f>
    </nc>
  </rcc>
  <rcc rId="619" ua="false" sId="6">
    <nc r="AE219" t="n">
      <f>IFERROR(VLOOKUP($A219,#REF!,13,0),0)</f>
    </nc>
  </rcc>
  <rcc rId="620" ua="false" sId="6">
    <nc r="AF219" t="n">
      <f>AB219+AD219</f>
    </nc>
  </rcc>
  <rcc rId="621" ua="false" sId="6">
    <nc r="AG219" t="n">
      <f>AC219+AE219</f>
    </nc>
  </rcc>
  <rcc rId="622" ua="false" sId="6">
    <nc r="AA220" t="n">
      <f>IF($P220,$P220,$F220)</f>
    </nc>
  </rcc>
  <rcc rId="623" ua="false" sId="6">
    <nc r="AB220" t="n">
      <f>IF($J220=$E$22,$H220*448,0)</f>
    </nc>
  </rcc>
  <rcc rId="624" ua="false" sId="6">
    <nc r="AC220" t="n">
      <f>IF($J220=$E$22,$I220*448,0)</f>
    </nc>
  </rcc>
  <rcc rId="625" ua="false" sId="6">
    <nc r="AD220" t="n">
      <f>IFERROR(VLOOKUP($A220,[5]БДСМ!$A$353:$O$1956,15,0),0)</f>
    </nc>
  </rcc>
  <rcc rId="626" ua="false" sId="6">
    <nc r="AE220" t="n">
      <f>IFERROR(VLOOKUP($A220,#REF!,13,0),0)</f>
    </nc>
  </rcc>
  <rcc rId="627" ua="false" sId="6">
    <nc r="AF220" t="n">
      <f>AB220+AD220</f>
    </nc>
  </rcc>
  <rcc rId="628" ua="false" sId="6">
    <nc r="AG220" t="n">
      <f>AC220+AE220</f>
    </nc>
  </rcc>
  <rcc rId="629" ua="false" sId="6">
    <nc r="AA221" t="n">
      <f>IF($P221,$P221,$F221)</f>
    </nc>
  </rcc>
  <rcc rId="630" ua="false" sId="6">
    <nc r="AB221" t="n">
      <f>IF($J221=$E$22,$H221*448,0)</f>
    </nc>
  </rcc>
  <rcc rId="631" ua="false" sId="6">
    <nc r="AC221" t="n">
      <f>IF($J221=$E$22,$I221*448,0)</f>
    </nc>
  </rcc>
  <rcc rId="632" ua="false" sId="6">
    <nc r="AD221" t="n">
      <f>IFERROR(VLOOKUP($A221,[5]БДСМ!$A$353:$O$1956,15,0),0)</f>
    </nc>
  </rcc>
  <rcc rId="633" ua="false" sId="6">
    <nc r="AE221" t="n">
      <f>IFERROR(VLOOKUP($A221,#REF!,13,0),0)</f>
    </nc>
  </rcc>
  <rcc rId="634" ua="false" sId="6">
    <nc r="AF221" t="n">
      <f>AB221+AD221</f>
    </nc>
  </rcc>
  <rcc rId="635" ua="false" sId="6">
    <nc r="AG221" t="n">
      <f>AC221+AE221</f>
    </nc>
  </rcc>
  <rcc rId="636" ua="false" sId="6">
    <nc r="AA222" t="n">
      <f>IF($P222,$P222,$F222)</f>
    </nc>
  </rcc>
  <rcc rId="637" ua="false" sId="6">
    <nc r="AB222" t="n">
      <f>IF($J222=$E$22,$H222*448,0)</f>
    </nc>
  </rcc>
  <rcc rId="638" ua="false" sId="6">
    <nc r="AC222" t="n">
      <f>IF($J222=$E$22,$I222*448,0)</f>
    </nc>
  </rcc>
  <rcc rId="639" ua="false" sId="6">
    <nc r="AD222" t="n">
      <f>IFERROR(VLOOKUP($A222,[5]БДСМ!$A$353:$O$1956,15,0),0)</f>
    </nc>
  </rcc>
  <rcc rId="640" ua="false" sId="6">
    <nc r="AE222" t="n">
      <f>IFERROR(VLOOKUP($A222,#REF!,13,0),0)</f>
    </nc>
  </rcc>
  <rcc rId="641" ua="false" sId="6">
    <nc r="AF222" t="n">
      <f>AB222+AD222</f>
    </nc>
  </rcc>
  <rcc rId="642" ua="false" sId="6">
    <nc r="AG222" t="n">
      <f>AC222+AE222</f>
    </nc>
  </rcc>
  <rcc rId="643" ua="false" sId="6">
    <nc r="AA223" t="n">
      <f>IF($P223,$P223,$F223)</f>
    </nc>
  </rcc>
  <rcc rId="644" ua="false" sId="6">
    <nc r="AB223" t="n">
      <f>IF($J223=$E$22,$H223*448,0)</f>
    </nc>
  </rcc>
  <rcc rId="645" ua="false" sId="6">
    <nc r="AC223" t="n">
      <f>IF($J223=$E$22,$I223*448,0)</f>
    </nc>
  </rcc>
  <rcc rId="646" ua="false" sId="6">
    <nc r="AD223" t="n">
      <f>IFERROR(VLOOKUP($A223,[5]БДСМ!$A$353:$O$1956,15,0),0)</f>
    </nc>
  </rcc>
  <rcc rId="647" ua="false" sId="6">
    <nc r="AE223" t="n">
      <f>IFERROR(VLOOKUP($A223,#REF!,13,0),0)</f>
    </nc>
  </rcc>
  <rcc rId="648" ua="false" sId="6">
    <nc r="AF223" t="n">
      <f>AB223+AD223</f>
    </nc>
  </rcc>
  <rcc rId="649" ua="false" sId="6">
    <nc r="AG223" t="n">
      <f>AC223+AE223</f>
    </nc>
  </rcc>
  <rcc rId="650" ua="false" sId="6">
    <nc r="AA224" t="n">
      <f>IF($P224,$P224,$F224)</f>
    </nc>
  </rcc>
  <rcc rId="651" ua="false" sId="6">
    <nc r="AB224" t="n">
      <f>IF($J224=$E$22,$H224*448,0)</f>
    </nc>
  </rcc>
  <rcc rId="652" ua="false" sId="6">
    <nc r="AC224" t="n">
      <f>IF($J224=$E$22,$I224*448,0)</f>
    </nc>
  </rcc>
  <rcc rId="653" ua="false" sId="6">
    <nc r="AD224" t="n">
      <f>IFERROR(VLOOKUP($A224,[5]БДСМ!$A$353:$O$1956,15,0),0)</f>
    </nc>
  </rcc>
  <rcc rId="654" ua="false" sId="6">
    <nc r="AE224" t="n">
      <f>IFERROR(VLOOKUP($A224,#REF!,13,0),0)</f>
    </nc>
  </rcc>
  <rcc rId="655" ua="false" sId="6">
    <nc r="AF224" t="n">
      <f>AB224+AD224</f>
    </nc>
  </rcc>
  <rcc rId="656" ua="false" sId="6">
    <nc r="AG224" t="n">
      <f>AC224+AE224</f>
    </nc>
  </rcc>
  <rcc rId="657" ua="false" sId="6">
    <nc r="AA225" t="n">
      <f>IF($P225,$P225,$F225)</f>
    </nc>
  </rcc>
  <rcc rId="658" ua="false" sId="6">
    <nc r="AB225" t="n">
      <f>IF($J225=$E$22,$H225*448,0)</f>
    </nc>
  </rcc>
  <rcc rId="659" ua="false" sId="6">
    <nc r="AC225" t="n">
      <f>IF($J225=$E$22,$I225*448,0)</f>
    </nc>
  </rcc>
  <rcc rId="660" ua="false" sId="6">
    <nc r="AD225" t="n">
      <f>IFERROR(VLOOKUP($A225,[5]БДСМ!$A$353:$O$1956,15,0),0)</f>
    </nc>
  </rcc>
  <rcc rId="661" ua="false" sId="6">
    <nc r="AE225" t="n">
      <f>IFERROR(VLOOKUP($A225,#REF!,13,0),0)</f>
    </nc>
  </rcc>
  <rcc rId="662" ua="false" sId="6">
    <nc r="AF225" t="n">
      <f>AB225+AD225</f>
    </nc>
  </rcc>
  <rcc rId="663" ua="false" sId="6">
    <nc r="AG225" t="n">
      <f>AC225+AE225</f>
    </nc>
  </rcc>
  <rcc rId="664" ua="false" sId="6">
    <nc r="AA226" t="n">
      <f>IF($P226,$P226,$F226)</f>
    </nc>
  </rcc>
  <rcc rId="665" ua="false" sId="6">
    <nc r="AB226" t="n">
      <f>IF($J226=$E$22,$H226*448,0)</f>
    </nc>
  </rcc>
  <rcc rId="666" ua="false" sId="6">
    <nc r="AC226" t="n">
      <f>IF($J226=$E$22,$I226*448,0)</f>
    </nc>
  </rcc>
  <rcc rId="667" ua="false" sId="6">
    <nc r="AD226" t="n">
      <f>IFERROR(VLOOKUP($A226,[5]БДСМ!$A$353:$O$1956,15,0),0)</f>
    </nc>
  </rcc>
  <rcc rId="668" ua="false" sId="6">
    <nc r="AE226" t="n">
      <f>IFERROR(VLOOKUP($A226,#REF!,13,0),0)</f>
    </nc>
  </rcc>
  <rcc rId="669" ua="false" sId="6">
    <nc r="AF226" t="n">
      <f>AB226+AD226</f>
    </nc>
  </rcc>
  <rcc rId="670" ua="false" sId="6">
    <nc r="AG226" t="n">
      <f>AC226+AE226</f>
    </nc>
  </rcc>
  <rcc rId="671" ua="false" sId="6">
    <nc r="AA227" t="n">
      <f>IF($P227,$P227,$F227)</f>
    </nc>
  </rcc>
  <rcc rId="672" ua="false" sId="6">
    <nc r="AB227" t="n">
      <f>IF($J227=$E$22,$H227*448,0)</f>
    </nc>
  </rcc>
  <rcc rId="673" ua="false" sId="6">
    <nc r="AC227" t="n">
      <f>IF($J227=$E$22,$I227*448,0)</f>
    </nc>
  </rcc>
  <rcc rId="674" ua="false" sId="6">
    <nc r="AD227" t="n">
      <f>IFERROR(VLOOKUP($A227,[5]БДСМ!$A$353:$O$1956,15,0),0)</f>
    </nc>
  </rcc>
  <rcc rId="675" ua="false" sId="6">
    <nc r="AE227" t="n">
      <f>IFERROR(VLOOKUP($A227,#REF!,13,0),0)</f>
    </nc>
  </rcc>
  <rcc rId="676" ua="false" sId="6">
    <nc r="AF227" t="n">
      <f>AB227+AD227</f>
    </nc>
  </rcc>
  <rcc rId="677" ua="false" sId="6">
    <nc r="AG227" t="n">
      <f>AC227+AE227</f>
    </nc>
  </rcc>
  <rcc rId="678" ua="false" sId="6">
    <nc r="AA228" t="n">
      <f>IF($P228,$P228,$F228)</f>
    </nc>
  </rcc>
  <rcc rId="679" ua="false" sId="6">
    <nc r="AB228" t="n">
      <f>IF($J228=$E$22,$H228*448,0)</f>
    </nc>
  </rcc>
  <rcc rId="680" ua="false" sId="6">
    <nc r="AC228" t="n">
      <f>IF($J228=$E$22,$I228*448,0)</f>
    </nc>
  </rcc>
  <rcc rId="681" ua="false" sId="6">
    <nc r="AD228" t="n">
      <f>IFERROR(VLOOKUP($A228,[5]БДСМ!$A$353:$O$1956,15,0),0)</f>
    </nc>
  </rcc>
  <rcc rId="682" ua="false" sId="6">
    <nc r="AE228" t="n">
      <f>IFERROR(VLOOKUP($A228,#REF!,13,0),0)</f>
    </nc>
  </rcc>
  <rcc rId="683" ua="false" sId="6">
    <nc r="AF228" t="n">
      <f>AB228+AD228</f>
    </nc>
  </rcc>
  <rcc rId="684" ua="false" sId="6">
    <nc r="AG228" t="n">
      <f>AC228+AE228</f>
    </nc>
  </rcc>
  <rcc rId="685" ua="false" sId="6">
    <nc r="AA229" t="n">
      <f>IF($P229,$P229,$F229)</f>
    </nc>
  </rcc>
  <rcc rId="686" ua="false" sId="6">
    <nc r="AB229" t="n">
      <f>IF($J229=$E$22,$H229*448,0)</f>
    </nc>
  </rcc>
  <rcc rId="687" ua="false" sId="6">
    <nc r="AC229" t="n">
      <f>IF($J229=$E$22,$I229*448,0)</f>
    </nc>
  </rcc>
  <rcc rId="688" ua="false" sId="6">
    <nc r="AD229" t="n">
      <f>IFERROR(VLOOKUP($A229,[5]БДСМ!$A$353:$O$1956,15,0),0)</f>
    </nc>
  </rcc>
  <rcc rId="689" ua="false" sId="6">
    <nc r="AE229" t="n">
      <f>IFERROR(VLOOKUP($A229,#REF!,13,0),0)</f>
    </nc>
  </rcc>
  <rcc rId="690" ua="false" sId="6">
    <nc r="AF229" t="n">
      <f>AB229+AD229</f>
    </nc>
  </rcc>
  <rcc rId="691" ua="false" sId="6">
    <nc r="AG229" t="n">
      <f>AC229+AE229</f>
    </nc>
  </rcc>
  <rcc rId="692" ua="false" sId="6">
    <nc r="AA230" t="n">
      <f>IF($P230,$P230,$F230)</f>
    </nc>
  </rcc>
  <rcc rId="693" ua="false" sId="6">
    <nc r="AB230" t="n">
      <f>IF($J230=$E$22,$H230*448,0)</f>
    </nc>
  </rcc>
  <rcc rId="694" ua="false" sId="6">
    <nc r="AC230" t="n">
      <f>IF($J230=$E$22,$I230*448,0)</f>
    </nc>
  </rcc>
  <rcc rId="695" ua="false" sId="6">
    <nc r="AD230" t="n">
      <f>IFERROR(VLOOKUP($A230,[5]БДСМ!$A$353:$O$1956,15,0),0)</f>
    </nc>
  </rcc>
  <rcc rId="696" ua="false" sId="6">
    <nc r="AE230" t="n">
      <f>IFERROR(VLOOKUP($A230,#REF!,13,0),0)</f>
    </nc>
  </rcc>
  <rcc rId="697" ua="false" sId="6">
    <nc r="AF230" t="n">
      <f>AB230+AD230</f>
    </nc>
  </rcc>
  <rcc rId="698" ua="false" sId="6">
    <nc r="AG230" t="n">
      <f>AC230+AE230</f>
    </nc>
  </rcc>
  <rcc rId="699" ua="false" sId="6">
    <nc r="AA231" t="n">
      <f>IF($P231,$P231,$F231)</f>
    </nc>
  </rcc>
  <rcc rId="700" ua="false" sId="6">
    <nc r="AB231" t="n">
      <f>IF($J231=$E$22,$H231*448,0)</f>
    </nc>
  </rcc>
  <rcc rId="701" ua="false" sId="6">
    <nc r="AC231" t="n">
      <f>IF($J231=$E$22,$I231*448,0)</f>
    </nc>
  </rcc>
  <rcc rId="702" ua="false" sId="6">
    <nc r="AD231" t="n">
      <f>IFERROR(VLOOKUP($A231,[5]БДСМ!$A$353:$O$1956,15,0),0)</f>
    </nc>
  </rcc>
  <rcc rId="703" ua="false" sId="6">
    <nc r="AE231" t="n">
      <f>IFERROR(VLOOKUP($A231,#REF!,13,0),0)</f>
    </nc>
  </rcc>
  <rcc rId="704" ua="false" sId="6">
    <nc r="AF231" t="n">
      <f>AB231+AD231</f>
    </nc>
  </rcc>
  <rcc rId="705" ua="false" sId="6">
    <nc r="AG231" t="n">
      <f>AC231+AE231</f>
    </nc>
  </rcc>
  <rcc rId="706" ua="false" sId="6">
    <nc r="AA232" t="n">
      <f>IF($P232,$P232,$F232)</f>
    </nc>
  </rcc>
  <rcc rId="707" ua="false" sId="6">
    <nc r="AB232" t="n">
      <f>IF($J232=$E$22,$H232*448,0)</f>
    </nc>
  </rcc>
  <rcc rId="708" ua="false" sId="6">
    <nc r="AC232" t="n">
      <f>IF($J232=$E$22,$I232*448,0)</f>
    </nc>
  </rcc>
  <rcc rId="709" ua="false" sId="6">
    <nc r="AD232" t="n">
      <f>IFERROR(VLOOKUP($A232,[5]БДСМ!$A$353:$O$1956,15,0),0)</f>
    </nc>
  </rcc>
  <rcc rId="710" ua="false" sId="6">
    <nc r="AE232" t="n">
      <f>IFERROR(VLOOKUP($A232,#REF!,13,0),0)</f>
    </nc>
  </rcc>
  <rcc rId="711" ua="false" sId="6">
    <nc r="AF232" t="n">
      <f>AB232+AD232</f>
    </nc>
  </rcc>
  <rcc rId="712" ua="false" sId="6">
    <nc r="AG232" t="n">
      <f>AC232+AE232</f>
    </nc>
  </rcc>
  <rcc rId="713" ua="false" sId="6">
    <nc r="AA233" t="n">
      <f>IF($P233,$P233,$F233)</f>
    </nc>
  </rcc>
  <rcc rId="714" ua="false" sId="6">
    <nc r="AB233" t="n">
      <f>IF($J233=$E$22,$H233*448,0)</f>
    </nc>
  </rcc>
  <rcc rId="715" ua="false" sId="6">
    <nc r="AC233" t="n">
      <f>IF($J233=$E$22,$I233*448,0)</f>
    </nc>
  </rcc>
  <rcc rId="716" ua="false" sId="6">
    <nc r="AD233" t="n">
      <f>IFERROR(VLOOKUP($A233,[5]БДСМ!$A$353:$O$1956,15,0),0)</f>
    </nc>
  </rcc>
  <rcc rId="717" ua="false" sId="6">
    <nc r="AE233" t="n">
      <f>IFERROR(VLOOKUP($A233,#REF!,13,0),0)</f>
    </nc>
  </rcc>
  <rcc rId="718" ua="false" sId="6">
    <nc r="AF233" t="n">
      <f>AB233+AD233</f>
    </nc>
  </rcc>
  <rcc rId="719" ua="false" sId="6">
    <nc r="AG233" t="n">
      <f>AC233+AE233</f>
    </nc>
  </rcc>
  <rcc rId="720" ua="false" sId="6">
    <nc r="AA234" t="n">
      <f>IF($P234,$P234,$F234)</f>
    </nc>
  </rcc>
  <rcc rId="721" ua="false" sId="6">
    <nc r="AB234" t="n">
      <f>IF($J234=$E$22,$H234*448,0)</f>
    </nc>
  </rcc>
  <rcc rId="722" ua="false" sId="6">
    <nc r="AC234" t="n">
      <f>IF($J234=$E$22,$I234*448,0)</f>
    </nc>
  </rcc>
  <rcc rId="723" ua="false" sId="6">
    <nc r="AD234" t="n">
      <f>IFERROR(VLOOKUP($A234,[5]БДСМ!$A$353:$O$1956,15,0),0)</f>
    </nc>
  </rcc>
  <rcc rId="724" ua="false" sId="6">
    <nc r="AE234" t="n">
      <f>IFERROR(VLOOKUP($A234,#REF!,13,0),0)</f>
    </nc>
  </rcc>
  <rcc rId="725" ua="false" sId="6">
    <nc r="AF234" t="n">
      <f>AB234+AD234</f>
    </nc>
  </rcc>
  <rcc rId="726" ua="false" sId="6">
    <nc r="AG234" t="n">
      <f>AC234+AE234</f>
    </nc>
  </rcc>
  <rcc rId="727" ua="false" sId="6">
    <nc r="AA235" t="n">
      <f>IF($P235,$P235,$F235)</f>
    </nc>
  </rcc>
  <rcc rId="728" ua="false" sId="6">
    <nc r="AB235" t="n">
      <f>IF($J235=$E$22,$H235*448,0)</f>
    </nc>
  </rcc>
  <rcc rId="729" ua="false" sId="6">
    <nc r="AC235" t="n">
      <f>IF($J235=$E$22,$I235*448,0)</f>
    </nc>
  </rcc>
  <rcc rId="730" ua="false" sId="6">
    <nc r="AD235" t="n">
      <f>IFERROR(VLOOKUP($A235,[5]БДСМ!$A$353:$O$1956,15,0),0)</f>
    </nc>
  </rcc>
  <rcc rId="731" ua="false" sId="6">
    <nc r="AE235" t="n">
      <f>IFERROR(VLOOKUP($A235,#REF!,13,0),0)</f>
    </nc>
  </rcc>
  <rcc rId="732" ua="false" sId="6">
    <nc r="AF235" t="n">
      <f>AB235+AD235</f>
    </nc>
  </rcc>
  <rcc rId="733" ua="false" sId="6">
    <nc r="AG235" t="n">
      <f>AC235+AE235</f>
    </nc>
  </rcc>
  <rcc rId="734" ua="false" sId="6">
    <nc r="AA236" t="n">
      <f>IF($P236,$P236,$F236)</f>
    </nc>
  </rcc>
  <rcc rId="735" ua="false" sId="6">
    <nc r="AB236" t="n">
      <f>IF($J236=$E$22,$H236*448,0)</f>
    </nc>
  </rcc>
  <rcc rId="736" ua="false" sId="6">
    <nc r="AC236" t="n">
      <f>IF($J236=$E$22,$I236*448,0)</f>
    </nc>
  </rcc>
  <rcc rId="737" ua="false" sId="6">
    <nc r="AD236" t="n">
      <f>IFERROR(VLOOKUP($A236,[5]БДСМ!$A$353:$O$1956,15,0),0)</f>
    </nc>
  </rcc>
  <rcc rId="738" ua="false" sId="6">
    <nc r="AE236" t="n">
      <f>IFERROR(VLOOKUP($A236,#REF!,13,0),0)</f>
    </nc>
  </rcc>
  <rcc rId="739" ua="false" sId="6">
    <nc r="AF236" t="n">
      <f>AB236+AD236</f>
    </nc>
  </rcc>
  <rcc rId="740" ua="false" sId="6">
    <nc r="AG236" t="n">
      <f>AC236+AE236</f>
    </nc>
  </rcc>
  <rcc rId="741" ua="false" sId="6">
    <nc r="AA237" t="n">
      <f>IF($P237,$P237,$F237)</f>
    </nc>
  </rcc>
  <rcc rId="742" ua="false" sId="6">
    <nc r="AB237" t="n">
      <f>IF($J237=$E$22,$H237*448,0)</f>
    </nc>
  </rcc>
  <rcc rId="743" ua="false" sId="6">
    <nc r="AC237" t="n">
      <f>IF($J237=$E$22,$I237*448,0)</f>
    </nc>
  </rcc>
  <rcc rId="744" ua="false" sId="6">
    <nc r="AD237" t="n">
      <f>IFERROR(VLOOKUP($A237,[5]БДСМ!$A$353:$O$1956,15,0),0)</f>
    </nc>
  </rcc>
  <rcc rId="745" ua="false" sId="6">
    <nc r="AE237" t="n">
      <f>IFERROR(VLOOKUP($A237,#REF!,13,0),0)</f>
    </nc>
  </rcc>
  <rcc rId="746" ua="false" sId="6">
    <nc r="AF237" t="n">
      <f>AB237+AD237</f>
    </nc>
  </rcc>
  <rcc rId="747" ua="false" sId="6">
    <nc r="AG237" t="n">
      <f>AC237+AE237</f>
    </nc>
  </rcc>
  <rcc rId="748" ua="false" sId="6">
    <nc r="AA238" t="n">
      <f>IF($P238,$P238,$F238)</f>
    </nc>
  </rcc>
  <rcc rId="749" ua="false" sId="6">
    <nc r="AB238" t="n">
      <f>IF($J238=$E$22,$H238*448,0)</f>
    </nc>
  </rcc>
  <rcc rId="750" ua="false" sId="6">
    <nc r="AC238" t="n">
      <f>IF($J238=$E$22,$I238*448,0)</f>
    </nc>
  </rcc>
  <rcc rId="751" ua="false" sId="6">
    <nc r="AD238" t="n">
      <f>IFERROR(VLOOKUP($A238,[5]БДСМ!$A$353:$O$1956,15,0),0)</f>
    </nc>
  </rcc>
  <rcc rId="752" ua="false" sId="6">
    <nc r="AE238" t="n">
      <f>IFERROR(VLOOKUP($A238,#REF!,13,0),0)</f>
    </nc>
  </rcc>
  <rcc rId="753" ua="false" sId="6">
    <nc r="AF238" t="n">
      <f>AB238+AD238</f>
    </nc>
  </rcc>
  <rcc rId="754" ua="false" sId="6">
    <nc r="AG238" t="n">
      <f>AC238+AE238</f>
    </nc>
  </rcc>
  <rcc rId="755" ua="false" sId="6">
    <nc r="AA239" t="n">
      <f>IF($P239,$P239,$F239)</f>
    </nc>
  </rcc>
  <rcc rId="756" ua="false" sId="6">
    <nc r="AB239" t="n">
      <f>IF($J239=$E$22,$H239*448,0)</f>
    </nc>
  </rcc>
  <rcc rId="757" ua="false" sId="6">
    <nc r="AC239" t="n">
      <f>IF($J239=$E$22,$I239*448,0)</f>
    </nc>
  </rcc>
  <rcc rId="758" ua="false" sId="6">
    <nc r="AD239" t="n">
      <f>IFERROR(VLOOKUP($A239,[5]БДСМ!$A$353:$O$1956,15,0),0)</f>
    </nc>
  </rcc>
  <rcc rId="759" ua="false" sId="6">
    <nc r="AE239" t="n">
      <f>IFERROR(VLOOKUP($A239,#REF!,13,0),0)</f>
    </nc>
  </rcc>
  <rcc rId="760" ua="false" sId="6">
    <nc r="AF239" t="n">
      <f>AB239+AD239</f>
    </nc>
  </rcc>
  <rcc rId="761" ua="false" sId="6">
    <nc r="AG239" t="n">
      <f>AC239+AE239</f>
    </nc>
  </rcc>
  <rcc rId="762" ua="false" sId="6">
    <nc r="AA240" t="n">
      <f>IF($P240,$P240,$F240)</f>
    </nc>
  </rcc>
  <rcc rId="763" ua="false" sId="6">
    <nc r="AB240" t="n">
      <f>IF($J240=$E$22,$H240*448,0)</f>
    </nc>
  </rcc>
  <rcc rId="764" ua="false" sId="6">
    <nc r="AC240" t="n">
      <f>IF($J240=$E$22,$I240*448,0)</f>
    </nc>
  </rcc>
  <rcc rId="765" ua="false" sId="6">
    <nc r="AD240" t="n">
      <f>IFERROR(VLOOKUP($A240,[5]БДСМ!$A$353:$O$1956,15,0),0)</f>
    </nc>
  </rcc>
  <rcc rId="766" ua="false" sId="6">
    <nc r="AE240" t="n">
      <f>IFERROR(VLOOKUP($A240,#REF!,13,0),0)</f>
    </nc>
  </rcc>
  <rcc rId="767" ua="false" sId="6">
    <nc r="AF240" t="n">
      <f>AB240+AD240</f>
    </nc>
  </rcc>
  <rcc rId="768" ua="false" sId="6">
    <nc r="AG240" t="n">
      <f>AC240+AE240</f>
    </nc>
  </rcc>
  <rcc rId="769" ua="false" sId="6">
    <nc r="AA241" t="n">
      <f>IF($P241,$P241,$F241)</f>
    </nc>
  </rcc>
  <rcc rId="770" ua="false" sId="6">
    <nc r="AB241" t="n">
      <f>IF($J241=$E$22,$H241*448,0)</f>
    </nc>
  </rcc>
  <rcc rId="771" ua="false" sId="6">
    <nc r="AC241" t="n">
      <f>IF($J241=$E$22,$I241*448,0)</f>
    </nc>
  </rcc>
  <rcc rId="772" ua="false" sId="6">
    <nc r="AD241" t="n">
      <f>IFERROR(VLOOKUP($A241,[5]БДСМ!$A$353:$O$1956,15,0),0)</f>
    </nc>
  </rcc>
  <rcc rId="773" ua="false" sId="6">
    <nc r="AE241" t="n">
      <f>IFERROR(VLOOKUP($A241,#REF!,13,0),0)</f>
    </nc>
  </rcc>
  <rcc rId="774" ua="false" sId="6">
    <nc r="AF241" t="n">
      <f>AB241+AD241</f>
    </nc>
  </rcc>
  <rcc rId="775" ua="false" sId="6">
    <nc r="AG241" t="n">
      <f>AC241+AE241</f>
    </nc>
  </rcc>
  <rcc rId="776" ua="false" sId="6">
    <nc r="AA242" t="n">
      <f>IF($P242,$P242,$F242)</f>
    </nc>
  </rcc>
  <rcc rId="777" ua="false" sId="6">
    <nc r="AB242" t="n">
      <f>IF($J242=$E$22,$H242*448,0)</f>
    </nc>
  </rcc>
  <rcc rId="778" ua="false" sId="6">
    <nc r="AC242" t="n">
      <f>IF($J242=$E$22,$I242*448,0)</f>
    </nc>
  </rcc>
  <rcc rId="779" ua="false" sId="6">
    <nc r="AD242" t="n">
      <f>IFERROR(VLOOKUP($A242,[5]БДСМ!$A$353:$O$1956,15,0),0)</f>
    </nc>
  </rcc>
  <rcc rId="780" ua="false" sId="6">
    <nc r="AE242" t="n">
      <f>IFERROR(VLOOKUP($A242,#REF!,13,0),0)</f>
    </nc>
  </rcc>
  <rcc rId="781" ua="false" sId="6">
    <nc r="AF242" t="n">
      <f>AB242+AD242</f>
    </nc>
  </rcc>
  <rcc rId="782" ua="false" sId="6">
    <nc r="AG242" t="n">
      <f>AC242+AE242</f>
    </nc>
  </rcc>
  <rcc rId="783" ua="false" sId="6">
    <nc r="AA243" t="n">
      <f>IF($P243,$P243,$F243)</f>
    </nc>
  </rcc>
  <rcc rId="784" ua="false" sId="6">
    <nc r="AB243" t="n">
      <f>IF($J243=$E$22,$H243*448,0)</f>
    </nc>
  </rcc>
  <rcc rId="785" ua="false" sId="6">
    <nc r="AC243" t="n">
      <f>IF($J243=$E$22,$I243*448,0)</f>
    </nc>
  </rcc>
  <rcc rId="786" ua="false" sId="6">
    <nc r="AD243" t="n">
      <f>IFERROR(VLOOKUP($A243,[5]БДСМ!$A$353:$O$1956,15,0),0)</f>
    </nc>
  </rcc>
  <rcc rId="787" ua="false" sId="6">
    <nc r="AE243" t="n">
      <f>IFERROR(VLOOKUP($A243,#REF!,13,0),0)</f>
    </nc>
  </rcc>
  <rcc rId="788" ua="false" sId="6">
    <nc r="AF243" t="n">
      <f>AB243+AD243</f>
    </nc>
  </rcc>
  <rcc rId="789" ua="false" sId="6">
    <nc r="AG243" t="n">
      <f>AC243+AE243</f>
    </nc>
  </rcc>
  <rcc rId="790" ua="false" sId="6">
    <nc r="AA244" t="n">
      <f>IF($P244,$P244,$F244)</f>
    </nc>
  </rcc>
  <rcc rId="791" ua="false" sId="6">
    <nc r="AB244" t="n">
      <f>IF($J244=$E$22,$H244*448,0)</f>
    </nc>
  </rcc>
  <rcc rId="792" ua="false" sId="6">
    <nc r="AC244" t="n">
      <f>IF($J244=$E$22,$I244*448,0)</f>
    </nc>
  </rcc>
  <rcc rId="793" ua="false" sId="6">
    <nc r="AD244" t="n">
      <f>IFERROR(VLOOKUP($A244,[5]БДСМ!$A$353:$O$1956,15,0),0)</f>
    </nc>
  </rcc>
  <rcc rId="794" ua="false" sId="6">
    <nc r="AE244" t="n">
      <f>IFERROR(VLOOKUP($A244,#REF!,13,0),0)</f>
    </nc>
  </rcc>
  <rcc rId="795" ua="false" sId="6">
    <nc r="AF244" t="n">
      <f>AB244+AD244</f>
    </nc>
  </rcc>
  <rcc rId="796" ua="false" sId="6">
    <nc r="AG244" t="n">
      <f>AC244+AE244</f>
    </nc>
  </rcc>
  <rcc rId="797" ua="false" sId="6">
    <nc r="AA245" t="n">
      <f>IF($P245,$P245,$F245)</f>
    </nc>
  </rcc>
  <rcc rId="798" ua="false" sId="6">
    <nc r="AB245" t="n">
      <f>IF($J245=$E$22,$H245*448,0)</f>
    </nc>
  </rcc>
  <rcc rId="799" ua="false" sId="6">
    <nc r="AC245" t="n">
      <f>IF($J245=$E$22,$I245*448,0)</f>
    </nc>
  </rcc>
  <rcc rId="800" ua="false" sId="6">
    <nc r="AD245" t="n">
      <f>IFERROR(VLOOKUP($A245,[5]БДСМ!$A$353:$O$1956,15,0),0)</f>
    </nc>
  </rcc>
  <rcc rId="801" ua="false" sId="6">
    <nc r="AE245" t="n">
      <f>IFERROR(VLOOKUP($A245,#REF!,13,0),0)</f>
    </nc>
  </rcc>
  <rcc rId="802" ua="false" sId="6">
    <nc r="AF245" t="n">
      <f>AB245+AD245</f>
    </nc>
  </rcc>
  <rcc rId="803" ua="false" sId="6">
    <nc r="AG245" t="n">
      <f>AC245+AE245</f>
    </nc>
  </rcc>
  <rcc rId="804" ua="false" sId="6">
    <nc r="AA246" t="n">
      <f>IF($P246,$P246,$F246)</f>
    </nc>
  </rcc>
  <rcc rId="805" ua="false" sId="6">
    <nc r="AB246" t="n">
      <f>IF($J246=$E$22,$H246*448,0)</f>
    </nc>
  </rcc>
  <rcc rId="806" ua="false" sId="6">
    <nc r="AC246" t="n">
      <f>IF($J246=$E$22,$I246*448,0)</f>
    </nc>
  </rcc>
  <rcc rId="807" ua="false" sId="6">
    <nc r="AD246" t="n">
      <f>IFERROR(VLOOKUP($A246,[5]БДСМ!$A$353:$O$1956,15,0),0)</f>
    </nc>
  </rcc>
  <rcc rId="808" ua="false" sId="6">
    <nc r="AE246" t="n">
      <f>IFERROR(VLOOKUP($A246,#REF!,13,0),0)</f>
    </nc>
  </rcc>
  <rcc rId="809" ua="false" sId="6">
    <nc r="AF246" t="n">
      <f>AB246+AD246</f>
    </nc>
  </rcc>
  <rcc rId="810" ua="false" sId="6">
    <nc r="AG246" t="n">
      <f>AC246+AE246</f>
    </nc>
  </rcc>
  <rcc rId="811" ua="false" sId="6">
    <nc r="AA247" t="n">
      <f>IF($P247,$P247,$F247)</f>
    </nc>
  </rcc>
  <rcc rId="812" ua="false" sId="6">
    <nc r="AB247" t="n">
      <f>IF($J247=$E$22,$H247*448,0)</f>
    </nc>
  </rcc>
  <rcc rId="813" ua="false" sId="6">
    <nc r="AC247" t="n">
      <f>IF($J247=$E$22,$I247*448,0)</f>
    </nc>
  </rcc>
  <rcc rId="814" ua="false" sId="6">
    <nc r="AD247" t="n">
      <f>IFERROR(VLOOKUP($A247,[5]БДСМ!$A$353:$O$1956,15,0),0)</f>
    </nc>
  </rcc>
  <rcc rId="815" ua="false" sId="6">
    <nc r="AE247" t="n">
      <f>IFERROR(VLOOKUP($A247,#REF!,13,0),0)</f>
    </nc>
  </rcc>
  <rcc rId="816" ua="false" sId="6">
    <nc r="AF247" t="n">
      <f>AB247+AD247</f>
    </nc>
  </rcc>
  <rcc rId="817" ua="false" sId="6">
    <nc r="AG247" t="n">
      <f>AC247+AE247</f>
    </nc>
  </rcc>
  <rcc rId="818" ua="false" sId="6">
    <nc r="AA248" t="n">
      <f>IF($P248,$P248,$F248)</f>
    </nc>
  </rcc>
  <rcc rId="819" ua="false" sId="6">
    <nc r="AB248" t="n">
      <f>IF($J248=$E$22,$H248*448,0)</f>
    </nc>
  </rcc>
  <rcc rId="820" ua="false" sId="6">
    <nc r="AC248" t="n">
      <f>IF($J248=$E$22,$I248*448,0)</f>
    </nc>
  </rcc>
  <rcc rId="821" ua="false" sId="6">
    <nc r="AD248" t="n">
      <f>IFERROR(VLOOKUP($A248,[5]БДСМ!$A$353:$O$1956,15,0),0)</f>
    </nc>
  </rcc>
  <rcc rId="822" ua="false" sId="6">
    <nc r="AE248" t="n">
      <f>IFERROR(VLOOKUP($A248,#REF!,13,0),0)</f>
    </nc>
  </rcc>
  <rcc rId="823" ua="false" sId="6">
    <nc r="AF248" t="n">
      <f>AB248+AD248</f>
    </nc>
  </rcc>
  <rcc rId="824" ua="false" sId="6">
    <nc r="AG248" t="n">
      <f>AC248+AE248</f>
    </nc>
  </rcc>
  <rcc rId="825" ua="false" sId="6">
    <nc r="AA249" t="n">
      <f>IF($P249,$P249,$F249)</f>
    </nc>
  </rcc>
  <rcc rId="826" ua="false" sId="6">
    <nc r="AB249" t="n">
      <f>IF($J249=$E$22,$H249*448,0)</f>
    </nc>
  </rcc>
  <rcc rId="827" ua="false" sId="6">
    <nc r="AC249" t="n">
      <f>IF($J249=$E$22,$I249*448,0)</f>
    </nc>
  </rcc>
  <rcc rId="828" ua="false" sId="6">
    <nc r="AD249" t="n">
      <f>IFERROR(VLOOKUP($A249,[5]БДСМ!$A$353:$O$1956,15,0),0)</f>
    </nc>
  </rcc>
  <rcc rId="829" ua="false" sId="6">
    <nc r="AE249" t="n">
      <f>IFERROR(VLOOKUP($A249,#REF!,13,0),0)</f>
    </nc>
  </rcc>
  <rcc rId="830" ua="false" sId="6">
    <nc r="AF249" t="n">
      <f>AB249+AD249</f>
    </nc>
  </rcc>
  <rcc rId="831" ua="false" sId="6">
    <nc r="AG249" t="n">
      <f>AC249+AE249</f>
    </nc>
  </rcc>
  <rcc rId="832" ua="false" sId="6">
    <nc r="AA250" t="n">
      <f>IF($P250,$P250,$F250)</f>
    </nc>
  </rcc>
  <rcc rId="833" ua="false" sId="6">
    <nc r="AB250" t="n">
      <f>IF($J250=$E$22,$H250*448,0)</f>
    </nc>
  </rcc>
  <rcc rId="834" ua="false" sId="6">
    <nc r="AC250" t="n">
      <f>IF($J250=$E$22,$I250*448,0)</f>
    </nc>
  </rcc>
  <rcc rId="835" ua="false" sId="6">
    <nc r="AD250" t="n">
      <f>IFERROR(VLOOKUP($A250,[5]БДСМ!$A$353:$O$1956,15,0),0)</f>
    </nc>
  </rcc>
  <rcc rId="836" ua="false" sId="6">
    <nc r="AE250" t="n">
      <f>IFERROR(VLOOKUP($A250,#REF!,13,0),0)</f>
    </nc>
  </rcc>
  <rcc rId="837" ua="false" sId="6">
    <nc r="AF250" t="n">
      <f>AB250+AD250</f>
    </nc>
  </rcc>
  <rcc rId="838" ua="false" sId="6">
    <nc r="AG250" t="n">
      <f>AC250+AE250</f>
    </nc>
  </rcc>
  <rcc rId="839" ua="false" sId="6">
    <nc r="AA251" t="n">
      <f>IF($P251,$P251,$F251)</f>
    </nc>
  </rcc>
  <rcc rId="840" ua="false" sId="6">
    <nc r="AB251" t="n">
      <f>IF($J251=$E$22,$H251*448,0)</f>
    </nc>
  </rcc>
  <rcc rId="841" ua="false" sId="6">
    <nc r="AC251" t="n">
      <f>IF($J251=$E$22,$I251*448,0)</f>
    </nc>
  </rcc>
  <rcc rId="842" ua="false" sId="6">
    <nc r="AD251" t="n">
      <f>IFERROR(VLOOKUP($A251,[5]БДСМ!$A$353:$O$1956,15,0),0)</f>
    </nc>
  </rcc>
  <rcc rId="843" ua="false" sId="6">
    <nc r="AE251" t="n">
      <f>IFERROR(VLOOKUP($A251,#REF!,13,0),0)</f>
    </nc>
  </rcc>
  <rcc rId="844" ua="false" sId="6">
    <nc r="AF251" t="n">
      <f>AB251+AD251</f>
    </nc>
  </rcc>
  <rcc rId="845" ua="false" sId="6">
    <nc r="AG251" t="n">
      <f>AC251+AE251</f>
    </nc>
  </rcc>
  <rcc rId="846" ua="false" sId="6">
    <nc r="AA252" t="n">
      <f>IF($P252,$P252,$F252)</f>
    </nc>
  </rcc>
  <rcc rId="847" ua="false" sId="6">
    <nc r="AB252" t="n">
      <f>IF($J252=$E$22,$H252*448,0)</f>
    </nc>
  </rcc>
  <rcc rId="848" ua="false" sId="6">
    <nc r="AC252" t="n">
      <f>IF($J252=$E$22,$I252*448,0)</f>
    </nc>
  </rcc>
  <rcc rId="849" ua="false" sId="6">
    <nc r="AD252" t="n">
      <f>IFERROR(VLOOKUP($A252,[5]БДСМ!$A$353:$O$1956,15,0),0)</f>
    </nc>
  </rcc>
  <rcc rId="850" ua="false" sId="6">
    <nc r="AE252" t="n">
      <f>IFERROR(VLOOKUP($A252,#REF!,13,0),0)</f>
    </nc>
  </rcc>
  <rcc rId="851" ua="false" sId="6">
    <nc r="AF252" t="n">
      <f>AB252+AD252</f>
    </nc>
  </rcc>
  <rcc rId="852" ua="false" sId="6">
    <nc r="AG252" t="n">
      <f>AC252+AE252</f>
    </nc>
  </rcc>
  <rcc rId="853" ua="false" sId="6">
    <nc r="AA253" t="n">
      <f>IF($P253,$P253,$F253)</f>
    </nc>
  </rcc>
  <rcc rId="854" ua="false" sId="6">
    <nc r="AB253" t="n">
      <f>IF($J253=$E$22,$H253*448,0)</f>
    </nc>
  </rcc>
  <rcc rId="855" ua="false" sId="6">
    <nc r="AC253" t="n">
      <f>IF($J253=$E$22,$I253*448,0)</f>
    </nc>
  </rcc>
  <rcc rId="856" ua="false" sId="6">
    <nc r="AD253" t="n">
      <f>IFERROR(VLOOKUP($A253,[5]БДСМ!$A$353:$O$1956,15,0),0)</f>
    </nc>
  </rcc>
  <rcc rId="857" ua="false" sId="6">
    <nc r="AE253" t="n">
      <f>IFERROR(VLOOKUP($A253,#REF!,13,0),0)</f>
    </nc>
  </rcc>
  <rcc rId="858" ua="false" sId="6">
    <nc r="AF253" t="n">
      <f>AB253+AD253</f>
    </nc>
  </rcc>
  <rcc rId="859" ua="false" sId="6">
    <nc r="AG253" t="n">
      <f>AC253+AE253</f>
    </nc>
  </rcc>
  <rcc rId="860" ua="false" sId="6">
    <nc r="AA254" t="n">
      <f>IF($P254,$P254,$F254)</f>
    </nc>
  </rcc>
  <rcc rId="861" ua="false" sId="6">
    <nc r="AB254" t="n">
      <f>IF($J254=$E$22,$H254*448,0)</f>
    </nc>
  </rcc>
  <rcc rId="862" ua="false" sId="6">
    <nc r="AC254" t="n">
      <f>IF($J254=$E$22,$I254*448,0)</f>
    </nc>
  </rcc>
  <rcc rId="863" ua="false" sId="6">
    <nc r="AD254" t="n">
      <f>IFERROR(VLOOKUP($A254,[5]БДСМ!$A$353:$O$1956,15,0),0)</f>
    </nc>
  </rcc>
  <rcc rId="864" ua="false" sId="6">
    <nc r="AE254" t="n">
      <f>IFERROR(VLOOKUP($A254,#REF!,13,0),0)</f>
    </nc>
  </rcc>
  <rcc rId="865" ua="false" sId="6">
    <nc r="AF254" t="n">
      <f>AB254+AD254</f>
    </nc>
  </rcc>
  <rcc rId="866" ua="false" sId="6">
    <nc r="AG254" t="n">
      <f>AC254+AE254</f>
    </nc>
  </rcc>
  <rcc rId="867" ua="false" sId="6">
    <nc r="AA255" t="n">
      <f>IF($P255,$P255,$F255)</f>
    </nc>
  </rcc>
  <rcc rId="868" ua="false" sId="6">
    <nc r="AB255" t="n">
      <f>IF($J255=$E$22,$H255*448,0)</f>
    </nc>
  </rcc>
  <rcc rId="869" ua="false" sId="6">
    <nc r="AC255" t="n">
      <f>IF($J255=$E$22,$I255*448,0)</f>
    </nc>
  </rcc>
  <rcc rId="870" ua="false" sId="6">
    <nc r="AD255" t="n">
      <f>IFERROR(VLOOKUP($A255,[5]БДСМ!$A$353:$O$1956,15,0),0)</f>
    </nc>
  </rcc>
  <rcc rId="871" ua="false" sId="6">
    <nc r="AE255" t="n">
      <f>IFERROR(VLOOKUP($A255,#REF!,13,0),0)</f>
    </nc>
  </rcc>
  <rcc rId="872" ua="false" sId="6">
    <nc r="AF255" t="n">
      <f>AB255+AD255</f>
    </nc>
  </rcc>
  <rcc rId="873" ua="false" sId="6">
    <nc r="AG255" t="n">
      <f>AC255+AE255</f>
    </nc>
  </rcc>
  <rcc rId="874" ua="false" sId="6">
    <nc r="AA256" t="n">
      <f>IF($P256,$P256,$F256)</f>
    </nc>
  </rcc>
  <rcc rId="875" ua="false" sId="6">
    <nc r="AB256" t="n">
      <f>IF($J256=$E$22,$H256*448,0)</f>
    </nc>
  </rcc>
  <rcc rId="876" ua="false" sId="6">
    <nc r="AC256" t="n">
      <f>IF($J256=$E$22,$I256*448,0)</f>
    </nc>
  </rcc>
  <rcc rId="877" ua="false" sId="6">
    <nc r="AD256" t="n">
      <f>IFERROR(VLOOKUP($A256,[5]БДСМ!$A$353:$O$1956,15,0),0)</f>
    </nc>
  </rcc>
  <rcc rId="878" ua="false" sId="6">
    <nc r="AE256" t="n">
      <f>IFERROR(VLOOKUP($A256,#REF!,13,0),0)</f>
    </nc>
  </rcc>
  <rcc rId="879" ua="false" sId="6">
    <nc r="AF256" t="n">
      <f>AB256+AD256</f>
    </nc>
  </rcc>
  <rcc rId="880" ua="false" sId="6">
    <nc r="AG256" t="n">
      <f>AC256+AE256</f>
    </nc>
  </rcc>
  <rcc rId="881" ua="false" sId="6">
    <nc r="AA257" t="n">
      <f>IF($P257,$P257,$F257)</f>
    </nc>
  </rcc>
  <rcc rId="882" ua="false" sId="6">
    <nc r="AB257" t="n">
      <f>IF($J257=$E$22,$H257*448,0)</f>
    </nc>
  </rcc>
  <rcc rId="883" ua="false" sId="6">
    <nc r="AC257" t="n">
      <f>IF($J257=$E$22,$I257*448,0)</f>
    </nc>
  </rcc>
  <rcc rId="884" ua="false" sId="6">
    <nc r="AD257" t="n">
      <f>IFERROR(VLOOKUP($A257,[5]БДСМ!$A$353:$O$1956,15,0),0)</f>
    </nc>
  </rcc>
  <rcc rId="885" ua="false" sId="6">
    <nc r="AE257" t="n">
      <f>IFERROR(VLOOKUP($A257,#REF!,13,0),0)</f>
    </nc>
  </rcc>
  <rcc rId="886" ua="false" sId="6">
    <nc r="AF257" t="n">
      <f>AB257+AD257</f>
    </nc>
  </rcc>
  <rcc rId="887" ua="false" sId="6">
    <nc r="AG257" t="n">
      <f>AC257+AE257</f>
    </nc>
  </rcc>
  <rcc rId="888" ua="false" sId="6">
    <nc r="AA258" t="n">
      <f>IF($P258,$P258,$F258)</f>
    </nc>
  </rcc>
  <rcc rId="889" ua="false" sId="6">
    <nc r="AB258" t="n">
      <f>IF($J258=$E$22,$H258*448,0)</f>
    </nc>
  </rcc>
  <rcc rId="890" ua="false" sId="6">
    <nc r="AC258" t="n">
      <f>IF($J258=$E$22,$I258*448,0)</f>
    </nc>
  </rcc>
  <rcc rId="891" ua="false" sId="6">
    <nc r="AD258" t="n">
      <f>IFERROR(VLOOKUP($A258,[5]БДСМ!$A$353:$O$1956,15,0),0)</f>
    </nc>
  </rcc>
  <rcc rId="892" ua="false" sId="6">
    <nc r="AE258" t="n">
      <f>IFERROR(VLOOKUP($A258,#REF!,13,0),0)</f>
    </nc>
  </rcc>
  <rcc rId="893" ua="false" sId="6">
    <nc r="AF258" t="n">
      <f>AB258+AD258</f>
    </nc>
  </rcc>
  <rcc rId="894" ua="false" sId="6">
    <nc r="AG258" t="n">
      <f>AC258+AE258</f>
    </nc>
  </rcc>
  <rcc rId="895" ua="false" sId="6">
    <nc r="AA259" t="n">
      <f>IF($P259,$P259,$F259)</f>
    </nc>
  </rcc>
  <rcc rId="896" ua="false" sId="6">
    <nc r="AB259" t="n">
      <f>IF($J259=$E$22,$H259*448,0)</f>
    </nc>
  </rcc>
  <rcc rId="897" ua="false" sId="6">
    <nc r="AC259" t="n">
      <f>IF($J259=$E$22,$I259*448,0)</f>
    </nc>
  </rcc>
  <rcc rId="898" ua="false" sId="6">
    <nc r="AD259" t="n">
      <f>IFERROR(VLOOKUP($A259,[5]БДСМ!$A$353:$O$1956,15,0),0)</f>
    </nc>
  </rcc>
  <rcc rId="899" ua="false" sId="6">
    <nc r="AE259" t="n">
      <f>IFERROR(VLOOKUP($A259,#REF!,13,0),0)</f>
    </nc>
  </rcc>
  <rcc rId="900" ua="false" sId="6">
    <nc r="AF259" t="n">
      <f>AB259+AD259</f>
    </nc>
  </rcc>
  <rcc rId="901" ua="false" sId="6">
    <nc r="AG259" t="n">
      <f>AC259+AE259</f>
    </nc>
  </rcc>
  <rcc rId="902" ua="false" sId="6">
    <nc r="AA260" t="n">
      <f>IF($P260,$P260,$F260)</f>
    </nc>
  </rcc>
  <rcc rId="903" ua="false" sId="6">
    <nc r="AB260" t="n">
      <f>IF($J260=$E$22,$H260*448,0)</f>
    </nc>
  </rcc>
  <rcc rId="904" ua="false" sId="6">
    <nc r="AC260" t="n">
      <f>IF($J260=$E$22,$I260*448,0)</f>
    </nc>
  </rcc>
  <rcc rId="905" ua="false" sId="6">
    <nc r="AD260" t="n">
      <f>IFERROR(VLOOKUP($A260,[5]БДСМ!$A$353:$O$1956,15,0),0)</f>
    </nc>
  </rcc>
  <rcc rId="906" ua="false" sId="6">
    <nc r="AE260" t="n">
      <f>IFERROR(VLOOKUP($A260,#REF!,13,0),0)</f>
    </nc>
  </rcc>
  <rcc rId="907" ua="false" sId="6">
    <nc r="AF260" t="n">
      <f>AB260+AD260</f>
    </nc>
  </rcc>
  <rcc rId="908" ua="false" sId="6">
    <nc r="AG260" t="n">
      <f>AC260+AE260</f>
    </nc>
  </rcc>
  <rcc rId="909" ua="false" sId="6">
    <nc r="AA261" t="n">
      <f>IF($P261,$P261,$F261)</f>
    </nc>
  </rcc>
  <rcc rId="910" ua="false" sId="6">
    <nc r="AB261" t="n">
      <f>IF($J261=$E$22,$H261*448,0)</f>
    </nc>
  </rcc>
  <rcc rId="911" ua="false" sId="6">
    <nc r="AC261" t="n">
      <f>IF($J261=$E$22,$I261*448,0)</f>
    </nc>
  </rcc>
  <rcc rId="912" ua="false" sId="6">
    <nc r="AD261" t="n">
      <f>IFERROR(VLOOKUP($A261,[5]БДСМ!$A$353:$O$1956,15,0),0)</f>
    </nc>
  </rcc>
  <rcc rId="913" ua="false" sId="6">
    <nc r="AE261" t="n">
      <f>IFERROR(VLOOKUP($A261,#REF!,13,0),0)</f>
    </nc>
  </rcc>
  <rcc rId="914" ua="false" sId="6">
    <nc r="AF261" t="n">
      <f>AB261+AD261</f>
    </nc>
  </rcc>
  <rcc rId="915" ua="false" sId="6">
    <nc r="AG261" t="n">
      <f>AC261+AE261</f>
    </nc>
  </rcc>
  <rcc rId="916" ua="false" sId="6">
    <nc r="AA262" t="n">
      <f>IF($P262,$P262,$F262)</f>
    </nc>
  </rcc>
  <rcc rId="917" ua="false" sId="6">
    <nc r="AB262" t="n">
      <f>IF($J262=$E$22,$H262*448,0)</f>
    </nc>
  </rcc>
  <rcc rId="918" ua="false" sId="6">
    <nc r="AC262" t="n">
      <f>IF($J262=$E$22,$I262*448,0)</f>
    </nc>
  </rcc>
  <rcc rId="919" ua="false" sId="6">
    <nc r="AD262" t="n">
      <f>IFERROR(VLOOKUP($A262,[5]БДСМ!$A$353:$O$1956,15,0),0)</f>
    </nc>
  </rcc>
  <rcc rId="920" ua="false" sId="6">
    <nc r="AE262" t="n">
      <f>IFERROR(VLOOKUP($A262,#REF!,13,0),0)</f>
    </nc>
  </rcc>
  <rcc rId="921" ua="false" sId="6">
    <nc r="AF262" t="n">
      <f>AB262+AD262</f>
    </nc>
  </rcc>
  <rcc rId="922" ua="false" sId="6">
    <nc r="AG262" t="n">
      <f>AC262+AE262</f>
    </nc>
  </rcc>
  <rcc rId="923" ua="false" sId="6">
    <nc r="AA263" t="n">
      <f>IF($P263,$P263,$F263)</f>
    </nc>
  </rcc>
  <rcc rId="924" ua="false" sId="6">
    <nc r="AB263" t="n">
      <f>IF($J263=$E$22,$H263*448,0)</f>
    </nc>
  </rcc>
  <rcc rId="925" ua="false" sId="6">
    <nc r="AC263" t="n">
      <f>IF($J263=$E$22,$I263*448,0)</f>
    </nc>
  </rcc>
  <rcc rId="926" ua="false" sId="6">
    <nc r="AD263" t="n">
      <f>IFERROR(VLOOKUP($A263,[5]БДСМ!$A$353:$O$1956,15,0),0)</f>
    </nc>
  </rcc>
  <rcc rId="927" ua="false" sId="6">
    <nc r="AE263" t="n">
      <f>IFERROR(VLOOKUP($A263,#REF!,13,0),0)</f>
    </nc>
  </rcc>
  <rcc rId="928" ua="false" sId="6">
    <nc r="AF263" t="n">
      <f>AB263+AD263</f>
    </nc>
  </rcc>
  <rcc rId="929" ua="false" sId="6">
    <nc r="AG263" t="n">
      <f>AC263+AE263</f>
    </nc>
  </rcc>
  <rcc rId="930" ua="false" sId="6">
    <nc r="AA264" t="n">
      <f>IF($P264,$P264,$F264)</f>
    </nc>
  </rcc>
  <rcc rId="931" ua="false" sId="6">
    <nc r="AB264" t="n">
      <f>IF($J264=$E$22,$H264*448,0)</f>
    </nc>
  </rcc>
  <rcc rId="932" ua="false" sId="6">
    <nc r="AC264" t="n">
      <f>IF($J264=$E$22,$I264*448,0)</f>
    </nc>
  </rcc>
  <rcc rId="933" ua="false" sId="6">
    <nc r="AD264" t="n">
      <f>IFERROR(VLOOKUP($A264,[5]БДСМ!$A$353:$O$1956,15,0),0)</f>
    </nc>
  </rcc>
  <rcc rId="934" ua="false" sId="6">
    <nc r="AE264" t="n">
      <f>IFERROR(VLOOKUP($A264,#REF!,13,0),0)</f>
    </nc>
  </rcc>
  <rcc rId="935" ua="false" sId="6">
    <nc r="AF264" t="n">
      <f>AB264+AD264</f>
    </nc>
  </rcc>
  <rcc rId="936" ua="false" sId="6">
    <nc r="AG264" t="n">
      <f>AC264+AE264</f>
    </nc>
  </rcc>
  <rcc rId="937" ua="false" sId="6">
    <nc r="AA265" t="n">
      <f>IF($P265,$P265,$F265)</f>
    </nc>
  </rcc>
  <rcc rId="938" ua="false" sId="6">
    <nc r="AB265" t="n">
      <f>IF($J265=$E$22,$H265*448,0)</f>
    </nc>
  </rcc>
  <rcc rId="939" ua="false" sId="6">
    <nc r="AC265" t="n">
      <f>IF($J265=$E$22,$I265*448,0)</f>
    </nc>
  </rcc>
  <rcc rId="940" ua="false" sId="6">
    <nc r="AD265" t="n">
      <f>IFERROR(VLOOKUP($A265,[5]БДСМ!$A$353:$O$1956,15,0),0)</f>
    </nc>
  </rcc>
  <rcc rId="941" ua="false" sId="6">
    <nc r="AE265" t="n">
      <f>IFERROR(VLOOKUP($A265,#REF!,13,0),0)</f>
    </nc>
  </rcc>
  <rcc rId="942" ua="false" sId="6">
    <nc r="AF265" t="n">
      <f>AB265+AD265</f>
    </nc>
  </rcc>
  <rcc rId="943" ua="false" sId="6">
    <nc r="AG265" t="n">
      <f>AC265+AE265</f>
    </nc>
  </rcc>
  <rcc rId="944" ua="false" sId="6">
    <nc r="AA266" t="n">
      <f>IF($P266,$P266,$F266)</f>
    </nc>
  </rcc>
  <rcc rId="945" ua="false" sId="6">
    <nc r="AB266" t="n">
      <f>IF($J266=$E$22,$H266*448,0)</f>
    </nc>
  </rcc>
  <rcc rId="946" ua="false" sId="6">
    <nc r="AC266" t="n">
      <f>IF($J266=$E$22,$I266*448,0)</f>
    </nc>
  </rcc>
  <rcc rId="947" ua="false" sId="6">
    <nc r="AD266" t="n">
      <f>IFERROR(VLOOKUP($A266,[5]БДСМ!$A$353:$O$1956,15,0),0)</f>
    </nc>
  </rcc>
  <rcc rId="948" ua="false" sId="6">
    <nc r="AE266" t="n">
      <f>IFERROR(VLOOKUP($A266,#REF!,13,0),0)</f>
    </nc>
  </rcc>
  <rcc rId="949" ua="false" sId="6">
    <nc r="AF266" t="n">
      <f>AB266+AD266</f>
    </nc>
  </rcc>
  <rcc rId="950" ua="false" sId="6">
    <nc r="AG266" t="n">
      <f>AC266+AE266</f>
    </nc>
  </rcc>
  <rcc rId="951" ua="false" sId="6">
    <nc r="AA267" t="n">
      <f>IF($P267,$P267,$F267)</f>
    </nc>
  </rcc>
  <rcc rId="952" ua="false" sId="6">
    <nc r="AB267" t="n">
      <f>IF($J267=$E$22,$H267*448,0)</f>
    </nc>
  </rcc>
  <rcc rId="953" ua="false" sId="6">
    <nc r="AC267" t="n">
      <f>IF($J267=$E$22,$I267*448,0)</f>
    </nc>
  </rcc>
  <rcc rId="954" ua="false" sId="6">
    <nc r="AD267" t="n">
      <f>IFERROR(VLOOKUP($A267,[5]БДСМ!$A$353:$O$1956,15,0),0)</f>
    </nc>
  </rcc>
  <rcc rId="955" ua="false" sId="6">
    <nc r="AE267" t="n">
      <f>IFERROR(VLOOKUP($A267,#REF!,13,0),0)</f>
    </nc>
  </rcc>
  <rcc rId="956" ua="false" sId="6">
    <nc r="AF267" t="n">
      <f>AB267+AD267</f>
    </nc>
  </rcc>
  <rcc rId="957" ua="false" sId="6">
    <nc r="AG267" t="n">
      <f>AC267+AE267</f>
    </nc>
  </rcc>
  <rcc rId="958" ua="false" sId="6">
    <nc r="AA268" t="n">
      <f>IF($P268,$P268,$F268)</f>
    </nc>
  </rcc>
  <rcc rId="959" ua="false" sId="6">
    <nc r="AB268" t="n">
      <f>IF($J268=$E$22,$H268*448,0)</f>
    </nc>
  </rcc>
  <rcc rId="960" ua="false" sId="6">
    <nc r="AC268" t="n">
      <f>IF($J268=$E$22,$I268*448,0)</f>
    </nc>
  </rcc>
  <rcc rId="961" ua="false" sId="6">
    <nc r="AD268" t="n">
      <f>IFERROR(VLOOKUP($A268,[5]БДСМ!$A$353:$O$1956,15,0),0)</f>
    </nc>
  </rcc>
  <rcc rId="962" ua="false" sId="6">
    <nc r="AE268" t="n">
      <f>IFERROR(VLOOKUP($A268,#REF!,13,0),0)</f>
    </nc>
  </rcc>
  <rcc rId="963" ua="false" sId="6">
    <nc r="AF268" t="n">
      <f>AB268+AD268</f>
    </nc>
  </rcc>
  <rcc rId="964" ua="false" sId="6">
    <nc r="AG268" t="n">
      <f>AC268+AE268</f>
    </nc>
  </rcc>
  <rcc rId="965" ua="false" sId="6">
    <nc r="AA269" t="n">
      <f>IF($P269,$P269,$F269)</f>
    </nc>
  </rcc>
  <rcc rId="966" ua="false" sId="6">
    <nc r="AB269" t="n">
      <f>IF($J269=$E$22,$H269*448,0)</f>
    </nc>
  </rcc>
  <rcc rId="967" ua="false" sId="6">
    <nc r="AC269" t="n">
      <f>IF($J269=$E$22,$I269*448,0)</f>
    </nc>
  </rcc>
  <rcc rId="968" ua="false" sId="6">
    <nc r="AD269" t="n">
      <f>IFERROR(VLOOKUP($A269,[5]БДСМ!$A$353:$O$1956,15,0),0)</f>
    </nc>
  </rcc>
  <rcc rId="969" ua="false" sId="6">
    <nc r="AE269" t="n">
      <f>IFERROR(VLOOKUP($A269,#REF!,13,0),0)</f>
    </nc>
  </rcc>
  <rcc rId="970" ua="false" sId="6">
    <nc r="AF269" t="n">
      <f>AB269+AD269</f>
    </nc>
  </rcc>
  <rcc rId="971" ua="false" sId="6">
    <nc r="AG269" t="n">
      <f>AC269+AE269</f>
    </nc>
  </rcc>
  <rcc rId="972" ua="false" sId="6">
    <nc r="AA270" t="n">
      <f>IF($P270,$P270,$F270)</f>
    </nc>
  </rcc>
  <rcc rId="973" ua="false" sId="6">
    <nc r="AB270" t="n">
      <f>IF($J270=$E$22,$H270*448,0)</f>
    </nc>
  </rcc>
  <rcc rId="974" ua="false" sId="6">
    <nc r="AC270" t="n">
      <f>IF($J270=$E$22,$I270*448,0)</f>
    </nc>
  </rcc>
  <rcc rId="975" ua="false" sId="6">
    <nc r="AD270" t="n">
      <f>IFERROR(VLOOKUP($A270,[5]БДСМ!$A$353:$O$1956,15,0),0)</f>
    </nc>
  </rcc>
  <rcc rId="976" ua="false" sId="6">
    <nc r="AE270" t="n">
      <f>IFERROR(VLOOKUP($A270,#REF!,13,0),0)</f>
    </nc>
  </rcc>
  <rcc rId="977" ua="false" sId="6">
    <nc r="AF270" t="n">
      <f>AB270+AD270</f>
    </nc>
  </rcc>
  <rcc rId="978" ua="false" sId="6">
    <nc r="AG270" t="n">
      <f>AC270+AE270</f>
    </nc>
  </rcc>
  <rcc rId="979" ua="false" sId="6">
    <nc r="AA271" t="n">
      <f>IF($P271,$P271,$F271)</f>
    </nc>
  </rcc>
  <rcc rId="980" ua="false" sId="6">
    <nc r="AB271" t="n">
      <f>IF($J271=$E$22,$H271*448,0)</f>
    </nc>
  </rcc>
  <rcc rId="981" ua="false" sId="6">
    <nc r="AC271" t="n">
      <f>IF($J271=$E$22,$I271*448,0)</f>
    </nc>
  </rcc>
  <rcc rId="982" ua="false" sId="6">
    <nc r="AD271" t="n">
      <f>IFERROR(VLOOKUP($A271,[5]БДСМ!$A$353:$O$1956,15,0),0)</f>
    </nc>
  </rcc>
  <rcc rId="983" ua="false" sId="6">
    <nc r="AE271" t="n">
      <f>IFERROR(VLOOKUP($A271,#REF!,13,0),0)</f>
    </nc>
  </rcc>
  <rcc rId="984" ua="false" sId="6">
    <nc r="AF271" t="n">
      <f>AB271+AD271</f>
    </nc>
  </rcc>
  <rcc rId="985" ua="false" sId="6">
    <nc r="AG271" t="n">
      <f>AC271+AE271</f>
    </nc>
  </rcc>
  <rcc rId="986" ua="false" sId="6">
    <nc r="AA272" t="n">
      <f>IF($P272,$P272,$F272)</f>
    </nc>
  </rcc>
  <rcc rId="987" ua="false" sId="6">
    <nc r="AB272" t="n">
      <f>IF($J272=$E$22,$H272*448,0)</f>
    </nc>
  </rcc>
  <rcc rId="988" ua="false" sId="6">
    <nc r="AC272" t="n">
      <f>IF($J272=$E$22,$I272*448,0)</f>
    </nc>
  </rcc>
  <rcc rId="989" ua="false" sId="6">
    <nc r="AD272" t="n">
      <f>IFERROR(VLOOKUP($A272,[5]БДСМ!$A$353:$O$1956,15,0),0)</f>
    </nc>
  </rcc>
  <rcc rId="990" ua="false" sId="6">
    <nc r="AE272" t="n">
      <f>IFERROR(VLOOKUP($A272,#REF!,13,0),0)</f>
    </nc>
  </rcc>
  <rcc rId="991" ua="false" sId="6">
    <nc r="AF272" t="n">
      <f>AB272+AD272</f>
    </nc>
  </rcc>
  <rcc rId="992" ua="false" sId="6">
    <nc r="AG272" t="n">
      <f>AC272+AE272</f>
    </nc>
  </rcc>
  <rcc rId="993" ua="false" sId="6">
    <nc r="AA273" t="n">
      <f>IF($P273,$P273,$F273)</f>
    </nc>
  </rcc>
  <rcc rId="994" ua="false" sId="6">
    <nc r="AB273" t="n">
      <f>IF($J273=$E$22,$H273*448,0)</f>
    </nc>
  </rcc>
  <rcc rId="995" ua="false" sId="6">
    <nc r="AC273" t="n">
      <f>IF($J273=$E$22,$I273*448,0)</f>
    </nc>
  </rcc>
  <rcc rId="996" ua="false" sId="6">
    <nc r="AD273" t="n">
      <f>IFERROR(VLOOKUP($A273,[5]БДСМ!$A$353:$O$1956,15,0),0)</f>
    </nc>
  </rcc>
  <rcc rId="997" ua="false" sId="6">
    <nc r="AE273" t="n">
      <f>IFERROR(VLOOKUP($A273,#REF!,13,0),0)</f>
    </nc>
  </rcc>
  <rcc rId="998" ua="false" sId="6">
    <nc r="AF273" t="n">
      <f>AB273+AD273</f>
    </nc>
  </rcc>
  <rcc rId="999" ua="false" sId="6">
    <nc r="AG273" t="n">
      <f>AC273+AE273</f>
    </nc>
  </rcc>
  <rcc rId="1000" ua="false" sId="6">
    <nc r="AA274" t="n">
      <f>IF($P274,$P274,$F274)</f>
    </nc>
  </rcc>
  <rcc rId="1001" ua="false" sId="6">
    <nc r="AB274" t="n">
      <f>IF($J274=$E$22,$H274*448,0)</f>
    </nc>
  </rcc>
  <rcc rId="1002" ua="false" sId="6">
    <nc r="AC274" t="n">
      <f>IF($J274=$E$22,$I274*448,0)</f>
    </nc>
  </rcc>
  <rcc rId="1003" ua="false" sId="6">
    <nc r="AD274" t="n">
      <f>IFERROR(VLOOKUP($A274,[5]БДСМ!$A$353:$O$1956,15,0),0)</f>
    </nc>
  </rcc>
  <rcc rId="1004" ua="false" sId="6">
    <nc r="AE274" t="n">
      <f>IFERROR(VLOOKUP($A274,#REF!,13,0),0)</f>
    </nc>
  </rcc>
  <rcc rId="1005" ua="false" sId="6">
    <nc r="AF274" t="n">
      <f>AB274+AD274</f>
    </nc>
  </rcc>
  <rcc rId="1006" ua="false" sId="6">
    <nc r="AG274" t="n">
      <f>AC274+AE274</f>
    </nc>
  </rcc>
  <rcc rId="1007" ua="false" sId="6">
    <nc r="AA275" t="n">
      <f>IF($P275,$P275,$F275)</f>
    </nc>
  </rcc>
  <rcc rId="1008" ua="false" sId="6">
    <nc r="AB275" t="n">
      <f>IF($J275=$E$22,$H275*448,0)</f>
    </nc>
  </rcc>
  <rcc rId="1009" ua="false" sId="6">
    <nc r="AC275" t="n">
      <f>IF($J275=$E$22,$I275*448,0)</f>
    </nc>
  </rcc>
  <rcc rId="1010" ua="false" sId="6">
    <nc r="AD275" t="n">
      <f>IFERROR(VLOOKUP($A275,[5]БДСМ!$A$353:$O$1956,15,0),0)</f>
    </nc>
  </rcc>
  <rcc rId="1011" ua="false" sId="6">
    <nc r="AE275" t="n">
      <f>IFERROR(VLOOKUP($A275,#REF!,13,0),0)</f>
    </nc>
  </rcc>
  <rcc rId="1012" ua="false" sId="6">
    <nc r="AF275" t="n">
      <f>AB275+AD275</f>
    </nc>
  </rcc>
  <rcc rId="1013" ua="false" sId="6">
    <nc r="AG275" t="n">
      <f>AC275+AE275</f>
    </nc>
  </rcc>
  <rcc rId="1014" ua="false" sId="6">
    <nc r="AA276" t="n">
      <f>IF($P276,$P276,$F276)</f>
    </nc>
  </rcc>
  <rcc rId="1015" ua="false" sId="6">
    <nc r="AB276" t="n">
      <f>IF($J276=$E$22,$H276*448,0)</f>
    </nc>
  </rcc>
  <rcc rId="1016" ua="false" sId="6">
    <nc r="AC276" t="n">
      <f>IF($J276=$E$22,$I276*448,0)</f>
    </nc>
  </rcc>
  <rcc rId="1017" ua="false" sId="6">
    <nc r="AD276" t="n">
      <f>IFERROR(VLOOKUP($A276,[5]БДСМ!$A$353:$O$1956,15,0),0)</f>
    </nc>
  </rcc>
  <rcc rId="1018" ua="false" sId="6">
    <nc r="AE276" t="n">
      <f>IFERROR(VLOOKUP($A276,#REF!,13,0),0)</f>
    </nc>
  </rcc>
  <rcc rId="1019" ua="false" sId="6">
    <nc r="AF276" t="n">
      <f>AB276+AD276</f>
    </nc>
  </rcc>
  <rcc rId="1020" ua="false" sId="6">
    <nc r="AG276" t="n">
      <f>AC276+AE276</f>
    </nc>
  </rcc>
  <rcc rId="1021" ua="false" sId="6">
    <nc r="AA277" t="n">
      <f>IF($P277,$P277,$F277)</f>
    </nc>
  </rcc>
  <rcc rId="1022" ua="false" sId="6">
    <nc r="AB277" t="n">
      <f>IF($J277=$E$22,$H277*448,0)</f>
    </nc>
  </rcc>
  <rcc rId="1023" ua="false" sId="6">
    <nc r="AC277" t="n">
      <f>IF($J277=$E$22,$I277*448,0)</f>
    </nc>
  </rcc>
  <rcc rId="1024" ua="false" sId="6">
    <nc r="AD277" t="n">
      <f>IFERROR(VLOOKUP($A277,[5]БДСМ!$A$353:$O$1956,15,0),0)</f>
    </nc>
  </rcc>
  <rcc rId="1025" ua="false" sId="6">
    <nc r="AE277" t="n">
      <f>IFERROR(VLOOKUP($A277,#REF!,13,0),0)</f>
    </nc>
  </rcc>
  <rcc rId="1026" ua="false" sId="6">
    <nc r="AF277" t="n">
      <f>AB277+AD277</f>
    </nc>
  </rcc>
  <rcc rId="1027" ua="false" sId="6">
    <nc r="AG277" t="n">
      <f>AC277+AE277</f>
    </nc>
  </rcc>
  <rcc rId="1028" ua="false" sId="6">
    <nc r="AA278" t="n">
      <f>IF($P278,$P278,$F278)</f>
    </nc>
  </rcc>
  <rcc rId="1029" ua="false" sId="6">
    <nc r="AB278" t="n">
      <f>IF($J278=$E$22,$H278*448,0)</f>
    </nc>
  </rcc>
  <rcc rId="1030" ua="false" sId="6">
    <nc r="AC278" t="n">
      <f>IF($J278=$E$22,$I278*448,0)</f>
    </nc>
  </rcc>
  <rcc rId="1031" ua="false" sId="6">
    <nc r="AD278" t="n">
      <f>IFERROR(VLOOKUP($A278,[5]БДСМ!$A$353:$O$1956,15,0),0)</f>
    </nc>
  </rcc>
  <rcc rId="1032" ua="false" sId="6">
    <nc r="AE278" t="n">
      <f>IFERROR(VLOOKUP($A278,#REF!,13,0),0)</f>
    </nc>
  </rcc>
  <rcc rId="1033" ua="false" sId="6">
    <nc r="AF278" t="n">
      <f>AB278+AD278</f>
    </nc>
  </rcc>
  <rcc rId="1034" ua="false" sId="6">
    <nc r="AG278" t="n">
      <f>AC278+AE278</f>
    </nc>
  </rcc>
  <rcc rId="1035" ua="false" sId="6">
    <nc r="AA279" t="n">
      <f>IF($P279,$P279,$F279)</f>
    </nc>
  </rcc>
  <rcc rId="1036" ua="false" sId="6">
    <nc r="AB279" t="n">
      <f>IF($J279=$E$22,$H279*448,0)</f>
    </nc>
  </rcc>
  <rcc rId="1037" ua="false" sId="6">
    <nc r="AC279" t="n">
      <f>IF($J279=$E$22,$I279*448,0)</f>
    </nc>
  </rcc>
  <rcc rId="1038" ua="false" sId="6">
    <nc r="AD279" t="n">
      <f>IFERROR(VLOOKUP($A279,[5]БДСМ!$A$353:$O$1956,15,0),0)</f>
    </nc>
  </rcc>
  <rcc rId="1039" ua="false" sId="6">
    <nc r="AE279" t="n">
      <f>IFERROR(VLOOKUP($A279,#REF!,13,0),0)</f>
    </nc>
  </rcc>
  <rcc rId="1040" ua="false" sId="6">
    <nc r="AF279" t="n">
      <f>AB279+AD279</f>
    </nc>
  </rcc>
  <rcc rId="1041" ua="false" sId="6">
    <nc r="AG279" t="n">
      <f>AC279+AE279</f>
    </nc>
  </rcc>
  <rcc rId="1042" ua="false" sId="6">
    <nc r="AA280" t="n">
      <f>IF($P280,$P280,$F280)</f>
    </nc>
  </rcc>
  <rcc rId="1043" ua="false" sId="6">
    <nc r="AB280" t="n">
      <f>IF($J280=$E$22,$H280*448,0)</f>
    </nc>
  </rcc>
  <rcc rId="1044" ua="false" sId="6">
    <nc r="AC280" t="n">
      <f>IF($J280=$E$22,$I280*448,0)</f>
    </nc>
  </rcc>
  <rcc rId="1045" ua="false" sId="6">
    <nc r="AD280" t="n">
      <f>IFERROR(VLOOKUP($A280,[5]БДСМ!$A$353:$O$1956,15,0),0)</f>
    </nc>
  </rcc>
  <rcc rId="1046" ua="false" sId="6">
    <nc r="AE280" t="n">
      <f>IFERROR(VLOOKUP($A280,#REF!,13,0),0)</f>
    </nc>
  </rcc>
  <rcc rId="1047" ua="false" sId="6">
    <nc r="AF280" t="n">
      <f>AB280+AD280</f>
    </nc>
  </rcc>
  <rcc rId="1048" ua="false" sId="6">
    <nc r="AG280" t="n">
      <f>AC280+AE280</f>
    </nc>
  </rcc>
  <rcc rId="1049" ua="false" sId="6">
    <nc r="AA281" t="n">
      <f>IF($P281,$P281,$F281)</f>
    </nc>
  </rcc>
  <rcc rId="1050" ua="false" sId="6">
    <nc r="AB281" t="n">
      <f>IF($J281=$E$22,$H281*448,0)</f>
    </nc>
  </rcc>
  <rcc rId="1051" ua="false" sId="6">
    <nc r="AC281" t="n">
      <f>IF($J281=$E$22,$I281*448,0)</f>
    </nc>
  </rcc>
  <rcc rId="1052" ua="false" sId="6">
    <nc r="AD281" t="n">
      <f>IFERROR(VLOOKUP($A281,[5]БДСМ!$A$353:$O$1956,15,0),0)</f>
    </nc>
  </rcc>
  <rcc rId="1053" ua="false" sId="6">
    <nc r="AE281" t="n">
      <f>IFERROR(VLOOKUP($A281,#REF!,13,0),0)</f>
    </nc>
  </rcc>
  <rcc rId="1054" ua="false" sId="6">
    <nc r="AF281" t="n">
      <f>AB281+AD281</f>
    </nc>
  </rcc>
  <rcc rId="1055" ua="false" sId="6">
    <nc r="AG281" t="n">
      <f>AC281+AE281</f>
    </nc>
  </rcc>
  <rcc rId="1056" ua="false" sId="6">
    <nc r="AA282" t="n">
      <f>IF($P282,$P282,$F282)</f>
    </nc>
  </rcc>
  <rcc rId="1057" ua="false" sId="6">
    <nc r="AB282" t="n">
      <f>IF($J282=$E$22,$H282*448,0)</f>
    </nc>
  </rcc>
  <rcc rId="1058" ua="false" sId="6">
    <nc r="AC282" t="n">
      <f>IF($J282=$E$22,$I282*448,0)</f>
    </nc>
  </rcc>
  <rcc rId="1059" ua="false" sId="6">
    <nc r="AD282" t="n">
      <f>IFERROR(VLOOKUP($A282,[5]БДСМ!$A$353:$O$1956,15,0),0)</f>
    </nc>
  </rcc>
  <rcc rId="1060" ua="false" sId="6">
    <nc r="AE282" t="n">
      <f>IFERROR(VLOOKUP($A282,#REF!,13,0),0)</f>
    </nc>
  </rcc>
  <rcc rId="1061" ua="false" sId="6">
    <nc r="AF282" t="n">
      <f>AB282+AD282</f>
    </nc>
  </rcc>
  <rcc rId="1062" ua="false" sId="6">
    <nc r="AG282" t="n">
      <f>AC282+AE282</f>
    </nc>
  </rcc>
  <rcc rId="1063" ua="false" sId="6">
    <nc r="AA283" t="n">
      <f>IF($P283,$P283,$F283)</f>
    </nc>
  </rcc>
  <rcc rId="1064" ua="false" sId="6">
    <nc r="AB283" t="n">
      <f>IF($J283=$E$22,$H283*448,0)</f>
    </nc>
  </rcc>
  <rcc rId="1065" ua="false" sId="6">
    <nc r="AC283" t="n">
      <f>IF($J283=$E$22,$I283*448,0)</f>
    </nc>
  </rcc>
  <rcc rId="1066" ua="false" sId="6">
    <nc r="AD283" t="n">
      <f>IFERROR(VLOOKUP($A283,[5]БДСМ!$A$353:$O$1956,15,0),0)</f>
    </nc>
  </rcc>
  <rcc rId="1067" ua="false" sId="6">
    <nc r="AE283" t="n">
      <f>IFERROR(VLOOKUP($A283,#REF!,13,0),0)</f>
    </nc>
  </rcc>
  <rcc rId="1068" ua="false" sId="6">
    <nc r="AF283" t="n">
      <f>AB283+AD283</f>
    </nc>
  </rcc>
  <rcc rId="1069" ua="false" sId="6">
    <nc r="AG283" t="n">
      <f>AC283+AE283</f>
    </nc>
  </rcc>
  <rcc rId="1070" ua="false" sId="6">
    <nc r="AA284" t="n">
      <f>IF($P284,$P284,$F284)</f>
    </nc>
  </rcc>
  <rcc rId="1071" ua="false" sId="6">
    <nc r="AB284" t="n">
      <f>IF($J284=$E$22,$H284*448,0)</f>
    </nc>
  </rcc>
  <rcc rId="1072" ua="false" sId="6">
    <nc r="AC284" t="n">
      <f>IF($J284=$E$22,$I284*448,0)</f>
    </nc>
  </rcc>
  <rcc rId="1073" ua="false" sId="6">
    <nc r="AD284" t="n">
      <f>IFERROR(VLOOKUP($A284,[5]БДСМ!$A$353:$O$1956,15,0),0)</f>
    </nc>
  </rcc>
  <rcc rId="1074" ua="false" sId="6">
    <nc r="AE284" t="n">
      <f>IFERROR(VLOOKUP($A284,#REF!,13,0),0)</f>
    </nc>
  </rcc>
  <rcc rId="1075" ua="false" sId="6">
    <nc r="AF284" t="n">
      <f>AB284+AD284</f>
    </nc>
  </rcc>
  <rcc rId="1076" ua="false" sId="6">
    <nc r="AG284" t="n">
      <f>AC284+AE284</f>
    </nc>
  </rcc>
  <rcc rId="1077" ua="false" sId="6">
    <nc r="AA285" t="n">
      <f>IF($P285,$P285,$F285)</f>
    </nc>
  </rcc>
  <rcc rId="1078" ua="false" sId="6">
    <nc r="AB285" t="n">
      <f>IF($J285=$E$22,$H285*448,0)</f>
    </nc>
  </rcc>
  <rcc rId="1079" ua="false" sId="6">
    <nc r="AC285" t="n">
      <f>IF($J285=$E$22,$I285*448,0)</f>
    </nc>
  </rcc>
  <rcc rId="1080" ua="false" sId="6">
    <nc r="AD285" t="n">
      <f>IFERROR(VLOOKUP($A285,[5]БДСМ!$A$353:$O$1956,15,0),0)</f>
    </nc>
  </rcc>
  <rcc rId="1081" ua="false" sId="6">
    <nc r="AE285" t="n">
      <f>IFERROR(VLOOKUP($A285,#REF!,13,0),0)</f>
    </nc>
  </rcc>
  <rcc rId="1082" ua="false" sId="6">
    <nc r="AF285" t="n">
      <f>AB285+AD285</f>
    </nc>
  </rcc>
  <rcc rId="1083" ua="false" sId="6">
    <nc r="AG285" t="n">
      <f>AC285+AE285</f>
    </nc>
  </rcc>
  <rcc rId="1084" ua="false" sId="6">
    <nc r="AA286" t="n">
      <f>IF($P286,$P286,$F286)</f>
    </nc>
  </rcc>
  <rcc rId="1085" ua="false" sId="6">
    <nc r="AB286" t="n">
      <f>IF($J286=$E$22,$H286*448,0)</f>
    </nc>
  </rcc>
  <rcc rId="1086" ua="false" sId="6">
    <nc r="AC286" t="n">
      <f>IF($J286=$E$22,$I286*448,0)</f>
    </nc>
  </rcc>
  <rcc rId="1087" ua="false" sId="6">
    <nc r="AD286" t="n">
      <f>IFERROR(VLOOKUP($A286,[5]БДСМ!$A$353:$O$1956,15,0),0)</f>
    </nc>
  </rcc>
  <rcc rId="1088" ua="false" sId="6">
    <nc r="AE286" t="n">
      <f>IFERROR(VLOOKUP($A286,#REF!,13,0),0)</f>
    </nc>
  </rcc>
  <rcc rId="1089" ua="false" sId="6">
    <nc r="AF286" t="n">
      <f>AB286+AD286</f>
    </nc>
  </rcc>
  <rcc rId="1090" ua="false" sId="6">
    <nc r="AG286" t="n">
      <f>AC286+AE286</f>
    </nc>
  </rcc>
  <rcc rId="1091" ua="false" sId="6">
    <nc r="AA287" t="n">
      <f>IF($P287,$P287,$F287)</f>
    </nc>
  </rcc>
  <rcc rId="1092" ua="false" sId="6">
    <nc r="AB287" t="n">
      <f>IF($J287=$E$22,$H287*448,0)</f>
    </nc>
  </rcc>
  <rcc rId="1093" ua="false" sId="6">
    <nc r="AC287" t="n">
      <f>IF($J287=$E$22,$I287*448,0)</f>
    </nc>
  </rcc>
  <rcc rId="1094" ua="false" sId="6">
    <nc r="AD287" t="n">
      <f>IFERROR(VLOOKUP($A287,[5]БДСМ!$A$353:$O$1956,15,0),0)</f>
    </nc>
  </rcc>
  <rcc rId="1095" ua="false" sId="6">
    <nc r="AE287" t="n">
      <f>IFERROR(VLOOKUP($A287,#REF!,13,0),0)</f>
    </nc>
  </rcc>
  <rcc rId="1096" ua="false" sId="6">
    <nc r="AF287" t="n">
      <f>AB287+AD287</f>
    </nc>
  </rcc>
  <rcc rId="1097" ua="false" sId="6">
    <nc r="AG287" t="n">
      <f>AC287+AE287</f>
    </nc>
  </rcc>
  <rcc rId="1098" ua="false" sId="6">
    <nc r="AA288" t="n">
      <f>IF($P288,$P288,$F288)</f>
    </nc>
  </rcc>
  <rcc rId="1099" ua="false" sId="6">
    <nc r="AB288" t="n">
      <f>IF($J288=$E$22,$H288*448,0)</f>
    </nc>
  </rcc>
  <rcc rId="1100" ua="false" sId="6">
    <nc r="AC288" t="n">
      <f>IF($J288=$E$22,$I288*448,0)</f>
    </nc>
  </rcc>
  <rcc rId="1101" ua="false" sId="6">
    <nc r="AD288" t="n">
      <f>IFERROR(VLOOKUP($A288,[5]БДСМ!$A$353:$O$1956,15,0),0)</f>
    </nc>
  </rcc>
  <rcc rId="1102" ua="false" sId="6">
    <nc r="AE288" t="n">
      <f>IFERROR(VLOOKUP($A288,#REF!,13,0),0)</f>
    </nc>
  </rcc>
  <rcc rId="1103" ua="false" sId="6">
    <nc r="AF288" t="n">
      <f>AB288+AD288</f>
    </nc>
  </rcc>
  <rcc rId="1104" ua="false" sId="6">
    <nc r="AG288" t="n">
      <f>AC288+AE288</f>
    </nc>
  </rcc>
  <rcc rId="1105" ua="false" sId="6">
    <nc r="AA289" t="n">
      <f>IF($P289,$P289,$F289)</f>
    </nc>
  </rcc>
  <rcc rId="1106" ua="false" sId="6">
    <nc r="AB289" t="n">
      <f>IF($J289=$E$22,$H289*448,0)</f>
    </nc>
  </rcc>
  <rcc rId="1107" ua="false" sId="6">
    <nc r="AC289" t="n">
      <f>IF($J289=$E$22,$I289*448,0)</f>
    </nc>
  </rcc>
  <rcc rId="1108" ua="false" sId="6">
    <nc r="AD289" t="n">
      <f>IFERROR(VLOOKUP($A289,[5]БДСМ!$A$353:$O$1956,15,0),0)</f>
    </nc>
  </rcc>
  <rcc rId="1109" ua="false" sId="6">
    <nc r="AE289" t="n">
      <f>IFERROR(VLOOKUP($A289,#REF!,13,0),0)</f>
    </nc>
  </rcc>
  <rcc rId="1110" ua="false" sId="6">
    <nc r="AF289" t="n">
      <f>AB289+AD289</f>
    </nc>
  </rcc>
  <rcc rId="1111" ua="false" sId="6">
    <nc r="AG289" t="n">
      <f>AC289+AE289</f>
    </nc>
  </rcc>
  <rcc rId="1112" ua="false" sId="6">
    <nc r="AA290" t="n">
      <f>IF($P290,$P290,$F290)</f>
    </nc>
  </rcc>
  <rcc rId="1113" ua="false" sId="6">
    <nc r="AB290" t="n">
      <f>IF($J290=$E$22,$H290*448,0)</f>
    </nc>
  </rcc>
  <rcc rId="1114" ua="false" sId="6">
    <nc r="AC290" t="n">
      <f>IF($J290=$E$22,$I290*448,0)</f>
    </nc>
  </rcc>
  <rcc rId="1115" ua="false" sId="6">
    <nc r="AD290" t="n">
      <f>IFERROR(VLOOKUP($A290,[5]БДСМ!$A$353:$O$1956,15,0),0)</f>
    </nc>
  </rcc>
  <rcc rId="1116" ua="false" sId="6">
    <nc r="AE290" t="n">
      <f>IFERROR(VLOOKUP($A290,#REF!,13,0),0)</f>
    </nc>
  </rcc>
  <rcc rId="1117" ua="false" sId="6">
    <nc r="AF290" t="n">
      <f>AB290+AD290</f>
    </nc>
  </rcc>
  <rcc rId="1118" ua="false" sId="6">
    <nc r="AG290" t="n">
      <f>AC290+AE290</f>
    </nc>
  </rcc>
  <rcc rId="1119" ua="false" sId="6">
    <nc r="AA291" t="n">
      <f>IF($P291,$P291,$F291)</f>
    </nc>
  </rcc>
  <rcc rId="1120" ua="false" sId="6">
    <nc r="AB291" t="n">
      <f>IF($J291=$E$22,$H291*448,0)</f>
    </nc>
  </rcc>
  <rcc rId="1121" ua="false" sId="6">
    <nc r="AC291" t="n">
      <f>IF($J291=$E$22,$I291*448,0)</f>
    </nc>
  </rcc>
  <rcc rId="1122" ua="false" sId="6">
    <nc r="AD291" t="n">
      <f>IFERROR(VLOOKUP($A291,[5]БДСМ!$A$353:$O$1956,15,0),0)</f>
    </nc>
  </rcc>
  <rcc rId="1123" ua="false" sId="6">
    <nc r="AE291" t="n">
      <f>IFERROR(VLOOKUP($A291,#REF!,13,0),0)</f>
    </nc>
  </rcc>
  <rcc rId="1124" ua="false" sId="6">
    <nc r="AF291" t="n">
      <f>AB291+AD291</f>
    </nc>
  </rcc>
  <rcc rId="1125" ua="false" sId="6">
    <nc r="AG291" t="n">
      <f>AC291+AE291</f>
    </nc>
  </rcc>
  <rcc rId="1126" ua="false" sId="6">
    <nc r="AA292" t="n">
      <f>IF($P292,$P292,$F292)</f>
    </nc>
  </rcc>
  <rcc rId="1127" ua="false" sId="6">
    <nc r="AB292" t="n">
      <f>IF($J292=$E$22,$H292*448,0)</f>
    </nc>
  </rcc>
  <rcc rId="1128" ua="false" sId="6">
    <nc r="AC292" t="n">
      <f>IF($J292=$E$22,$I292*448,0)</f>
    </nc>
  </rcc>
  <rcc rId="1129" ua="false" sId="6">
    <nc r="AD292" t="n">
      <f>IFERROR(VLOOKUP($A292,[5]БДСМ!$A$353:$O$1956,15,0),0)</f>
    </nc>
  </rcc>
  <rcc rId="1130" ua="false" sId="6">
    <nc r="AE292" t="n">
      <f>IFERROR(VLOOKUP($A292,#REF!,13,0),0)</f>
    </nc>
  </rcc>
  <rcc rId="1131" ua="false" sId="6">
    <nc r="AF292" t="n">
      <f>AB292+AD292</f>
    </nc>
  </rcc>
  <rcc rId="1132" ua="false" sId="6">
    <nc r="AG292" t="n">
      <f>AC292+AE292</f>
    </nc>
  </rcc>
  <rcc rId="1133" ua="false" sId="6">
    <nc r="AA293" t="n">
      <f>IF($P293,$P293,$F293)</f>
    </nc>
  </rcc>
  <rcc rId="1134" ua="false" sId="6">
    <nc r="AB293" t="n">
      <f>IF($J293=$E$22,$H293*448,0)</f>
    </nc>
  </rcc>
  <rcc rId="1135" ua="false" sId="6">
    <nc r="AC293" t="n">
      <f>IF($J293=$E$22,$I293*448,0)</f>
    </nc>
  </rcc>
  <rcc rId="1136" ua="false" sId="6">
    <nc r="AD293" t="n">
      <f>IFERROR(VLOOKUP($A293,[5]БДСМ!$A$353:$O$1956,15,0),0)</f>
    </nc>
  </rcc>
  <rcc rId="1137" ua="false" sId="6">
    <nc r="AE293" t="n">
      <f>IFERROR(VLOOKUP($A293,#REF!,13,0),0)</f>
    </nc>
  </rcc>
  <rcc rId="1138" ua="false" sId="6">
    <nc r="AF293" t="n">
      <f>AB293+AD293</f>
    </nc>
  </rcc>
  <rcc rId="1139" ua="false" sId="6">
    <nc r="AG293" t="n">
      <f>AC293+AE293</f>
    </nc>
  </rcc>
  <rcc rId="1140" ua="false" sId="6">
    <nc r="AA294" t="n">
      <f>IF($P294,$P294,$F294)</f>
    </nc>
  </rcc>
  <rcc rId="1141" ua="false" sId="6">
    <nc r="AB294" t="n">
      <f>IF($J294=$E$22,$H294*448,0)</f>
    </nc>
  </rcc>
  <rcc rId="1142" ua="false" sId="6">
    <nc r="AC294" t="n">
      <f>IF($J294=$E$22,$I294*448,0)</f>
    </nc>
  </rcc>
  <rcc rId="1143" ua="false" sId="6">
    <nc r="AD294" t="n">
      <f>IFERROR(VLOOKUP($A294,[5]БДСМ!$A$353:$O$1956,15,0),0)</f>
    </nc>
  </rcc>
  <rcc rId="1144" ua="false" sId="6">
    <nc r="AE294" t="n">
      <f>IFERROR(VLOOKUP($A294,#REF!,13,0),0)</f>
    </nc>
  </rcc>
  <rcc rId="1145" ua="false" sId="6">
    <nc r="AF294" t="n">
      <f>AB294+AD294</f>
    </nc>
  </rcc>
  <rcc rId="1146" ua="false" sId="6">
    <nc r="AG294" t="n">
      <f>AC294+AE294</f>
    </nc>
  </rcc>
  <rcc rId="1147" ua="false" sId="6">
    <nc r="AA295" t="n">
      <f>IF($P295,$P295,$F295)</f>
    </nc>
  </rcc>
  <rcc rId="1148" ua="false" sId="6">
    <nc r="AB295" t="n">
      <f>IF($J295=$E$22,$H295*448,0)</f>
    </nc>
  </rcc>
  <rcc rId="1149" ua="false" sId="6">
    <nc r="AC295" t="n">
      <f>IF($J295=$E$22,$I295*448,0)</f>
    </nc>
  </rcc>
  <rcc rId="1150" ua="false" sId="6">
    <nc r="AD295" t="n">
      <f>IFERROR(VLOOKUP($A295,[5]БДСМ!$A$353:$O$1956,15,0),0)</f>
    </nc>
  </rcc>
  <rcc rId="1151" ua="false" sId="6">
    <nc r="AE295" t="n">
      <f>IFERROR(VLOOKUP($A295,#REF!,13,0),0)</f>
    </nc>
  </rcc>
  <rcc rId="1152" ua="false" sId="6">
    <nc r="AF295" t="n">
      <f>AB295+AD295</f>
    </nc>
  </rcc>
  <rcc rId="1153" ua="false" sId="6">
    <nc r="AG295" t="n">
      <f>AC295+AE295</f>
    </nc>
  </rcc>
  <rcc rId="1154" ua="false" sId="6">
    <nc r="AA296" t="n">
      <f>IF($P296,$P296,$F296)</f>
    </nc>
  </rcc>
  <rcc rId="1155" ua="false" sId="6">
    <nc r="AB296" t="n">
      <f>IF($J296=$E$22,$H296*448,0)</f>
    </nc>
  </rcc>
  <rcc rId="1156" ua="false" sId="6">
    <nc r="AC296" t="n">
      <f>IF($J296=$E$22,$I296*448,0)</f>
    </nc>
  </rcc>
  <rcc rId="1157" ua="false" sId="6">
    <nc r="AD296" t="n">
      <f>IFERROR(VLOOKUP($A296,[5]БДСМ!$A$353:$O$1956,15,0),0)</f>
    </nc>
  </rcc>
  <rcc rId="1158" ua="false" sId="6">
    <nc r="AE296" t="n">
      <f>IFERROR(VLOOKUP($A296,#REF!,13,0),0)</f>
    </nc>
  </rcc>
  <rcc rId="1159" ua="false" sId="6">
    <nc r="AF296" t="n">
      <f>AB296+AD296</f>
    </nc>
  </rcc>
  <rcc rId="1160" ua="false" sId="6">
    <nc r="AG296" t="n">
      <f>AC296+AE296</f>
    </nc>
  </rcc>
  <rcc rId="1161" ua="false" sId="6">
    <nc r="AA297" t="n">
      <f>IF($P297,$P297,$F297)</f>
    </nc>
  </rcc>
  <rcc rId="1162" ua="false" sId="6">
    <nc r="AB297" t="n">
      <f>IF($J297=$E$22,$H297*448,0)</f>
    </nc>
  </rcc>
  <rcc rId="1163" ua="false" sId="6">
    <nc r="AC297" t="n">
      <f>IF($J297=$E$22,$I297*448,0)</f>
    </nc>
  </rcc>
  <rcc rId="1164" ua="false" sId="6">
    <nc r="AD297" t="n">
      <f>IFERROR(VLOOKUP($A297,[5]БДСМ!$A$353:$O$1956,15,0),0)</f>
    </nc>
  </rcc>
  <rcc rId="1165" ua="false" sId="6">
    <nc r="AE297" t="n">
      <f>IFERROR(VLOOKUP($A297,#REF!,13,0),0)</f>
    </nc>
  </rcc>
  <rcc rId="1166" ua="false" sId="6">
    <nc r="AF297" t="n">
      <f>AB297+AD297</f>
    </nc>
  </rcc>
  <rcc rId="1167" ua="false" sId="6">
    <nc r="AG297" t="n">
      <f>AC297+AE297</f>
    </nc>
  </rcc>
  <rcc rId="1168" ua="false" sId="6">
    <nc r="AA298" t="n">
      <f>IF($P298,$P298,$F298)</f>
    </nc>
  </rcc>
  <rcc rId="1169" ua="false" sId="6">
    <nc r="AB298" t="n">
      <f>IF($J298=$E$22,$H298*448,0)</f>
    </nc>
  </rcc>
  <rcc rId="1170" ua="false" sId="6">
    <nc r="AC298" t="n">
      <f>IF($J298=$E$22,$I298*448,0)</f>
    </nc>
  </rcc>
  <rcc rId="1171" ua="false" sId="6">
    <nc r="AD298" t="n">
      <f>IFERROR(VLOOKUP($A298,[5]БДСМ!$A$353:$O$1956,15,0),0)</f>
    </nc>
  </rcc>
  <rcc rId="1172" ua="false" sId="6">
    <nc r="AE298" t="n">
      <f>IFERROR(VLOOKUP($A298,#REF!,13,0),0)</f>
    </nc>
  </rcc>
  <rcc rId="1173" ua="false" sId="6">
    <nc r="AF298" t="n">
      <f>AB298+AD298</f>
    </nc>
  </rcc>
  <rcc rId="1174" ua="false" sId="6">
    <nc r="AG298" t="n">
      <f>AC298+AE298</f>
    </nc>
  </rcc>
  <rcc rId="1175" ua="false" sId="6">
    <nc r="AA299" t="n">
      <f>IF($P299,$P299,$F299)</f>
    </nc>
  </rcc>
  <rcc rId="1176" ua="false" sId="6">
    <nc r="AB299" t="n">
      <f>IF($J299=$E$22,$H299*448,0)</f>
    </nc>
  </rcc>
  <rcc rId="1177" ua="false" sId="6">
    <nc r="AC299" t="n">
      <f>IF($J299=$E$22,$I299*448,0)</f>
    </nc>
  </rcc>
  <rcc rId="1178" ua="false" sId="6">
    <nc r="AD299" t="n">
      <f>IFERROR(VLOOKUP($A299,[5]БДСМ!$A$353:$O$1956,15,0),0)</f>
    </nc>
  </rcc>
  <rcc rId="1179" ua="false" sId="6">
    <nc r="AE299" t="n">
      <f>IFERROR(VLOOKUP($A299,#REF!,13,0),0)</f>
    </nc>
  </rcc>
  <rcc rId="1180" ua="false" sId="6">
    <nc r="AF299" t="n">
      <f>AB299+AD299</f>
    </nc>
  </rcc>
  <rcc rId="1181" ua="false" sId="6">
    <nc r="AG299" t="n">
      <f>AC299+AE299</f>
    </nc>
  </rcc>
  <rcc rId="1182" ua="false" sId="6">
    <nc r="AA300" t="n">
      <f>IF($P300,$P300,$F300)</f>
    </nc>
  </rcc>
  <rcc rId="1183" ua="false" sId="6">
    <nc r="AB300" t="n">
      <f>IF($J300=$E$22,$H300*448,0)</f>
    </nc>
  </rcc>
  <rcc rId="1184" ua="false" sId="6">
    <nc r="AC300" t="n">
      <f>IF($J300=$E$22,$I300*448,0)</f>
    </nc>
  </rcc>
  <rcc rId="1185" ua="false" sId="6">
    <nc r="AD300" t="n">
      <f>IFERROR(VLOOKUP($A300,[5]БДСМ!$A$353:$O$1956,15,0),0)</f>
    </nc>
  </rcc>
  <rcc rId="1186" ua="false" sId="6">
    <nc r="AE300" t="n">
      <f>IFERROR(VLOOKUP($A300,#REF!,13,0),0)</f>
    </nc>
  </rcc>
  <rcc rId="1187" ua="false" sId="6">
    <nc r="AF300" t="n">
      <f>AB300+AD300</f>
    </nc>
  </rcc>
  <rcc rId="1188" ua="false" sId="6">
    <nc r="AG300" t="n">
      <f>AC300+AE300</f>
    </nc>
  </rcc>
  <rcc rId="1189" ua="false" sId="6">
    <nc r="AA301" t="n">
      <f>IF($P301,$P301,$F301)</f>
    </nc>
  </rcc>
  <rcc rId="1190" ua="false" sId="6">
    <nc r="AB301" t="n">
      <f>IF($J301=$E$22,$H301*448,0)</f>
    </nc>
  </rcc>
  <rcc rId="1191" ua="false" sId="6">
    <nc r="AC301" t="n">
      <f>IF($J301=$E$22,$I301*448,0)</f>
    </nc>
  </rcc>
  <rcc rId="1192" ua="false" sId="6">
    <nc r="AD301" t="n">
      <f>IFERROR(VLOOKUP($A301,[5]БДСМ!$A$353:$O$1956,15,0),0)</f>
    </nc>
  </rcc>
  <rcc rId="1193" ua="false" sId="6">
    <nc r="AE301" t="n">
      <f>IFERROR(VLOOKUP($A301,#REF!,13,0),0)</f>
    </nc>
  </rcc>
  <rcc rId="1194" ua="false" sId="6">
    <nc r="AF301" t="n">
      <f>AB301+AD301</f>
    </nc>
  </rcc>
  <rcc rId="1195" ua="false" sId="6">
    <nc r="AG301" t="n">
      <f>AC301+AE301</f>
    </nc>
  </rcc>
  <rcc rId="1196" ua="false" sId="6">
    <nc r="AA302" t="n">
      <f>IF($P302,$P302,$F302)</f>
    </nc>
  </rcc>
  <rcc rId="1197" ua="false" sId="6">
    <nc r="AB302" t="n">
      <f>IF($J302=$E$22,$H302*448,0)</f>
    </nc>
  </rcc>
  <rcc rId="1198" ua="false" sId="6">
    <nc r="AC302" t="n">
      <f>IF($J302=$E$22,$I302*448,0)</f>
    </nc>
  </rcc>
  <rcc rId="1199" ua="false" sId="6">
    <nc r="AD302" t="n">
      <f>IFERROR(VLOOKUP($A302,[5]БДСМ!$A$353:$O$1956,15,0),0)</f>
    </nc>
  </rcc>
  <rcc rId="1200" ua="false" sId="6">
    <nc r="AE302" t="n">
      <f>IFERROR(VLOOKUP($A302,#REF!,13,0),0)</f>
    </nc>
  </rcc>
  <rcc rId="1201" ua="false" sId="6">
    <nc r="AF302" t="n">
      <f>AB302+AD302</f>
    </nc>
  </rcc>
  <rcc rId="1202" ua="false" sId="6">
    <nc r="AG302" t="n">
      <f>AC302+AE302</f>
    </nc>
  </rcc>
  <rcc rId="1203" ua="false" sId="6">
    <nc r="AA303" t="n">
      <f>IF($P303,$P303,$F303)</f>
    </nc>
  </rcc>
  <rcc rId="1204" ua="false" sId="6">
    <nc r="AB303" t="n">
      <f>IF($J303=$E$22,$H303*448,0)</f>
    </nc>
  </rcc>
  <rcc rId="1205" ua="false" sId="6">
    <nc r="AC303" t="n">
      <f>IF($J303=$E$22,$I303*448,0)</f>
    </nc>
  </rcc>
  <rcc rId="1206" ua="false" sId="6">
    <nc r="AD303" t="n">
      <f>IFERROR(VLOOKUP($A303,[5]БДСМ!$A$353:$O$1956,15,0),0)</f>
    </nc>
  </rcc>
  <rcc rId="1207" ua="false" sId="6">
    <nc r="AE303" t="n">
      <f>IFERROR(VLOOKUP($A303,#REF!,13,0),0)</f>
    </nc>
  </rcc>
  <rcc rId="1208" ua="false" sId="6">
    <nc r="AF303" t="n">
      <f>AB303+AD303</f>
    </nc>
  </rcc>
  <rcc rId="1209" ua="false" sId="6">
    <nc r="AG303" t="n">
      <f>AC303+AE303</f>
    </nc>
  </rcc>
  <rcc rId="1210" ua="false" sId="6">
    <nc r="AA304" t="n">
      <f>IF($P304,$P304,$F304)</f>
    </nc>
  </rcc>
  <rcc rId="1211" ua="false" sId="6">
    <nc r="AB304" t="n">
      <f>IF($J304=$E$22,$H304*448,0)</f>
    </nc>
  </rcc>
  <rcc rId="1212" ua="false" sId="6">
    <nc r="AC304" t="n">
      <f>IF($J304=$E$22,$I304*448,0)</f>
    </nc>
  </rcc>
  <rcc rId="1213" ua="false" sId="6">
    <nc r="AD304" t="n">
      <f>IFERROR(VLOOKUP($A304,[5]БДСМ!$A$353:$O$1956,15,0),0)</f>
    </nc>
  </rcc>
  <rcc rId="1214" ua="false" sId="6">
    <nc r="AE304" t="n">
      <f>IFERROR(VLOOKUP($A304,#REF!,13,0),0)</f>
    </nc>
  </rcc>
  <rcc rId="1215" ua="false" sId="6">
    <nc r="AF304" t="n">
      <f>AB304+AD304</f>
    </nc>
  </rcc>
  <rcc rId="1216" ua="false" sId="6">
    <nc r="AG304" t="n">
      <f>AC304+AE304</f>
    </nc>
  </rcc>
  <rcc rId="1217" ua="false" sId="6">
    <nc r="AA305" t="n">
      <f>IF($P305,$P305,$F305)</f>
    </nc>
  </rcc>
  <rcc rId="1218" ua="false" sId="6">
    <nc r="AB305" t="n">
      <f>IF($J305=$E$22,$H305*448,0)</f>
    </nc>
  </rcc>
  <rcc rId="1219" ua="false" sId="6">
    <nc r="AC305" t="n">
      <f>IF($J305=$E$22,$I305*448,0)</f>
    </nc>
  </rcc>
  <rcc rId="1220" ua="false" sId="6">
    <nc r="AD305" t="n">
      <f>IFERROR(VLOOKUP($A305,[5]БДСМ!$A$353:$O$1956,15,0),0)</f>
    </nc>
  </rcc>
  <rcc rId="1221" ua="false" sId="6">
    <nc r="AE305" t="n">
      <f>IFERROR(VLOOKUP($A305,#REF!,13,0),0)</f>
    </nc>
  </rcc>
  <rcc rId="1222" ua="false" sId="6">
    <nc r="AF305" t="n">
      <f>AB305+AD305</f>
    </nc>
  </rcc>
  <rcc rId="1223" ua="false" sId="6">
    <nc r="AG305" t="n">
      <f>AC305+AE305</f>
    </nc>
  </rcc>
  <rcc rId="1224" ua="false" sId="6">
    <nc r="AA306" t="n">
      <f>IF($P306,$P306,$F306)</f>
    </nc>
  </rcc>
  <rcc rId="1225" ua="false" sId="6">
    <nc r="AB306" t="n">
      <f>IF($J306=$E$22,$H306*448,0)</f>
    </nc>
  </rcc>
  <rcc rId="1226" ua="false" sId="6">
    <nc r="AC306" t="n">
      <f>IF($J306=$E$22,$I306*448,0)</f>
    </nc>
  </rcc>
  <rcc rId="1227" ua="false" sId="6">
    <nc r="AD306" t="n">
      <f>IFERROR(VLOOKUP($A306,[5]БДСМ!$A$353:$O$1956,15,0),0)</f>
    </nc>
  </rcc>
  <rcc rId="1228" ua="false" sId="6">
    <nc r="AE306" t="n">
      <f>IFERROR(VLOOKUP($A306,#REF!,13,0),0)</f>
    </nc>
  </rcc>
  <rcc rId="1229" ua="false" sId="6">
    <nc r="AF306" t="n">
      <f>AB306+AD306</f>
    </nc>
  </rcc>
  <rcc rId="1230" ua="false" sId="6">
    <nc r="AG306" t="n">
      <f>AC306+AE306</f>
    </nc>
  </rcc>
  <rcc rId="1231" ua="false" sId="6">
    <nc r="AA307" t="n">
      <f>IF($P307,$P307,$F307)</f>
    </nc>
  </rcc>
  <rcc rId="1232" ua="false" sId="6">
    <nc r="AB307" t="n">
      <f>IF($J307=$E$22,$H307*448,0)</f>
    </nc>
  </rcc>
  <rcc rId="1233" ua="false" sId="6">
    <nc r="AC307" t="n">
      <f>IF($J307=$E$22,$I307*448,0)</f>
    </nc>
  </rcc>
  <rcc rId="1234" ua="false" sId="6">
    <nc r="AD307" t="n">
      <f>IFERROR(VLOOKUP($A307,[5]БДСМ!$A$353:$O$1956,15,0),0)</f>
    </nc>
  </rcc>
  <rcc rId="1235" ua="false" sId="6">
    <nc r="AE307" t="n">
      <f>IFERROR(VLOOKUP($A307,#REF!,13,0),0)</f>
    </nc>
  </rcc>
  <rcc rId="1236" ua="false" sId="6">
    <nc r="AF307" t="n">
      <f>AB307+AD307</f>
    </nc>
  </rcc>
  <rcc rId="1237" ua="false" sId="6">
    <nc r="AG307" t="n">
      <f>AC307+AE307</f>
    </nc>
  </rcc>
  <rcc rId="1238" ua="false" sId="6">
    <nc r="AA308" t="n">
      <f>IF($P308,$P308,$F308)</f>
    </nc>
  </rcc>
  <rcc rId="1239" ua="false" sId="6">
    <nc r="AB308" t="n">
      <f>IF($J308=$E$22,$H308*448,0)</f>
    </nc>
  </rcc>
  <rcc rId="1240" ua="false" sId="6">
    <nc r="AC308" t="n">
      <f>IF($J308=$E$22,$I308*448,0)</f>
    </nc>
  </rcc>
  <rcc rId="1241" ua="false" sId="6">
    <nc r="AD308" t="n">
      <f>IFERROR(VLOOKUP($A308,[5]БДСМ!$A$353:$O$1956,15,0),0)</f>
    </nc>
  </rcc>
  <rcc rId="1242" ua="false" sId="6">
    <nc r="AE308" t="n">
      <f>IFERROR(VLOOKUP($A308,#REF!,13,0),0)</f>
    </nc>
  </rcc>
  <rcc rId="1243" ua="false" sId="6">
    <nc r="AF308" t="n">
      <f>AB308+AD308</f>
    </nc>
  </rcc>
  <rcc rId="1244" ua="false" sId="6">
    <nc r="AG308" t="n">
      <f>AC308+AE308</f>
    </nc>
  </rcc>
  <rcc rId="1245" ua="false" sId="6">
    <nc r="AA309" t="n">
      <f>IF($P309,$P309,$F309)</f>
    </nc>
  </rcc>
  <rcc rId="1246" ua="false" sId="6">
    <nc r="AB309" t="n">
      <f>IF($J309=$E$22,$H309*448,0)</f>
    </nc>
  </rcc>
  <rcc rId="1247" ua="false" sId="6">
    <nc r="AC309" t="n">
      <f>IF($J309=$E$22,$I309*448,0)</f>
    </nc>
  </rcc>
  <rcc rId="1248" ua="false" sId="6">
    <nc r="AD309" t="n">
      <f>IFERROR(VLOOKUP($A309,[5]БДСМ!$A$353:$O$1956,15,0),0)</f>
    </nc>
  </rcc>
  <rcc rId="1249" ua="false" sId="6">
    <nc r="AE309" t="n">
      <f>IFERROR(VLOOKUP($A309,#REF!,13,0),0)</f>
    </nc>
  </rcc>
  <rcc rId="1250" ua="false" sId="6">
    <nc r="AF309" t="n">
      <f>AB309+AD309</f>
    </nc>
  </rcc>
  <rcc rId="1251" ua="false" sId="6">
    <nc r="AG309" t="n">
      <f>AC309+AE309</f>
    </nc>
  </rcc>
  <rcc rId="1252" ua="false" sId="6">
    <nc r="AA310" t="n">
      <f>IF($P310,$P310,$F310)</f>
    </nc>
  </rcc>
  <rcc rId="1253" ua="false" sId="6">
    <nc r="AB310" t="n">
      <f>IF($J310=$E$22,$H310*448,0)</f>
    </nc>
  </rcc>
  <rcc rId="1254" ua="false" sId="6">
    <nc r="AC310" t="n">
      <f>IF($J310=$E$22,$I310*448,0)</f>
    </nc>
  </rcc>
  <rcc rId="1255" ua="false" sId="6">
    <nc r="AD310" t="n">
      <f>IFERROR(VLOOKUP($A310,[5]БДСМ!$A$353:$O$1956,15,0),0)</f>
    </nc>
  </rcc>
  <rcc rId="1256" ua="false" sId="6">
    <nc r="AE310" t="n">
      <f>IFERROR(VLOOKUP($A310,#REF!,13,0),0)</f>
    </nc>
  </rcc>
  <rcc rId="1257" ua="false" sId="6">
    <nc r="AF310" t="n">
      <f>AB310+AD310</f>
    </nc>
  </rcc>
  <rcc rId="1258" ua="false" sId="6">
    <nc r="AG310" t="n">
      <f>AC310+AE310</f>
    </nc>
  </rcc>
  <rcc rId="1259" ua="false" sId="6">
    <nc r="AA311" t="n">
      <f>IF($P311,$P311,$F311)</f>
    </nc>
  </rcc>
  <rcc rId="1260" ua="false" sId="6">
    <nc r="AB311" t="n">
      <f>IF($J311=$E$22,$H311*448,0)</f>
    </nc>
  </rcc>
  <rcc rId="1261" ua="false" sId="6">
    <nc r="AC311" t="n">
      <f>IF($J311=$E$22,$I311*448,0)</f>
    </nc>
  </rcc>
  <rcc rId="1262" ua="false" sId="6">
    <nc r="AD311" t="n">
      <f>IFERROR(VLOOKUP($A311,[5]БДСМ!$A$353:$O$1956,15,0),0)</f>
    </nc>
  </rcc>
  <rcc rId="1263" ua="false" sId="6">
    <nc r="AE311" t="n">
      <f>IFERROR(VLOOKUP($A311,#REF!,13,0),0)</f>
    </nc>
  </rcc>
  <rcc rId="1264" ua="false" sId="6">
    <nc r="AF311" t="n">
      <f>AB311+AD311</f>
    </nc>
  </rcc>
  <rcc rId="1265" ua="false" sId="6">
    <nc r="AG311" t="n">
      <f>AC311+AE311</f>
    </nc>
  </rcc>
  <rcc rId="1266" ua="false" sId="6">
    <nc r="AA312" t="n">
      <f>IF($P312,$P312,$F312)</f>
    </nc>
  </rcc>
  <rcc rId="1267" ua="false" sId="6">
    <nc r="AB312" t="n">
      <f>IF($J312=$E$22,$H312*448,0)</f>
    </nc>
  </rcc>
  <rcc rId="1268" ua="false" sId="6">
    <nc r="AC312" t="n">
      <f>IF($J312=$E$22,$I312*448,0)</f>
    </nc>
  </rcc>
  <rcc rId="1269" ua="false" sId="6">
    <nc r="AD312" t="n">
      <f>IFERROR(VLOOKUP($A312,[5]БДСМ!$A$353:$O$1956,15,0),0)</f>
    </nc>
  </rcc>
  <rcc rId="1270" ua="false" sId="6">
    <nc r="AE312" t="n">
      <f>IFERROR(VLOOKUP($A312,#REF!,13,0),0)</f>
    </nc>
  </rcc>
  <rcc rId="1271" ua="false" sId="6">
    <nc r="AF312" t="n">
      <f>AB312+AD312</f>
    </nc>
  </rcc>
  <rcc rId="1272" ua="false" sId="6">
    <nc r="AG312" t="n">
      <f>AC312+AE312</f>
    </nc>
  </rcc>
  <rcc rId="1273" ua="false" sId="6">
    <nc r="AA313" t="n">
      <f>IF($P313,$P313,$F313)</f>
    </nc>
  </rcc>
  <rcc rId="1274" ua="false" sId="6">
    <nc r="AB313" t="n">
      <f>IF($J313=$E$22,$H313*448,0)</f>
    </nc>
  </rcc>
  <rcc rId="1275" ua="false" sId="6">
    <nc r="AC313" t="n">
      <f>IF($J313=$E$22,$I313*448,0)</f>
    </nc>
  </rcc>
  <rcc rId="1276" ua="false" sId="6">
    <nc r="AD313" t="n">
      <f>IFERROR(VLOOKUP($A313,[5]БДСМ!$A$353:$O$1956,15,0),0)</f>
    </nc>
  </rcc>
  <rcc rId="1277" ua="false" sId="6">
    <nc r="AE313" t="n">
      <f>IFERROR(VLOOKUP($A313,#REF!,13,0),0)</f>
    </nc>
  </rcc>
  <rcc rId="1278" ua="false" sId="6">
    <nc r="AF313" t="n">
      <f>AB313+AD313</f>
    </nc>
  </rcc>
  <rcc rId="1279" ua="false" sId="6">
    <nc r="AG313" t="n">
      <f>AC313+AE313</f>
    </nc>
  </rcc>
  <rcc rId="1280" ua="false" sId="6">
    <nc r="AA314" t="n">
      <f>IF($P314,$P314,$F314)</f>
    </nc>
  </rcc>
  <rcc rId="1281" ua="false" sId="6">
    <nc r="AB314" t="n">
      <f>IF($J314=$E$22,$H314*448,0)</f>
    </nc>
  </rcc>
  <rcc rId="1282" ua="false" sId="6">
    <nc r="AC314" t="n">
      <f>IF($J314=$E$22,$I314*448,0)</f>
    </nc>
  </rcc>
  <rcc rId="1283" ua="false" sId="6">
    <nc r="AD314" t="n">
      <f>IFERROR(VLOOKUP($A314,[5]БДСМ!$A$353:$O$1956,15,0),0)</f>
    </nc>
  </rcc>
  <rcc rId="1284" ua="false" sId="6">
    <nc r="AE314" t="n">
      <f>IFERROR(VLOOKUP($A314,#REF!,13,0),0)</f>
    </nc>
  </rcc>
  <rcc rId="1285" ua="false" sId="6">
    <nc r="AF314" t="n">
      <f>AB314+AD314</f>
    </nc>
  </rcc>
  <rcc rId="1286" ua="false" sId="6">
    <nc r="AG314" t="n">
      <f>AC314+AE314</f>
    </nc>
  </rcc>
  <rcc rId="1287" ua="false" sId="6">
    <nc r="AA315" t="n">
      <f>IF($P315,$P315,$F315)</f>
    </nc>
  </rcc>
  <rcc rId="1288" ua="false" sId="6">
    <nc r="AB315" t="n">
      <f>IF($J315=$E$22,$H315*448,0)</f>
    </nc>
  </rcc>
  <rcc rId="1289" ua="false" sId="6">
    <nc r="AC315" t="n">
      <f>IF($J315=$E$22,$I315*448,0)</f>
    </nc>
  </rcc>
  <rcc rId="1290" ua="false" sId="6">
    <nc r="AD315" t="n">
      <f>IFERROR(VLOOKUP($A315,[5]БДСМ!$A$353:$O$1956,15,0),0)</f>
    </nc>
  </rcc>
  <rcc rId="1291" ua="false" sId="6">
    <nc r="AE315" t="n">
      <f>IFERROR(VLOOKUP($A315,#REF!,13,0),0)</f>
    </nc>
  </rcc>
  <rcc rId="1292" ua="false" sId="6">
    <nc r="AF315" t="n">
      <f>AB315+AD315</f>
    </nc>
  </rcc>
  <rcc rId="1293" ua="false" sId="6">
    <nc r="AG315" t="n">
      <f>AC315+AE315</f>
    </nc>
  </rcc>
  <rcc rId="1294" ua="false" sId="6">
    <nc r="AA316" t="n">
      <f>IF($P316,$P316,$F316)</f>
    </nc>
  </rcc>
  <rcc rId="1295" ua="false" sId="6">
    <nc r="AB316" t="n">
      <f>IF($J316=$E$22,$H316*448,0)</f>
    </nc>
  </rcc>
  <rcc rId="1296" ua="false" sId="6">
    <nc r="AC316" t="n">
      <f>IF($J316=$E$22,$I316*448,0)</f>
    </nc>
  </rcc>
  <rcc rId="1297" ua="false" sId="6">
    <nc r="AD316" t="n">
      <f>IFERROR(VLOOKUP($A316,[5]БДСМ!$A$353:$O$1956,15,0),0)</f>
    </nc>
  </rcc>
  <rcc rId="1298" ua="false" sId="6">
    <nc r="AE316" t="n">
      <f>IFERROR(VLOOKUP($A316,#REF!,13,0),0)</f>
    </nc>
  </rcc>
  <rcc rId="1299" ua="false" sId="6">
    <nc r="AF316" t="n">
      <f>AB316+AD316</f>
    </nc>
  </rcc>
  <rcc rId="1300" ua="false" sId="6">
    <nc r="AG316" t="n">
      <f>AC316+AE316</f>
    </nc>
  </rcc>
  <rcc rId="1301" ua="false" sId="6">
    <nc r="AA317" t="n">
      <f>IF($P317,$P317,$F317)</f>
    </nc>
  </rcc>
  <rcc rId="1302" ua="false" sId="6">
    <nc r="AB317" t="n">
      <f>IF($J317=$E$22,$H317*448,0)</f>
    </nc>
  </rcc>
  <rcc rId="1303" ua="false" sId="6">
    <nc r="AC317" t="n">
      <f>IF($J317=$E$22,$I317*448,0)</f>
    </nc>
  </rcc>
  <rcc rId="1304" ua="false" sId="6">
    <nc r="AD317" t="n">
      <f>IFERROR(VLOOKUP($A317,[5]БДСМ!$A$353:$O$1956,15,0),0)</f>
    </nc>
  </rcc>
  <rcc rId="1305" ua="false" sId="6">
    <nc r="AE317" t="n">
      <f>IFERROR(VLOOKUP($A317,#REF!,13,0),0)</f>
    </nc>
  </rcc>
  <rcc rId="1306" ua="false" sId="6">
    <nc r="AF317" t="n">
      <f>AB317+AD317</f>
    </nc>
  </rcc>
  <rcc rId="1307" ua="false" sId="6">
    <nc r="AG317" t="n">
      <f>AC317+AE317</f>
    </nc>
  </rcc>
  <rcc rId="1308" ua="false" sId="6">
    <nc r="AA318" t="n">
      <f>IF($P318,$P318,$F318)</f>
    </nc>
  </rcc>
  <rcc rId="1309" ua="false" sId="6">
    <nc r="AB318" t="n">
      <f>IF($J318=$E$22,$H318*448,0)</f>
    </nc>
  </rcc>
  <rcc rId="1310" ua="false" sId="6">
    <nc r="AC318" t="n">
      <f>IF($J318=$E$22,$I318*448,0)</f>
    </nc>
  </rcc>
  <rcc rId="1311" ua="false" sId="6">
    <nc r="AD318" t="n">
      <f>IFERROR(VLOOKUP($A318,[5]БДСМ!$A$353:$O$1956,15,0),0)</f>
    </nc>
  </rcc>
  <rcc rId="1312" ua="false" sId="6">
    <nc r="AE318" t="n">
      <f>IFERROR(VLOOKUP($A318,#REF!,13,0),0)</f>
    </nc>
  </rcc>
  <rcc rId="1313" ua="false" sId="6">
    <nc r="AF318" t="n">
      <f>AB318+AD318</f>
    </nc>
  </rcc>
  <rcc rId="1314" ua="false" sId="6">
    <nc r="AG318" t="n">
      <f>AC318+AE318</f>
    </nc>
  </rcc>
  <rcc rId="1315" ua="false" sId="6">
    <nc r="AA319" t="n">
      <f>IF($P319,$P319,$F319)</f>
    </nc>
  </rcc>
  <rcc rId="1316" ua="false" sId="6">
    <nc r="AB319" t="n">
      <f>IF($J319=$E$22,$H319*448,0)</f>
    </nc>
  </rcc>
  <rcc rId="1317" ua="false" sId="6">
    <nc r="AC319" t="n">
      <f>IF($J319=$E$22,$I319*448,0)</f>
    </nc>
  </rcc>
  <rcc rId="1318" ua="false" sId="6">
    <nc r="AD319" t="n">
      <f>IFERROR(VLOOKUP($A319,[5]БДСМ!$A$353:$O$1956,15,0),0)</f>
    </nc>
  </rcc>
  <rcc rId="1319" ua="false" sId="6">
    <nc r="AE319" t="n">
      <f>IFERROR(VLOOKUP($A319,#REF!,13,0),0)</f>
    </nc>
  </rcc>
  <rcc rId="1320" ua="false" sId="6">
    <nc r="AF319" t="n">
      <f>AB319+AD319</f>
    </nc>
  </rcc>
  <rcc rId="1321" ua="false" sId="6">
    <nc r="AG319" t="n">
      <f>AC319+AE319</f>
    </nc>
  </rcc>
  <rcc rId="1322" ua="false" sId="6">
    <nc r="AA320" t="n">
      <f>IF($P320,$P320,$F320)</f>
    </nc>
  </rcc>
  <rcc rId="1323" ua="false" sId="6">
    <nc r="AB320" t="n">
      <f>IF($J320=$E$22,$H320*448,0)</f>
    </nc>
  </rcc>
  <rcc rId="1324" ua="false" sId="6">
    <nc r="AC320" t="n">
      <f>IF($J320=$E$22,$I320*448,0)</f>
    </nc>
  </rcc>
  <rcc rId="1325" ua="false" sId="6">
    <nc r="AD320" t="n">
      <f>IFERROR(VLOOKUP($A320,[5]БДСМ!$A$353:$O$1956,15,0),0)</f>
    </nc>
  </rcc>
  <rcc rId="1326" ua="false" sId="6">
    <nc r="AE320" t="n">
      <f>IFERROR(VLOOKUP($A320,#REF!,13,0),0)</f>
    </nc>
  </rcc>
  <rcc rId="1327" ua="false" sId="6">
    <nc r="AF320" t="n">
      <f>AB320+AD320</f>
    </nc>
  </rcc>
  <rcc rId="1328" ua="false" sId="6">
    <nc r="AG320" t="n">
      <f>AC320+AE320</f>
    </nc>
  </rcc>
  <rcc rId="1329" ua="false" sId="6">
    <nc r="AA321" t="n">
      <f>IF($P321,$P321,$F321)</f>
    </nc>
  </rcc>
  <rcc rId="1330" ua="false" sId="6">
    <nc r="AB321" t="n">
      <f>IF($J321=$E$22,$H321*448,0)</f>
    </nc>
  </rcc>
  <rcc rId="1331" ua="false" sId="6">
    <nc r="AC321" t="n">
      <f>IF($J321=$E$22,$I321*448,0)</f>
    </nc>
  </rcc>
  <rcc rId="1332" ua="false" sId="6">
    <nc r="AD321" t="n">
      <f>IFERROR(VLOOKUP($A321,[5]БДСМ!$A$353:$O$1956,15,0),0)</f>
    </nc>
  </rcc>
  <rcc rId="1333" ua="false" sId="6">
    <nc r="AE321" t="n">
      <f>IFERROR(VLOOKUP($A321,#REF!,13,0),0)</f>
    </nc>
  </rcc>
  <rcc rId="1334" ua="false" sId="6">
    <nc r="AF321" t="n">
      <f>AB321+AD321</f>
    </nc>
  </rcc>
  <rcc rId="1335" ua="false" sId="6">
    <nc r="AG321" t="n">
      <f>AC321+AE321</f>
    </nc>
  </rcc>
  <rcc rId="1336" ua="false" sId="6">
    <nc r="AA322" t="n">
      <f>IF($P322,$P322,$F322)</f>
    </nc>
  </rcc>
  <rcc rId="1337" ua="false" sId="6">
    <nc r="AB322" t="n">
      <f>IF($J322=$E$22,$H322*448,0)</f>
    </nc>
  </rcc>
  <rcc rId="1338" ua="false" sId="6">
    <nc r="AC322" t="n">
      <f>IF($J322=$E$22,$I322*448,0)</f>
    </nc>
  </rcc>
  <rcc rId="1339" ua="false" sId="6">
    <nc r="AD322" t="n">
      <f>IFERROR(VLOOKUP($A322,[5]БДСМ!$A$353:$O$1956,15,0),0)</f>
    </nc>
  </rcc>
  <rcc rId="1340" ua="false" sId="6">
    <nc r="AE322" t="n">
      <f>IFERROR(VLOOKUP($A322,#REF!,13,0),0)</f>
    </nc>
  </rcc>
  <rcc rId="1341" ua="false" sId="6">
    <nc r="AF322" t="n">
      <f>AB322+AD322</f>
    </nc>
  </rcc>
  <rcc rId="1342" ua="false" sId="6">
    <nc r="AG322" t="n">
      <f>AC322+AE322</f>
    </nc>
  </rcc>
  <rcc rId="1343" ua="false" sId="6">
    <nc r="AA323" t="n">
      <f>IF($P323,$P323,$F323)</f>
    </nc>
  </rcc>
  <rcc rId="1344" ua="false" sId="6">
    <nc r="AB323" t="n">
      <f>IF($J323=$E$22,$H323*448,0)</f>
    </nc>
  </rcc>
  <rcc rId="1345" ua="false" sId="6">
    <nc r="AC323" t="n">
      <f>IF($J323=$E$22,$I323*448,0)</f>
    </nc>
  </rcc>
  <rcc rId="1346" ua="false" sId="6">
    <nc r="AD323" t="n">
      <f>IFERROR(VLOOKUP($A323,[5]БДСМ!$A$353:$O$1956,15,0),0)</f>
    </nc>
  </rcc>
  <rcc rId="1347" ua="false" sId="6">
    <nc r="AE323" t="n">
      <f>IFERROR(VLOOKUP($A323,#REF!,13,0),0)</f>
    </nc>
  </rcc>
  <rcc rId="1348" ua="false" sId="6">
    <nc r="AF323" t="n">
      <f>AB323+AD323</f>
    </nc>
  </rcc>
  <rcc rId="1349" ua="false" sId="6">
    <nc r="AG323" t="n">
      <f>AC323+AE323</f>
    </nc>
  </rcc>
  <rcc rId="1350" ua="false" sId="6">
    <nc r="AA324" t="n">
      <f>IF($P324,$P324,$F324)</f>
    </nc>
  </rcc>
  <rcc rId="1351" ua="false" sId="6">
    <nc r="AB324" t="n">
      <f>IF($J324=$E$22,$H324*448,0)</f>
    </nc>
  </rcc>
  <rcc rId="1352" ua="false" sId="6">
    <nc r="AC324" t="n">
      <f>IF($J324=$E$22,$I324*448,0)</f>
    </nc>
  </rcc>
  <rcc rId="1353" ua="false" sId="6">
    <nc r="AD324" t="n">
      <f>IFERROR(VLOOKUP($A324,[5]БДСМ!$A$353:$O$1956,15,0),0)</f>
    </nc>
  </rcc>
  <rcc rId="1354" ua="false" sId="6">
    <nc r="AE324" t="n">
      <f>IFERROR(VLOOKUP($A324,#REF!,13,0),0)</f>
    </nc>
  </rcc>
  <rcc rId="1355" ua="false" sId="6">
    <nc r="AF324" t="n">
      <f>AB324+AD324</f>
    </nc>
  </rcc>
  <rcc rId="1356" ua="false" sId="6">
    <nc r="AG324" t="n">
      <f>AC324+AE324</f>
    </nc>
  </rcc>
  <rcc rId="1357" ua="false" sId="6">
    <nc r="AA325" t="n">
      <f>IF($P325,$P325,$F325)</f>
    </nc>
  </rcc>
  <rcc rId="1358" ua="false" sId="6">
    <nc r="AB325" t="n">
      <f>IF($J325=$E$22,$H325*448,0)</f>
    </nc>
  </rcc>
  <rcc rId="1359" ua="false" sId="6">
    <nc r="AC325" t="n">
      <f>IF($J325=$E$22,$I325*448,0)</f>
    </nc>
  </rcc>
  <rcc rId="1360" ua="false" sId="6">
    <nc r="AD325" t="n">
      <f>IFERROR(VLOOKUP($A325,[5]БДСМ!$A$353:$O$1956,15,0),0)</f>
    </nc>
  </rcc>
  <rcc rId="1361" ua="false" sId="6">
    <nc r="AE325" t="n">
      <f>IFERROR(VLOOKUP($A325,#REF!,13,0),0)</f>
    </nc>
  </rcc>
  <rcc rId="1362" ua="false" sId="6">
    <nc r="AF325" t="n">
      <f>AB325+AD325</f>
    </nc>
  </rcc>
  <rcc rId="1363" ua="false" sId="6">
    <nc r="AG325" t="n">
      <f>AC325+AE325</f>
    </nc>
  </rcc>
  <rcc rId="1364" ua="false" sId="6">
    <nc r="AA326" t="n">
      <f>IF($P326,$P326,$F326)</f>
    </nc>
  </rcc>
  <rcc rId="1365" ua="false" sId="6">
    <nc r="AB326" t="n">
      <f>IF($J326=$E$22,$H326*448,0)</f>
    </nc>
  </rcc>
  <rcc rId="1366" ua="false" sId="6">
    <nc r="AC326" t="n">
      <f>IF($J326=$E$22,$I326*448,0)</f>
    </nc>
  </rcc>
  <rcc rId="1367" ua="false" sId="6">
    <nc r="AD326" t="n">
      <f>IFERROR(VLOOKUP($A326,[5]БДСМ!$A$353:$O$1956,15,0),0)</f>
    </nc>
  </rcc>
  <rcc rId="1368" ua="false" sId="6">
    <nc r="AE326" t="n">
      <f>IFERROR(VLOOKUP($A326,#REF!,13,0),0)</f>
    </nc>
  </rcc>
  <rcc rId="1369" ua="false" sId="6">
    <nc r="AF326" t="n">
      <f>AB326+AD326</f>
    </nc>
  </rcc>
  <rcc rId="1370" ua="false" sId="6">
    <nc r="AG326" t="n">
      <f>AC326+AE326</f>
    </nc>
  </rcc>
  <rcc rId="1371" ua="false" sId="6">
    <nc r="AA327" t="n">
      <f>IF($P327,$P327,$F327)</f>
    </nc>
  </rcc>
  <rcc rId="1372" ua="false" sId="6">
    <nc r="AB327" t="n">
      <f>IF($J327=$E$22,$H327*448,0)</f>
    </nc>
  </rcc>
  <rcc rId="1373" ua="false" sId="6">
    <nc r="AC327" t="n">
      <f>IF($J327=$E$22,$I327*448,0)</f>
    </nc>
  </rcc>
  <rcc rId="1374" ua="false" sId="6">
    <nc r="AD327" t="n">
      <f>IFERROR(VLOOKUP($A327,[5]БДСМ!$A$353:$O$1956,15,0),0)</f>
    </nc>
  </rcc>
  <rcc rId="1375" ua="false" sId="6">
    <nc r="AE327" t="n">
      <f>IFERROR(VLOOKUP($A327,#REF!,13,0),0)</f>
    </nc>
  </rcc>
  <rcc rId="1376" ua="false" sId="6">
    <nc r="AF327" t="n">
      <f>AB327+AD327</f>
    </nc>
  </rcc>
  <rcc rId="1377" ua="false" sId="6">
    <nc r="AG327" t="n">
      <f>AC327+AE327</f>
    </nc>
  </rcc>
  <rcc rId="1378" ua="false" sId="6">
    <nc r="AA328" t="n">
      <f>IF($P328,$P328,$F328)</f>
    </nc>
  </rcc>
  <rcc rId="1379" ua="false" sId="6">
    <nc r="AB328" t="n">
      <f>IF($J328=$E$22,$H328*448,0)</f>
    </nc>
  </rcc>
  <rcc rId="1380" ua="false" sId="6">
    <nc r="AC328" t="n">
      <f>IF($J328=$E$22,$I328*448,0)</f>
    </nc>
  </rcc>
  <rcc rId="1381" ua="false" sId="6">
    <nc r="AD328" t="n">
      <f>IFERROR(VLOOKUP($A328,[5]БДСМ!$A$353:$O$1956,15,0),0)</f>
    </nc>
  </rcc>
  <rcc rId="1382" ua="false" sId="6">
    <nc r="AE328" t="n">
      <f>IFERROR(VLOOKUP($A328,#REF!,13,0),0)</f>
    </nc>
  </rcc>
  <rcc rId="1383" ua="false" sId="6">
    <nc r="AF328" t="n">
      <f>AB328+AD328</f>
    </nc>
  </rcc>
  <rcc rId="1384" ua="false" sId="6">
    <nc r="AG328" t="n">
      <f>AC328+AE328</f>
    </nc>
  </rcc>
  <rcc rId="1385" ua="false" sId="6">
    <nc r="AA329" t="n">
      <f>IF($P329,$P329,$F329)</f>
    </nc>
  </rcc>
  <rcc rId="1386" ua="false" sId="6">
    <nc r="AB329" t="n">
      <f>IF($J329=$E$22,$H329*448,0)</f>
    </nc>
  </rcc>
  <rcc rId="1387" ua="false" sId="6">
    <nc r="AC329" t="n">
      <f>IF($J329=$E$22,$I329*448,0)</f>
    </nc>
  </rcc>
  <rcc rId="1388" ua="false" sId="6">
    <nc r="AD329" t="n">
      <f>IFERROR(VLOOKUP($A329,[5]БДСМ!$A$353:$O$1956,15,0),0)</f>
    </nc>
  </rcc>
  <rcc rId="1389" ua="false" sId="6">
    <nc r="AE329" t="n">
      <f>IFERROR(VLOOKUP($A329,#REF!,13,0),0)</f>
    </nc>
  </rcc>
  <rcc rId="1390" ua="false" sId="6">
    <nc r="AF329" t="n">
      <f>AB329+AD329</f>
    </nc>
  </rcc>
  <rcc rId="1391" ua="false" sId="6">
    <nc r="AG329" t="n">
      <f>AC329+AE329</f>
    </nc>
  </rcc>
  <rcc rId="1392" ua="false" sId="6">
    <nc r="AA330" t="n">
      <f>IF($P330,$P330,$F330)</f>
    </nc>
  </rcc>
  <rcc rId="1393" ua="false" sId="6">
    <nc r="AB330" t="n">
      <f>IF($J330=$E$22,$H330*448,0)</f>
    </nc>
  </rcc>
  <rcc rId="1394" ua="false" sId="6">
    <nc r="AC330" t="n">
      <f>IF($J330=$E$22,$I330*448,0)</f>
    </nc>
  </rcc>
  <rcc rId="1395" ua="false" sId="6">
    <nc r="AD330" t="n">
      <f>IFERROR(VLOOKUP($A330,[5]БДСМ!$A$353:$O$1956,15,0),0)</f>
    </nc>
  </rcc>
  <rcc rId="1396" ua="false" sId="6">
    <nc r="AE330" t="n">
      <f>IFERROR(VLOOKUP($A330,#REF!,13,0),0)</f>
    </nc>
  </rcc>
  <rcc rId="1397" ua="false" sId="6">
    <nc r="AF330" t="n">
      <f>AB330+AD330</f>
    </nc>
  </rcc>
  <rcc rId="1398" ua="false" sId="6">
    <nc r="AG330" t="n">
      <f>AC330+AE330</f>
    </nc>
  </rcc>
  <rcc rId="1399" ua="false" sId="6">
    <nc r="AA331" t="n">
      <f>IF($P331,$P331,$F331)</f>
    </nc>
  </rcc>
  <rcc rId="1400" ua="false" sId="6">
    <nc r="AB331" t="n">
      <f>IF($J331=$E$22,$H331*448,0)</f>
    </nc>
  </rcc>
  <rcc rId="1401" ua="false" sId="6">
    <nc r="AC331" t="n">
      <f>IF($J331=$E$22,$I331*448,0)</f>
    </nc>
  </rcc>
  <rcc rId="1402" ua="false" sId="6">
    <nc r="AD331" t="n">
      <f>IFERROR(VLOOKUP($A331,[5]БДСМ!$A$353:$O$1956,15,0),0)</f>
    </nc>
  </rcc>
  <rcc rId="1403" ua="false" sId="6">
    <nc r="AE331" t="n">
      <f>IFERROR(VLOOKUP($A331,#REF!,13,0),0)</f>
    </nc>
  </rcc>
  <rcc rId="1404" ua="false" sId="6">
    <nc r="AF331" t="n">
      <f>AB331+AD331</f>
    </nc>
  </rcc>
  <rcc rId="1405" ua="false" sId="6">
    <nc r="AG331" t="n">
      <f>AC331+AE331</f>
    </nc>
  </rcc>
  <rcc rId="1406" ua="false" sId="6">
    <nc r="AA332" t="n">
      <f>IF($P332,$P332,$F332)</f>
    </nc>
  </rcc>
  <rcc rId="1407" ua="false" sId="6">
    <nc r="AB332" t="n">
      <f>IF($J332=$E$22,$H332*448,0)</f>
    </nc>
  </rcc>
  <rcc rId="1408" ua="false" sId="6">
    <nc r="AC332" t="n">
      <f>IF($J332=$E$22,$I332*448,0)</f>
    </nc>
  </rcc>
  <rcc rId="1409" ua="false" sId="6">
    <nc r="AD332" t="n">
      <f>IFERROR(VLOOKUP($A332,[5]БДСМ!$A$353:$O$1956,15,0),0)</f>
    </nc>
  </rcc>
  <rcc rId="1410" ua="false" sId="6">
    <nc r="AE332" t="n">
      <f>IFERROR(VLOOKUP($A332,#REF!,13,0),0)</f>
    </nc>
  </rcc>
  <rcc rId="1411" ua="false" sId="6">
    <nc r="AF332" t="n">
      <f>AB332+AD332</f>
    </nc>
  </rcc>
  <rcc rId="1412" ua="false" sId="6">
    <nc r="AG332" t="n">
      <f>AC332+AE332</f>
    </nc>
  </rcc>
  <rcc rId="1413" ua="false" sId="6">
    <nc r="AA333" t="n">
      <f>IF($P333,$P333,$F333)</f>
    </nc>
  </rcc>
  <rcc rId="1414" ua="false" sId="6">
    <nc r="AB333" t="n">
      <f>IF($J333=$E$22,$H333*448,0)</f>
    </nc>
  </rcc>
  <rcc rId="1415" ua="false" sId="6">
    <nc r="AC333" t="n">
      <f>IF($J333=$E$22,$I333*448,0)</f>
    </nc>
  </rcc>
  <rcc rId="1416" ua="false" sId="6">
    <nc r="AD333" t="n">
      <f>IFERROR(VLOOKUP($A333,[5]БДСМ!$A$353:$O$1956,15,0),0)</f>
    </nc>
  </rcc>
  <rcc rId="1417" ua="false" sId="6">
    <nc r="AE333" t="n">
      <f>IFERROR(VLOOKUP($A333,#REF!,13,0),0)</f>
    </nc>
  </rcc>
  <rcc rId="1418" ua="false" sId="6">
    <nc r="AF333" t="n">
      <f>AB333+AD333</f>
    </nc>
  </rcc>
  <rcc rId="1419" ua="false" sId="6">
    <nc r="AG333" t="n">
      <f>AC333+AE333</f>
    </nc>
  </rcc>
  <rcc rId="1420" ua="false" sId="6">
    <nc r="AA334" t="n">
      <f>IF($P334,$P334,$F334)</f>
    </nc>
  </rcc>
  <rcc rId="1421" ua="false" sId="6">
    <nc r="AB334" t="n">
      <f>IF($J334=$E$22,$H334*448,0)</f>
    </nc>
  </rcc>
  <rcc rId="1422" ua="false" sId="6">
    <nc r="AC334" t="n">
      <f>IF($J334=$E$22,$I334*448,0)</f>
    </nc>
  </rcc>
  <rcc rId="1423" ua="false" sId="6">
    <nc r="AD334" t="n">
      <f>IFERROR(VLOOKUP($A334,[5]БДСМ!$A$353:$O$1956,15,0),0)</f>
    </nc>
  </rcc>
  <rcc rId="1424" ua="false" sId="6">
    <nc r="AE334" t="n">
      <f>IFERROR(VLOOKUP($A334,#REF!,13,0),0)</f>
    </nc>
  </rcc>
  <rcc rId="1425" ua="false" sId="6">
    <nc r="AF334" t="n">
      <f>AB334+AD334</f>
    </nc>
  </rcc>
  <rcc rId="1426" ua="false" sId="6">
    <nc r="AG334" t="n">
      <f>AC334+AE334</f>
    </nc>
  </rcc>
  <rcc rId="1427" ua="false" sId="6">
    <nc r="AA335" t="n">
      <f>IF($P335,$P335,$F335)</f>
    </nc>
  </rcc>
  <rcc rId="1428" ua="false" sId="6">
    <nc r="AB335" t="n">
      <f>IF($J335=$E$22,$H335*448,0)</f>
    </nc>
  </rcc>
  <rcc rId="1429" ua="false" sId="6">
    <nc r="AC335" t="n">
      <f>IF($J335=$E$22,$I335*448,0)</f>
    </nc>
  </rcc>
  <rcc rId="1430" ua="false" sId="6">
    <nc r="AD335" t="n">
      <f>IFERROR(VLOOKUP($A335,[5]БДСМ!$A$353:$O$1956,15,0),0)</f>
    </nc>
  </rcc>
  <rcc rId="1431" ua="false" sId="6">
    <nc r="AE335" t="n">
      <f>IFERROR(VLOOKUP($A335,#REF!,13,0),0)</f>
    </nc>
  </rcc>
  <rcc rId="1432" ua="false" sId="6">
    <nc r="AF335" t="n">
      <f>AB335+AD335</f>
    </nc>
  </rcc>
  <rcc rId="1433" ua="false" sId="6">
    <nc r="AG335" t="n">
      <f>AC335+AE335</f>
    </nc>
  </rcc>
  <rcc rId="1434" ua="false" sId="6">
    <nc r="AA336" t="n">
      <f>IF($P336,$P336,$F336)</f>
    </nc>
  </rcc>
  <rcc rId="1435" ua="false" sId="6">
    <nc r="AB336" t="n">
      <f>IF($J336=$E$22,$H336*448,0)</f>
    </nc>
  </rcc>
  <rcc rId="1436" ua="false" sId="6">
    <nc r="AC336" t="n">
      <f>IF($J336=$E$22,$I336*448,0)</f>
    </nc>
  </rcc>
  <rcc rId="1437" ua="false" sId="6">
    <nc r="AD336" t="n">
      <f>IFERROR(VLOOKUP($A336,[5]БДСМ!$A$353:$O$1956,15,0),0)</f>
    </nc>
  </rcc>
  <rcc rId="1438" ua="false" sId="6">
    <nc r="AE336" t="n">
      <f>IFERROR(VLOOKUP($A336,#REF!,13,0),0)</f>
    </nc>
  </rcc>
  <rcc rId="1439" ua="false" sId="6">
    <nc r="AF336" t="n">
      <f>AB336+AD336</f>
    </nc>
  </rcc>
  <rcc rId="1440" ua="false" sId="6">
    <nc r="AG336" t="n">
      <f>AC336+AE336</f>
    </nc>
  </rcc>
  <rcc rId="1441" ua="false" sId="6">
    <nc r="AA337" t="n">
      <f>IF($P337,$P337,$F337)</f>
    </nc>
  </rcc>
  <rcc rId="1442" ua="false" sId="6">
    <nc r="AB337" t="n">
      <f>IF($J337=$E$22,$H337*448,0)</f>
    </nc>
  </rcc>
  <rcc rId="1443" ua="false" sId="6">
    <nc r="AC337" t="n">
      <f>IF($J337=$E$22,$I337*448,0)</f>
    </nc>
  </rcc>
  <rcc rId="1444" ua="false" sId="6">
    <nc r="AD337" t="n">
      <f>IFERROR(VLOOKUP($A337,[5]БДСМ!$A$353:$O$1956,15,0),0)</f>
    </nc>
  </rcc>
  <rcc rId="1445" ua="false" sId="6">
    <nc r="AE337" t="n">
      <f>IFERROR(VLOOKUP($A337,#REF!,13,0),0)</f>
    </nc>
  </rcc>
  <rcc rId="1446" ua="false" sId="6">
    <nc r="AF337" t="n">
      <f>AB337+AD337</f>
    </nc>
  </rcc>
  <rcc rId="1447" ua="false" sId="6">
    <nc r="AG337" t="n">
      <f>AC337+AE337</f>
    </nc>
  </rcc>
  <rcc rId="1448" ua="false" sId="6">
    <nc r="AA338" t="n">
      <f>IF($P338,$P338,$F338)</f>
    </nc>
  </rcc>
  <rcc rId="1449" ua="false" sId="6">
    <nc r="AB338" t="n">
      <f>IF($J338=$E$22,$H338*448,0)</f>
    </nc>
  </rcc>
  <rcc rId="1450" ua="false" sId="6">
    <nc r="AC338" t="n">
      <f>IF($J338=$E$22,$I338*448,0)</f>
    </nc>
  </rcc>
  <rcc rId="1451" ua="false" sId="6">
    <nc r="AD338" t="n">
      <f>IFERROR(VLOOKUP($A338,[5]БДСМ!$A$353:$O$1956,15,0),0)</f>
    </nc>
  </rcc>
  <rcc rId="1452" ua="false" sId="6">
    <nc r="AE338" t="n">
      <f>IFERROR(VLOOKUP($A338,#REF!,13,0),0)</f>
    </nc>
  </rcc>
  <rcc rId="1453" ua="false" sId="6">
    <nc r="AF338" t="n">
      <f>AB338+AD338</f>
    </nc>
  </rcc>
  <rcc rId="1454" ua="false" sId="6">
    <nc r="AG338" t="n">
      <f>AC338+AE338</f>
    </nc>
  </rcc>
  <rcc rId="1455" ua="false" sId="6">
    <nc r="AA339" t="n">
      <f>IF($P339,$P339,$F339)</f>
    </nc>
  </rcc>
  <rcc rId="1456" ua="false" sId="6">
    <nc r="AB339" t="n">
      <f>IF($J339=$E$22,$H339*448,0)</f>
    </nc>
  </rcc>
  <rcc rId="1457" ua="false" sId="6">
    <nc r="AC339" t="n">
      <f>IF($J339=$E$22,$I339*448,0)</f>
    </nc>
  </rcc>
  <rcc rId="1458" ua="false" sId="6">
    <nc r="AD339" t="n">
      <f>IFERROR(VLOOKUP($A339,[5]БДСМ!$A$353:$O$1956,15,0),0)</f>
    </nc>
  </rcc>
  <rcc rId="1459" ua="false" sId="6">
    <nc r="AE339" t="n">
      <f>IFERROR(VLOOKUP($A339,#REF!,13,0),0)</f>
    </nc>
  </rcc>
  <rcc rId="1460" ua="false" sId="6">
    <nc r="AF339" t="n">
      <f>AB339+AD339</f>
    </nc>
  </rcc>
  <rcc rId="1461" ua="false" sId="6">
    <nc r="AG339" t="n">
      <f>AC339+AE339</f>
    </nc>
  </rcc>
  <rcc rId="1462" ua="false" sId="6">
    <nc r="AA340" t="n">
      <f>IF($P340,$P340,$F340)</f>
    </nc>
  </rcc>
  <rcc rId="1463" ua="false" sId="6">
    <nc r="AB340" t="n">
      <f>IF($J340=$E$22,$H340*448,0)</f>
    </nc>
  </rcc>
  <rcc rId="1464" ua="false" sId="6">
    <nc r="AC340" t="n">
      <f>IF($J340=$E$22,$I340*448,0)</f>
    </nc>
  </rcc>
  <rcc rId="1465" ua="false" sId="6">
    <nc r="AD340" t="n">
      <f>IFERROR(VLOOKUP($A340,[5]БДСМ!$A$353:$O$1956,15,0),0)</f>
    </nc>
  </rcc>
  <rcc rId="1466" ua="false" sId="6">
    <nc r="AE340" t="n">
      <f>IFERROR(VLOOKUP($A340,#REF!,13,0),0)</f>
    </nc>
  </rcc>
  <rcc rId="1467" ua="false" sId="6">
    <nc r="AF340" t="n">
      <f>AB340+AD340</f>
    </nc>
  </rcc>
  <rcc rId="1468" ua="false" sId="6">
    <nc r="AG340" t="n">
      <f>AC340+AE340</f>
    </nc>
  </rcc>
  <rcc rId="1469" ua="false" sId="6">
    <nc r="AA341" t="n">
      <f>IF($P341,$P341,$F341)</f>
    </nc>
  </rcc>
  <rcc rId="1470" ua="false" sId="6">
    <nc r="AB341" t="n">
      <f>IF($J341=$E$22,$H341*448,0)</f>
    </nc>
  </rcc>
  <rcc rId="1471" ua="false" sId="6">
    <nc r="AC341" t="n">
      <f>IF($J341=$E$22,$I341*448,0)</f>
    </nc>
  </rcc>
  <rcc rId="1472" ua="false" sId="6">
    <nc r="AD341" t="n">
      <f>IFERROR(VLOOKUP($A341,[5]БДСМ!$A$353:$O$1956,15,0),0)</f>
    </nc>
  </rcc>
  <rcc rId="1473" ua="false" sId="6">
    <nc r="AE341" t="n">
      <f>IFERROR(VLOOKUP($A341,#REF!,13,0),0)</f>
    </nc>
  </rcc>
  <rcc rId="1474" ua="false" sId="6">
    <nc r="AF341" t="n">
      <f>AB341+AD341</f>
    </nc>
  </rcc>
  <rcc rId="1475" ua="false" sId="6">
    <nc r="AG341" t="n">
      <f>AC341+AE341</f>
    </nc>
  </rcc>
  <rcc rId="1476" ua="false" sId="6">
    <nc r="AA342" t="n">
      <f>IF($P342,$P342,$F342)</f>
    </nc>
  </rcc>
  <rcc rId="1477" ua="false" sId="6">
    <nc r="AB342" t="n">
      <f>IF($J342=$E$22,$H342*448,0)</f>
    </nc>
  </rcc>
  <rcc rId="1478" ua="false" sId="6">
    <nc r="AC342" t="n">
      <f>IF($J342=$E$22,$I342*448,0)</f>
    </nc>
  </rcc>
  <rcc rId="1479" ua="false" sId="6">
    <nc r="AD342" t="n">
      <f>IFERROR(VLOOKUP($A342,[5]БДСМ!$A$353:$O$1956,15,0),0)</f>
    </nc>
  </rcc>
  <rcc rId="1480" ua="false" sId="6">
    <nc r="AE342" t="n">
      <f>IFERROR(VLOOKUP($A342,#REF!,13,0),0)</f>
    </nc>
  </rcc>
  <rcc rId="1481" ua="false" sId="6">
    <nc r="AF342" t="n">
      <f>AB342+AD342</f>
    </nc>
  </rcc>
  <rcc rId="1482" ua="false" sId="6">
    <nc r="AG342" t="n">
      <f>AC342+AE342</f>
    </nc>
  </rcc>
  <rcc rId="1483" ua="false" sId="6">
    <nc r="AA343" t="n">
      <f>IF($P343,$P343,$F343)</f>
    </nc>
  </rcc>
  <rcc rId="1484" ua="false" sId="6">
    <nc r="AB343" t="n">
      <f>IF($J343=$E$22,$H343*448,0)</f>
    </nc>
  </rcc>
  <rcc rId="1485" ua="false" sId="6">
    <nc r="AC343" t="n">
      <f>IF($J343=$E$22,$I343*448,0)</f>
    </nc>
  </rcc>
  <rcc rId="1486" ua="false" sId="6">
    <nc r="AD343" t="n">
      <f>IFERROR(VLOOKUP($A343,[5]БДСМ!$A$353:$O$1956,15,0),0)</f>
    </nc>
  </rcc>
  <rcc rId="1487" ua="false" sId="6">
    <nc r="AE343" t="n">
      <f>IFERROR(VLOOKUP($A343,#REF!,13,0),0)</f>
    </nc>
  </rcc>
  <rcc rId="1488" ua="false" sId="6">
    <nc r="AF343" t="n">
      <f>AB343+AD343</f>
    </nc>
  </rcc>
  <rcc rId="1489" ua="false" sId="6">
    <nc r="AG343" t="n">
      <f>AC343+AE343</f>
    </nc>
  </rcc>
  <rcc rId="1490" ua="false" sId="6">
    <nc r="AA344" t="n">
      <f>IF($P344,$P344,$F344)</f>
    </nc>
  </rcc>
  <rcc rId="1491" ua="false" sId="6">
    <nc r="AB344" t="n">
      <f>IF($J344=$E$22,$H344*448,0)</f>
    </nc>
  </rcc>
  <rcc rId="1492" ua="false" sId="6">
    <nc r="AC344" t="n">
      <f>IF($J344=$E$22,$I344*448,0)</f>
    </nc>
  </rcc>
  <rcc rId="1493" ua="false" sId="6">
    <nc r="AD344" t="n">
      <f>IFERROR(VLOOKUP($A344,[5]БДСМ!$A$353:$O$1956,15,0),0)</f>
    </nc>
  </rcc>
  <rcc rId="1494" ua="false" sId="6">
    <nc r="AE344" t="n">
      <f>IFERROR(VLOOKUP($A344,#REF!,13,0),0)</f>
    </nc>
  </rcc>
  <rcc rId="1495" ua="false" sId="6">
    <nc r="AF344" t="n">
      <f>AB344+AD344</f>
    </nc>
  </rcc>
  <rcc rId="1496" ua="false" sId="6">
    <nc r="AG344" t="n">
      <f>AC344+AE344</f>
    </nc>
  </rcc>
  <rcc rId="1497" ua="false" sId="6">
    <nc r="AA345" t="n">
      <f>IF($P345,$P345,$F345)</f>
    </nc>
  </rcc>
  <rcc rId="1498" ua="false" sId="6">
    <nc r="AB345" t="n">
      <f>IF($J345=$E$22,$H345*448,0)</f>
    </nc>
  </rcc>
  <rcc rId="1499" ua="false" sId="6">
    <nc r="AC345" t="n">
      <f>IF($J345=$E$22,$I345*448,0)</f>
    </nc>
  </rcc>
  <rcc rId="1500" ua="false" sId="6">
    <nc r="AD345" t="n">
      <f>IFERROR(VLOOKUP($A345,[5]БДСМ!$A$353:$O$1956,15,0),0)</f>
    </nc>
  </rcc>
  <rcc rId="1501" ua="false" sId="6">
    <nc r="AE345" t="n">
      <f>IFERROR(VLOOKUP($A345,#REF!,13,0),0)</f>
    </nc>
  </rcc>
  <rcc rId="1502" ua="false" sId="6">
    <nc r="AF345" t="n">
      <f>AB345+AD345</f>
    </nc>
  </rcc>
  <rcc rId="1503" ua="false" sId="6">
    <nc r="AG345" t="n">
      <f>AC345+AE345</f>
    </nc>
  </rcc>
  <rcc rId="1504" ua="false" sId="6">
    <nc r="AA346" t="n">
      <f>IF($P346,$P346,$F346)</f>
    </nc>
  </rcc>
  <rcc rId="1505" ua="false" sId="6">
    <nc r="AB346" t="n">
      <f>IF($J346=$E$22,$H346*448,0)</f>
    </nc>
  </rcc>
  <rcc rId="1506" ua="false" sId="6">
    <nc r="AC346" t="n">
      <f>IF($J346=$E$22,$I346*448,0)</f>
    </nc>
  </rcc>
  <rcc rId="1507" ua="false" sId="6">
    <nc r="AD346" t="n">
      <f>IFERROR(VLOOKUP($A346,[5]БДСМ!$A$353:$O$1956,15,0),0)</f>
    </nc>
  </rcc>
  <rcc rId="1508" ua="false" sId="6">
    <nc r="AE346" t="n">
      <f>IFERROR(VLOOKUP($A346,#REF!,13,0),0)</f>
    </nc>
  </rcc>
  <rcc rId="1509" ua="false" sId="6">
    <nc r="AF346" t="n">
      <f>AB346+AD346</f>
    </nc>
  </rcc>
  <rcc rId="1510" ua="false" sId="6">
    <nc r="AG346" t="n">
      <f>AC346+AE346</f>
    </nc>
  </rcc>
  <rcc rId="1511" ua="false" sId="6">
    <nc r="AA347" t="n">
      <f>IF($P347,$P347,$F347)</f>
    </nc>
  </rcc>
  <rcc rId="1512" ua="false" sId="6">
    <nc r="AB347" t="n">
      <f>IF($J347=$E$22,$H347*448,0)</f>
    </nc>
  </rcc>
  <rcc rId="1513" ua="false" sId="6">
    <nc r="AC347" t="n">
      <f>IF($J347=$E$22,$I347*448,0)</f>
    </nc>
  </rcc>
  <rcc rId="1514" ua="false" sId="6">
    <nc r="AD347" t="n">
      <f>IFERROR(VLOOKUP($A347,[5]БДСМ!$A$353:$O$1956,15,0),0)</f>
    </nc>
  </rcc>
  <rcc rId="1515" ua="false" sId="6">
    <nc r="AE347" t="n">
      <f>IFERROR(VLOOKUP($A347,#REF!,13,0),0)</f>
    </nc>
  </rcc>
  <rcc rId="1516" ua="false" sId="6">
    <nc r="AF347" t="n">
      <f>AB347+AD347</f>
    </nc>
  </rcc>
  <rcc rId="1517" ua="false" sId="6">
    <nc r="AG347" t="n">
      <f>AC347+AE347</f>
    </nc>
  </rcc>
  <rcc rId="1518" ua="false" sId="6">
    <nc r="AA348" t="n">
      <f>IF($P348,$P348,$F348)</f>
    </nc>
  </rcc>
  <rcc rId="1519" ua="false" sId="6">
    <nc r="AB348" t="n">
      <f>IF($J348=$E$22,$H348*448,0)</f>
    </nc>
  </rcc>
  <rcc rId="1520" ua="false" sId="6">
    <nc r="AC348" t="n">
      <f>IF($J348=$E$22,$I348*448,0)</f>
    </nc>
  </rcc>
  <rcc rId="1521" ua="false" sId="6">
    <nc r="AD348" t="n">
      <f>IFERROR(VLOOKUP($A348,[5]БДСМ!$A$353:$O$1956,15,0),0)</f>
    </nc>
  </rcc>
  <rcc rId="1522" ua="false" sId="6">
    <nc r="AE348" t="n">
      <f>IFERROR(VLOOKUP($A348,#REF!,13,0),0)</f>
    </nc>
  </rcc>
  <rcc rId="1523" ua="false" sId="6">
    <nc r="AF348" t="n">
      <f>AB348+AD348</f>
    </nc>
  </rcc>
  <rcc rId="1524" ua="false" sId="6">
    <nc r="AG348" t="n">
      <f>AC348+AE348</f>
    </nc>
  </rcc>
  <rcc rId="1525" ua="false" sId="6">
    <nc r="AA349" t="n">
      <f>IF($P349,$P349,$F349)</f>
    </nc>
  </rcc>
  <rcc rId="1526" ua="false" sId="6">
    <nc r="AB349" t="n">
      <f>IF($J349=$E$22,$H349*448,0)</f>
    </nc>
  </rcc>
  <rcc rId="1527" ua="false" sId="6">
    <nc r="AC349" t="n">
      <f>IF($J349=$E$22,$I349*448,0)</f>
    </nc>
  </rcc>
  <rcc rId="1528" ua="false" sId="6">
    <nc r="AD349" t="n">
      <f>IFERROR(VLOOKUP($A349,[5]БДСМ!$A$353:$O$1956,15,0),0)</f>
    </nc>
  </rcc>
  <rcc rId="1529" ua="false" sId="6">
    <nc r="AE349" t="n">
      <f>IFERROR(VLOOKUP($A349,#REF!,13,0),0)</f>
    </nc>
  </rcc>
  <rcc rId="1530" ua="false" sId="6">
    <nc r="AF349" t="n">
      <f>AB349+AD349</f>
    </nc>
  </rcc>
  <rcc rId="1531" ua="false" sId="6">
    <nc r="AG349" t="n">
      <f>AC349+AE349</f>
    </nc>
  </rcc>
  <rcc rId="1532" ua="false" sId="6">
    <nc r="AA350" t="n">
      <f>IF($P350,$P350,$F350)</f>
    </nc>
  </rcc>
  <rcc rId="1533" ua="false" sId="6">
    <nc r="AB350" t="n">
      <f>IF($J350=$E$22,$H350*448,0)</f>
    </nc>
  </rcc>
  <rcc rId="1534" ua="false" sId="6">
    <nc r="AC350" t="n">
      <f>IF($J350=$E$22,$I350*448,0)</f>
    </nc>
  </rcc>
  <rcc rId="1535" ua="false" sId="6">
    <nc r="AD350" t="n">
      <f>IFERROR(VLOOKUP($A350,[5]БДСМ!$A$353:$O$1956,15,0),0)</f>
    </nc>
  </rcc>
  <rcc rId="1536" ua="false" sId="6">
    <nc r="AE350" t="n">
      <f>IFERROR(VLOOKUP($A350,#REF!,13,0),0)</f>
    </nc>
  </rcc>
  <rcc rId="1537" ua="false" sId="6">
    <nc r="AF350" t="n">
      <f>AB350+AD350</f>
    </nc>
  </rcc>
  <rcc rId="1538" ua="false" sId="6">
    <nc r="AG350" t="n">
      <f>AC350+AE350</f>
    </nc>
  </rcc>
  <rcc rId="1539" ua="false" sId="6">
    <nc r="AA351" t="n">
      <f>IF($P351,$P351,$F351)</f>
    </nc>
  </rcc>
  <rcc rId="1540" ua="false" sId="6">
    <nc r="AB351" t="n">
      <f>IF($J351=$E$22,$H351*448,0)</f>
    </nc>
  </rcc>
  <rcc rId="1541" ua="false" sId="6">
    <nc r="AC351" t="n">
      <f>IF($J351=$E$22,$I351*448,0)</f>
    </nc>
  </rcc>
  <rcc rId="1542" ua="false" sId="6">
    <nc r="AD351" t="n">
      <f>IFERROR(VLOOKUP($A351,[5]БДСМ!$A$353:$O$1956,15,0),0)</f>
    </nc>
  </rcc>
  <rcc rId="1543" ua="false" sId="6">
    <nc r="AE351" t="n">
      <f>IFERROR(VLOOKUP($A351,#REF!,13,0),0)</f>
    </nc>
  </rcc>
  <rcc rId="1544" ua="false" sId="6">
    <nc r="AF351" t="n">
      <f>AB351+AD351</f>
    </nc>
  </rcc>
  <rcc rId="1545" ua="false" sId="6">
    <nc r="AG351" t="n">
      <f>AC351+AE351</f>
    </nc>
  </rcc>
  <rcc rId="1546" ua="false" sId="6">
    <nc r="AA352" t="n">
      <f>IF($P352,$P352,$F352)</f>
    </nc>
  </rcc>
  <rcc rId="1547" ua="false" sId="6">
    <nc r="AB352" t="n">
      <f>IF($J352=$E$22,$H352*448,0)</f>
    </nc>
  </rcc>
  <rcc rId="1548" ua="false" sId="6">
    <nc r="AC352" t="n">
      <f>IF($J352=$E$22,$I352*448,0)</f>
    </nc>
  </rcc>
  <rcc rId="1549" ua="false" sId="6">
    <nc r="AD352" t="n">
      <f>IFERROR(VLOOKUP($A352,[5]БДСМ!$A$353:$O$1956,15,0),0)</f>
    </nc>
  </rcc>
  <rcc rId="1550" ua="false" sId="6">
    <nc r="AE352" t="n">
      <f>IFERROR(VLOOKUP($A352,#REF!,13,0),0)</f>
    </nc>
  </rcc>
  <rcc rId="1551" ua="false" sId="6">
    <nc r="AF352" t="n">
      <f>AB352+AD352</f>
    </nc>
  </rcc>
  <rcc rId="1552" ua="false" sId="6">
    <nc r="AG352" t="n">
      <f>AC352+AE352</f>
    </nc>
  </rcc>
  <rcc rId="1553" ua="false" sId="6">
    <nc r="AA353" t="n">
      <f>IF($P353,$P353,$F353)</f>
    </nc>
  </rcc>
  <rcc rId="1554" ua="false" sId="6">
    <nc r="AB353" t="n">
      <f>IF($J353=$E$22,$H353*448,0)</f>
    </nc>
  </rcc>
  <rcc rId="1555" ua="false" sId="6">
    <nc r="AC353" t="n">
      <f>IF($J353=$E$22,$I353*448,0)</f>
    </nc>
  </rcc>
  <rcc rId="1556" ua="false" sId="6">
    <nc r="AD353" t="n">
      <f>IFERROR(VLOOKUP($A353,[5]БДСМ!$A$353:$O$1956,15,0),0)</f>
    </nc>
  </rcc>
  <rcc rId="1557" ua="false" sId="6">
    <nc r="AE353" t="n">
      <f>IFERROR(VLOOKUP($A353,#REF!,13,0),0)</f>
    </nc>
  </rcc>
  <rcc rId="1558" ua="false" sId="6">
    <nc r="AF353" t="n">
      <f>AB353+AD353</f>
    </nc>
  </rcc>
  <rcc rId="1559" ua="false" sId="6">
    <nc r="AG353" t="n">
      <f>AC353+AE353</f>
    </nc>
  </rcc>
  <rcc rId="1560" ua="false" sId="6">
    <nc r="AA354" t="n">
      <f>IF($P354,$P354,$F354)</f>
    </nc>
  </rcc>
  <rcc rId="1561" ua="false" sId="6">
    <nc r="AB354" t="n">
      <f>IF($J354=$E$22,$H354*448,0)</f>
    </nc>
  </rcc>
  <rcc rId="1562" ua="false" sId="6">
    <nc r="AC354" t="n">
      <f>IF($J354=$E$22,$I354*448,0)</f>
    </nc>
  </rcc>
  <rcc rId="1563" ua="false" sId="6">
    <nc r="AD354" t="n">
      <f>IFERROR(VLOOKUP($A354,[5]БДСМ!$A$353:$O$1956,15,0),0)</f>
    </nc>
  </rcc>
  <rcc rId="1564" ua="false" sId="6">
    <nc r="AE354" t="n">
      <f>IFERROR(VLOOKUP($A354,#REF!,13,0),0)</f>
    </nc>
  </rcc>
  <rcc rId="1565" ua="false" sId="6">
    <nc r="AF354" t="n">
      <f>AB354+AD354</f>
    </nc>
  </rcc>
  <rcc rId="1566" ua="false" sId="6">
    <nc r="AG354" t="n">
      <f>AC354+AE354</f>
    </nc>
  </rcc>
  <rcc rId="1567" ua="false" sId="6">
    <nc r="AA355" t="n">
      <f>IF($P355,$P355,$F355)</f>
    </nc>
  </rcc>
  <rcc rId="1568" ua="false" sId="6">
    <nc r="AB355" t="n">
      <f>IF($J355=$E$22,$H355*448,0)</f>
    </nc>
  </rcc>
  <rcc rId="1569" ua="false" sId="6">
    <nc r="AC355" t="n">
      <f>IF($J355=$E$22,$I355*448,0)</f>
    </nc>
  </rcc>
  <rcc rId="1570" ua="false" sId="6">
    <nc r="AD355" t="n">
      <f>IFERROR(VLOOKUP($A355,[5]БДСМ!$A$353:$O$1956,15,0),0)</f>
    </nc>
  </rcc>
  <rcc rId="1571" ua="false" sId="6">
    <nc r="AE355" t="n">
      <f>IFERROR(VLOOKUP($A355,#REF!,13,0),0)</f>
    </nc>
  </rcc>
  <rcc rId="1572" ua="false" sId="6">
    <nc r="AF355" t="n">
      <f>AB355+AD355</f>
    </nc>
  </rcc>
  <rcc rId="1573" ua="false" sId="6">
    <nc r="AG355" t="n">
      <f>AC355+AE355</f>
    </nc>
  </rcc>
  <rcc rId="1574" ua="false" sId="6">
    <nc r="AA356" t="n">
      <f>IF($P356,$P356,$F356)</f>
    </nc>
  </rcc>
  <rcc rId="1575" ua="false" sId="6">
    <nc r="AB356" t="n">
      <f>IF($J356=$E$22,$H356*448,0)</f>
    </nc>
  </rcc>
  <rcc rId="1576" ua="false" sId="6">
    <nc r="AC356" t="n">
      <f>IF($J356=$E$22,$I356*448,0)</f>
    </nc>
  </rcc>
  <rcc rId="1577" ua="false" sId="6">
    <nc r="AD356" t="n">
      <f>IFERROR(VLOOKUP($A356,[5]БДСМ!$A$353:$O$1956,15,0),0)</f>
    </nc>
  </rcc>
  <rcc rId="1578" ua="false" sId="6">
    <nc r="AE356" t="n">
      <f>IFERROR(VLOOKUP($A356,#REF!,13,0),0)</f>
    </nc>
  </rcc>
  <rcc rId="1579" ua="false" sId="6">
    <nc r="AF356" t="n">
      <f>AB356+AD356</f>
    </nc>
  </rcc>
  <rcc rId="1580" ua="false" sId="6">
    <nc r="AG356" t="n">
      <f>AC356+AE356</f>
    </nc>
  </rcc>
  <rcc rId="1581" ua="false" sId="6">
    <nc r="AA357" t="n">
      <f>IF($P357,$P357,$F357)</f>
    </nc>
  </rcc>
  <rcc rId="1582" ua="false" sId="6">
    <nc r="AB357" t="n">
      <f>IF($J357=$E$22,$H357*448,0)</f>
    </nc>
  </rcc>
  <rcc rId="1583" ua="false" sId="6">
    <nc r="AC357" t="n">
      <f>IF($J357=$E$22,$I357*448,0)</f>
    </nc>
  </rcc>
  <rcc rId="1584" ua="false" sId="6">
    <nc r="AD357" t="n">
      <f>IFERROR(VLOOKUP($A357,[5]БДСМ!$A$353:$O$1956,15,0),0)</f>
    </nc>
  </rcc>
  <rcc rId="1585" ua="false" sId="6">
    <nc r="AE357" t="n">
      <f>IFERROR(VLOOKUP($A357,#REF!,13,0),0)</f>
    </nc>
  </rcc>
  <rcc rId="1586" ua="false" sId="6">
    <nc r="AF357" t="n">
      <f>AB357+AD357</f>
    </nc>
  </rcc>
  <rcc rId="1587" ua="false" sId="6">
    <nc r="AG357" t="n">
      <f>AC357+AE357</f>
    </nc>
  </rcc>
  <rcc rId="1588" ua="false" sId="6">
    <nc r="AA358" t="n">
      <f>IF($P358,$P358,$F358)</f>
    </nc>
  </rcc>
  <rcc rId="1589" ua="false" sId="6">
    <nc r="AB358" t="n">
      <f>IF($J358=$E$22,$H358*448,0)</f>
    </nc>
  </rcc>
  <rcc rId="1590" ua="false" sId="6">
    <nc r="AC358" t="n">
      <f>IF($J358=$E$22,$I358*448,0)</f>
    </nc>
  </rcc>
  <rcc rId="1591" ua="false" sId="6">
    <nc r="AD358" t="n">
      <f>IFERROR(VLOOKUP($A358,[5]БДСМ!$A$353:$O$1956,15,0),0)</f>
    </nc>
  </rcc>
  <rcc rId="1592" ua="false" sId="6">
    <nc r="AE358" t="n">
      <f>IFERROR(VLOOKUP($A358,#REF!,13,0),0)</f>
    </nc>
  </rcc>
  <rcc rId="1593" ua="false" sId="6">
    <nc r="AF358" t="n">
      <f>AB358+AD358</f>
    </nc>
  </rcc>
  <rcc rId="1594" ua="false" sId="6">
    <nc r="AG358" t="n">
      <f>AC358+AE358</f>
    </nc>
  </rcc>
  <rcc rId="1595" ua="false" sId="6">
    <nc r="AA359" t="n">
      <f>IF($P359,$P359,$F359)</f>
    </nc>
  </rcc>
  <rcc rId="1596" ua="false" sId="6">
    <nc r="AB359" t="n">
      <f>IF($J359=$E$22,$H359*448,0)</f>
    </nc>
  </rcc>
  <rcc rId="1597" ua="false" sId="6">
    <nc r="AC359" t="n">
      <f>IF($J359=$E$22,$I359*448,0)</f>
    </nc>
  </rcc>
  <rcc rId="1598" ua="false" sId="6">
    <nc r="AD359" t="n">
      <f>IFERROR(VLOOKUP($A359,[5]БДСМ!$A$353:$O$1956,15,0),0)</f>
    </nc>
  </rcc>
  <rcc rId="1599" ua="false" sId="6">
    <nc r="AE359" t="n">
      <f>IFERROR(VLOOKUP($A359,#REF!,13,0),0)</f>
    </nc>
  </rcc>
  <rcc rId="1600" ua="false" sId="6">
    <nc r="AF359" t="n">
      <f>AB359+AD359</f>
    </nc>
  </rcc>
  <rcc rId="1601" ua="false" sId="6">
    <nc r="AG359" t="n">
      <f>AC359+AE359</f>
    </nc>
  </rcc>
  <rcc rId="1602" ua="false" sId="6">
    <nc r="AA360" t="n">
      <f>IF($P360,$P360,$F360)</f>
    </nc>
  </rcc>
  <rcc rId="1603" ua="false" sId="6">
    <nc r="AB360" t="n">
      <f>IF($J360=$E$22,$H360*448,0)</f>
    </nc>
  </rcc>
  <rcc rId="1604" ua="false" sId="6">
    <nc r="AC360" t="n">
      <f>IF($J360=$E$22,$I360*448,0)</f>
    </nc>
  </rcc>
  <rcc rId="1605" ua="false" sId="6">
    <nc r="AD360" t="n">
      <f>IFERROR(VLOOKUP($A360,[5]БДСМ!$A$353:$O$1956,15,0),0)</f>
    </nc>
  </rcc>
  <rcc rId="1606" ua="false" sId="6">
    <nc r="AE360" t="n">
      <f>IFERROR(VLOOKUP($A360,#REF!,13,0),0)</f>
    </nc>
  </rcc>
  <rcc rId="1607" ua="false" sId="6">
    <nc r="AF360" t="n">
      <f>AB360+AD360</f>
    </nc>
  </rcc>
  <rcc rId="1608" ua="false" sId="6">
    <nc r="AG360" t="n">
      <f>AC360+AE360</f>
    </nc>
  </rcc>
  <rcc rId="1609" ua="false" sId="6">
    <nc r="AA361" t="n">
      <f>IF($P361,$P361,$F361)</f>
    </nc>
  </rcc>
  <rcc rId="1610" ua="false" sId="6">
    <nc r="AB361" t="n">
      <f>IF($J361=$E$22,$H361*448,0)</f>
    </nc>
  </rcc>
  <rcc rId="1611" ua="false" sId="6">
    <nc r="AC361" t="n">
      <f>IF($J361=$E$22,$I361*448,0)</f>
    </nc>
  </rcc>
  <rcc rId="1612" ua="false" sId="6">
    <nc r="AD361" t="n">
      <f>IFERROR(VLOOKUP($A361,[5]БДСМ!$A$353:$O$1956,15,0),0)</f>
    </nc>
  </rcc>
  <rcc rId="1613" ua="false" sId="6">
    <nc r="AE361" t="n">
      <f>IFERROR(VLOOKUP($A361,#REF!,13,0),0)</f>
    </nc>
  </rcc>
  <rcc rId="1614" ua="false" sId="6">
    <nc r="AF361" t="n">
      <f>AB361+AD361</f>
    </nc>
  </rcc>
  <rcc rId="1615" ua="false" sId="6">
    <nc r="AG361" t="n">
      <f>AC361+AE361</f>
    </nc>
  </rcc>
  <rcc rId="1616" ua="false" sId="6">
    <nc r="AA362" t="n">
      <f>IF($P362,$P362,$F362)</f>
    </nc>
  </rcc>
  <rcc rId="1617" ua="false" sId="6">
    <nc r="AB362" t="n">
      <f>IF($J362=$E$22,$H362*448,0)</f>
    </nc>
  </rcc>
  <rcc rId="1618" ua="false" sId="6">
    <nc r="AC362" t="n">
      <f>IF($J362=$E$22,$I362*448,0)</f>
    </nc>
  </rcc>
  <rcc rId="1619" ua="false" sId="6">
    <nc r="AD362" t="n">
      <f>IFERROR(VLOOKUP($A362,[5]БДСМ!$A$353:$O$1956,15,0),0)</f>
    </nc>
  </rcc>
  <rcc rId="1620" ua="false" sId="6">
    <nc r="AE362" t="n">
      <f>IFERROR(VLOOKUP($A362,#REF!,13,0),0)</f>
    </nc>
  </rcc>
  <rcc rId="1621" ua="false" sId="6">
    <nc r="AF362" t="n">
      <f>AB362+AD362</f>
    </nc>
  </rcc>
  <rcc rId="1622" ua="false" sId="6">
    <nc r="AG362" t="n">
      <f>AC362+AE362</f>
    </nc>
  </rcc>
  <rcc rId="1623" ua="false" sId="6">
    <nc r="AA363" t="n">
      <f>IF($P363,$P363,$F363)</f>
    </nc>
  </rcc>
  <rcc rId="1624" ua="false" sId="6">
    <nc r="AB363" t="n">
      <f>IF($J363=$E$22,$H363*448,0)</f>
    </nc>
  </rcc>
  <rcc rId="1625" ua="false" sId="6">
    <nc r="AC363" t="n">
      <f>IF($J363=$E$22,$I363*448,0)</f>
    </nc>
  </rcc>
  <rcc rId="1626" ua="false" sId="6">
    <nc r="AD363" t="n">
      <f>IFERROR(VLOOKUP($A363,[5]БДСМ!$A$353:$O$1956,15,0),0)</f>
    </nc>
  </rcc>
  <rcc rId="1627" ua="false" sId="6">
    <nc r="AE363" t="n">
      <f>IFERROR(VLOOKUP($A363,#REF!,13,0),0)</f>
    </nc>
  </rcc>
  <rcc rId="1628" ua="false" sId="6">
    <nc r="AF363" t="n">
      <f>AB363+AD363</f>
    </nc>
  </rcc>
  <rcc rId="1629" ua="false" sId="6">
    <nc r="AG363" t="n">
      <f>AC363+AE363</f>
    </nc>
  </rcc>
  <rcc rId="1630" ua="false" sId="6">
    <nc r="AA364" t="n">
      <f>IF($P364,$P364,$F364)</f>
    </nc>
  </rcc>
  <rcc rId="1631" ua="false" sId="6">
    <nc r="AB364" t="n">
      <f>IF($J364=$E$22,$H364*448,0)</f>
    </nc>
  </rcc>
  <rcc rId="1632" ua="false" sId="6">
    <nc r="AC364" t="n">
      <f>IF($J364=$E$22,$I364*448,0)</f>
    </nc>
  </rcc>
  <rcc rId="1633" ua="false" sId="6">
    <nc r="AD364" t="n">
      <f>IFERROR(VLOOKUP($A364,[5]БДСМ!$A$353:$O$1956,15,0),0)</f>
    </nc>
  </rcc>
  <rcc rId="1634" ua="false" sId="6">
    <nc r="AE364" t="n">
      <f>IFERROR(VLOOKUP($A364,#REF!,13,0),0)</f>
    </nc>
  </rcc>
  <rcc rId="1635" ua="false" sId="6">
    <nc r="AF364" t="n">
      <f>AB364+AD364</f>
    </nc>
  </rcc>
  <rcc rId="1636" ua="false" sId="6">
    <nc r="AG364" t="n">
      <f>AC364+AE364</f>
    </nc>
  </rcc>
  <rcc rId="1637" ua="false" sId="6">
    <nc r="AA365" t="n">
      <f>IF($P365,$P365,$F365)</f>
    </nc>
  </rcc>
  <rcc rId="1638" ua="false" sId="6">
    <nc r="AB365" t="n">
      <f>IF($J365=$E$22,$H365*448,0)</f>
    </nc>
  </rcc>
  <rcc rId="1639" ua="false" sId="6">
    <nc r="AC365" t="n">
      <f>IF($J365=$E$22,$I365*448,0)</f>
    </nc>
  </rcc>
  <rcc rId="1640" ua="false" sId="6">
    <nc r="AD365" t="n">
      <f>IFERROR(VLOOKUP($A365,[5]БДСМ!$A$353:$O$1956,15,0),0)</f>
    </nc>
  </rcc>
  <rcc rId="1641" ua="false" sId="6">
    <nc r="AE365" t="n">
      <f>IFERROR(VLOOKUP($A365,#REF!,13,0),0)</f>
    </nc>
  </rcc>
  <rcc rId="1642" ua="false" sId="6">
    <nc r="AF365" t="n">
      <f>AB365+AD365</f>
    </nc>
  </rcc>
  <rcc rId="1643" ua="false" sId="6">
    <nc r="AG365" t="n">
      <f>AC365+AE365</f>
    </nc>
  </rcc>
  <rcc rId="1644" ua="false" sId="6">
    <nc r="AA366" t="n">
      <f>IF($P366,$P366,$F366)</f>
    </nc>
  </rcc>
  <rcc rId="1645" ua="false" sId="6">
    <nc r="AB366" t="n">
      <f>IF($J366=$E$22,$H366*448,0)</f>
    </nc>
  </rcc>
  <rcc rId="1646" ua="false" sId="6">
    <nc r="AC366" t="n">
      <f>IF($J366=$E$22,$I366*448,0)</f>
    </nc>
  </rcc>
  <rcc rId="1647" ua="false" sId="6">
    <nc r="AD366" t="n">
      <f>IFERROR(VLOOKUP($A366,[5]БДСМ!$A$353:$O$1956,15,0),0)</f>
    </nc>
  </rcc>
  <rcc rId="1648" ua="false" sId="6">
    <nc r="AE366" t="n">
      <f>IFERROR(VLOOKUP($A366,#REF!,13,0),0)</f>
    </nc>
  </rcc>
  <rcc rId="1649" ua="false" sId="6">
    <nc r="AF366" t="n">
      <f>AB366+AD366</f>
    </nc>
  </rcc>
  <rcc rId="1650" ua="false" sId="6">
    <nc r="AG366" t="n">
      <f>AC366+AE366</f>
    </nc>
  </rcc>
  <rcc rId="1651" ua="false" sId="6">
    <nc r="AA367" t="n">
      <f>IF($P367,$P367,$F367)</f>
    </nc>
  </rcc>
  <rcc rId="1652" ua="false" sId="6">
    <nc r="AB367" t="n">
      <f>IF($J367=$E$22,$H367*448,0)</f>
    </nc>
  </rcc>
  <rcc rId="1653" ua="false" sId="6">
    <nc r="AC367" t="n">
      <f>IF($J367=$E$22,$I367*448,0)</f>
    </nc>
  </rcc>
  <rcc rId="1654" ua="false" sId="6">
    <nc r="AD367" t="n">
      <f>IFERROR(VLOOKUP($A367,[5]БДСМ!$A$353:$O$1956,15,0),0)</f>
    </nc>
  </rcc>
  <rcc rId="1655" ua="false" sId="6">
    <nc r="AE367" t="n">
      <f>IFERROR(VLOOKUP($A367,#REF!,13,0),0)</f>
    </nc>
  </rcc>
  <rcc rId="1656" ua="false" sId="6">
    <nc r="AF367" t="n">
      <f>AB367+AD367</f>
    </nc>
  </rcc>
  <rcc rId="1657" ua="false" sId="6">
    <nc r="AG367" t="n">
      <f>AC367+AE367</f>
    </nc>
  </rcc>
  <rcc rId="1658" ua="false" sId="6">
    <nc r="AA368" t="n">
      <f>IF($P368,$P368,$F368)</f>
    </nc>
  </rcc>
  <rcc rId="1659" ua="false" sId="6">
    <nc r="AB368" t="n">
      <f>IF($J368=$E$22,$H368*448,0)</f>
    </nc>
  </rcc>
  <rcc rId="1660" ua="false" sId="6">
    <nc r="AC368" t="n">
      <f>IF($J368=$E$22,$I368*448,0)</f>
    </nc>
  </rcc>
  <rcc rId="1661" ua="false" sId="6">
    <nc r="AD368" t="n">
      <f>IFERROR(VLOOKUP($A368,[5]БДСМ!$A$353:$O$1956,15,0),0)</f>
    </nc>
  </rcc>
  <rcc rId="1662" ua="false" sId="6">
    <nc r="AE368" t="n">
      <f>IFERROR(VLOOKUP($A368,#REF!,13,0),0)</f>
    </nc>
  </rcc>
  <rcc rId="1663" ua="false" sId="6">
    <nc r="AF368" t="n">
      <f>AB368+AD368</f>
    </nc>
  </rcc>
  <rcc rId="1664" ua="false" sId="6">
    <nc r="AG368" t="n">
      <f>AC368+AE368</f>
    </nc>
  </rcc>
  <rcc rId="1665" ua="false" sId="6">
    <nc r="AA369" t="n">
      <f>IF($P369,$P369,$F369)</f>
    </nc>
  </rcc>
  <rcc rId="1666" ua="false" sId="6">
    <nc r="AB369" t="n">
      <f>IF($J369=$E$22,$H369*448,0)</f>
    </nc>
  </rcc>
  <rcc rId="1667" ua="false" sId="6">
    <nc r="AC369" t="n">
      <f>IF($J369=$E$22,$I369*448,0)</f>
    </nc>
  </rcc>
  <rcc rId="1668" ua="false" sId="6">
    <nc r="AD369" t="n">
      <f>IFERROR(VLOOKUP($A369,[5]БДСМ!$A$353:$O$1956,15,0),0)</f>
    </nc>
  </rcc>
  <rcc rId="1669" ua="false" sId="6">
    <nc r="AE369" t="n">
      <f>IFERROR(VLOOKUP($A369,#REF!,13,0),0)</f>
    </nc>
  </rcc>
  <rcc rId="1670" ua="false" sId="6">
    <nc r="AF369" t="n">
      <f>AB369+AD369</f>
    </nc>
  </rcc>
  <rcc rId="1671" ua="false" sId="6">
    <nc r="AG369" t="n">
      <f>AC369+AE369</f>
    </nc>
  </rcc>
  <rcc rId="1672" ua="false" sId="6">
    <nc r="AA370" t="n">
      <f>IF($P370,$P370,$F370)</f>
    </nc>
  </rcc>
  <rcc rId="1673" ua="false" sId="6">
    <nc r="AB370" t="n">
      <f>IF($J370=$E$22,$H370*448,0)</f>
    </nc>
  </rcc>
  <rcc rId="1674" ua="false" sId="6">
    <nc r="AC370" t="n">
      <f>IF($J370=$E$22,$I370*448,0)</f>
    </nc>
  </rcc>
  <rcc rId="1675" ua="false" sId="6">
    <nc r="AD370" t="n">
      <f>IFERROR(VLOOKUP($A370,[5]БДСМ!$A$353:$O$1956,15,0),0)</f>
    </nc>
  </rcc>
  <rcc rId="1676" ua="false" sId="6">
    <nc r="AE370" t="n">
      <f>IFERROR(VLOOKUP($A370,#REF!,13,0),0)</f>
    </nc>
  </rcc>
  <rcc rId="1677" ua="false" sId="6">
    <nc r="AF370" t="n">
      <f>AB370+AD370</f>
    </nc>
  </rcc>
  <rcc rId="1678" ua="false" sId="6">
    <nc r="AG370" t="n">
      <f>AC370+AE370</f>
    </nc>
  </rcc>
  <rcc rId="1679" ua="false" sId="6">
    <nc r="AA371" t="n">
      <f>IF($P371,$P371,$F371)</f>
    </nc>
  </rcc>
  <rcc rId="1680" ua="false" sId="6">
    <nc r="AB371" t="n">
      <f>IF($J371=$E$22,$H371*448,0)</f>
    </nc>
  </rcc>
  <rcc rId="1681" ua="false" sId="6">
    <nc r="AC371" t="n">
      <f>IF($J371=$E$22,$I371*448,0)</f>
    </nc>
  </rcc>
  <rcc rId="1682" ua="false" sId="6">
    <nc r="AD371" t="n">
      <f>IFERROR(VLOOKUP($A371,[5]БДСМ!$A$353:$O$1956,15,0),0)</f>
    </nc>
  </rcc>
  <rcc rId="1683" ua="false" sId="6">
    <nc r="AE371" t="n">
      <f>IFERROR(VLOOKUP($A371,#REF!,13,0),0)</f>
    </nc>
  </rcc>
  <rcc rId="1684" ua="false" sId="6">
    <nc r="AF371" t="n">
      <f>AB371+AD371</f>
    </nc>
  </rcc>
  <rcc rId="1685" ua="false" sId="6">
    <nc r="AG371" t="n">
      <f>AC371+AE371</f>
    </nc>
  </rcc>
  <rcc rId="1686" ua="false" sId="6">
    <nc r="AA372" t="n">
      <f>IF($P372,$P372,$F372)</f>
    </nc>
  </rcc>
  <rcc rId="1687" ua="false" sId="6">
    <nc r="AB372" t="n">
      <f>IF($J372=$E$22,$H372*448,0)</f>
    </nc>
  </rcc>
  <rcc rId="1688" ua="false" sId="6">
    <nc r="AC372" t="n">
      <f>IF($J372=$E$22,$I372*448,0)</f>
    </nc>
  </rcc>
  <rcc rId="1689" ua="false" sId="6">
    <nc r="AD372" t="n">
      <f>IFERROR(VLOOKUP($A372,[5]БДСМ!$A$353:$O$1956,15,0),0)</f>
    </nc>
  </rcc>
  <rcc rId="1690" ua="false" sId="6">
    <nc r="AE372" t="n">
      <f>IFERROR(VLOOKUP($A372,#REF!,13,0),0)</f>
    </nc>
  </rcc>
  <rcc rId="1691" ua="false" sId="6">
    <nc r="AF372" t="n">
      <f>AB372+AD372</f>
    </nc>
  </rcc>
  <rcc rId="1692" ua="false" sId="6">
    <nc r="AG372" t="n">
      <f>AC372+AE372</f>
    </nc>
  </rcc>
  <rcc rId="1693" ua="false" sId="6">
    <nc r="AA373" t="n">
      <f>IF($P373,$P373,$F373)</f>
    </nc>
  </rcc>
  <rcc rId="1694" ua="false" sId="6">
    <nc r="AB373" t="n">
      <f>IF($J373=$E$22,$H373*448,0)</f>
    </nc>
  </rcc>
  <rcc rId="1695" ua="false" sId="6">
    <nc r="AC373" t="n">
      <f>IF($J373=$E$22,$I373*448,0)</f>
    </nc>
  </rcc>
  <rcc rId="1696" ua="false" sId="6">
    <nc r="AD373" t="n">
      <f>IFERROR(VLOOKUP($A373,[5]БДСМ!$A$353:$O$1956,15,0),0)</f>
    </nc>
  </rcc>
  <rcc rId="1697" ua="false" sId="6">
    <nc r="AE373" t="n">
      <f>IFERROR(VLOOKUP($A373,#REF!,13,0),0)</f>
    </nc>
  </rcc>
  <rcc rId="1698" ua="false" sId="6">
    <nc r="AF373" t="n">
      <f>AB373+AD373</f>
    </nc>
  </rcc>
  <rcc rId="1699" ua="false" sId="6">
    <nc r="AG373" t="n">
      <f>AC373+AE373</f>
    </nc>
  </rcc>
  <rcc rId="1700" ua="false" sId="6">
    <nc r="AA374" t="n">
      <f>IF($P374,$P374,$F374)</f>
    </nc>
  </rcc>
  <rcc rId="1701" ua="false" sId="6">
    <nc r="AB374" t="n">
      <f>IF($J374=$E$22,$H374*448,0)</f>
    </nc>
  </rcc>
  <rcc rId="1702" ua="false" sId="6">
    <nc r="AC374" t="n">
      <f>IF($J374=$E$22,$I374*448,0)</f>
    </nc>
  </rcc>
  <rcc rId="1703" ua="false" sId="6">
    <nc r="AD374" t="n">
      <f>IFERROR(VLOOKUP($A374,[5]БДСМ!$A$353:$O$1956,15,0),0)</f>
    </nc>
  </rcc>
  <rcc rId="1704" ua="false" sId="6">
    <nc r="AE374" t="n">
      <f>IFERROR(VLOOKUP($A374,#REF!,13,0),0)</f>
    </nc>
  </rcc>
  <rcc rId="1705" ua="false" sId="6">
    <nc r="AF374" t="n">
      <f>AB374+AD374</f>
    </nc>
  </rcc>
  <rcc rId="1706" ua="false" sId="6">
    <nc r="AG374" t="n">
      <f>AC374+AE374</f>
    </nc>
  </rcc>
  <rcc rId="1707" ua="false" sId="6">
    <nc r="AA375" t="n">
      <f>IF($P375,$P375,$F375)</f>
    </nc>
  </rcc>
  <rcc rId="1708" ua="false" sId="6">
    <nc r="AB375" t="n">
      <f>IF($J375=$E$22,$H375*448,0)</f>
    </nc>
  </rcc>
  <rcc rId="1709" ua="false" sId="6">
    <nc r="AC375" t="n">
      <f>IF($J375=$E$22,$I375*448,0)</f>
    </nc>
  </rcc>
  <rcc rId="1710" ua="false" sId="6">
    <nc r="AD375" t="n">
      <f>IFERROR(VLOOKUP($A375,[5]БДСМ!$A$353:$O$1956,15,0),0)</f>
    </nc>
  </rcc>
  <rcc rId="1711" ua="false" sId="6">
    <nc r="AE375" t="n">
      <f>IFERROR(VLOOKUP($A375,#REF!,13,0),0)</f>
    </nc>
  </rcc>
  <rcc rId="1712" ua="false" sId="6">
    <nc r="AF375" t="n">
      <f>AB375+AD375</f>
    </nc>
  </rcc>
  <rcc rId="1713" ua="false" sId="6">
    <nc r="AG375" t="n">
      <f>AC375+AE375</f>
    </nc>
  </rcc>
  <rcc rId="1714" ua="false" sId="6">
    <nc r="AA376" t="n">
      <f>IF($P376,$P376,$F376)</f>
    </nc>
  </rcc>
  <rcc rId="1715" ua="false" sId="6">
    <nc r="AB376" t="n">
      <f>IF($J376=$E$22,$H376*448,0)</f>
    </nc>
  </rcc>
  <rcc rId="1716" ua="false" sId="6">
    <nc r="AC376" t="n">
      <f>IF($J376=$E$22,$I376*448,0)</f>
    </nc>
  </rcc>
  <rcc rId="1717" ua="false" sId="6">
    <nc r="AD376" t="n">
      <f>IFERROR(VLOOKUP($A376,[5]БДСМ!$A$353:$O$1956,15,0),0)</f>
    </nc>
  </rcc>
  <rcc rId="1718" ua="false" sId="6">
    <nc r="AE376" t="n">
      <f>IFERROR(VLOOKUP($A376,#REF!,13,0),0)</f>
    </nc>
  </rcc>
  <rcc rId="1719" ua="false" sId="6">
    <nc r="AF376" t="n">
      <f>AB376+AD376</f>
    </nc>
  </rcc>
  <rcc rId="1720" ua="false" sId="6">
    <nc r="AG376" t="n">
      <f>AC376+AE376</f>
    </nc>
  </rcc>
  <rcc rId="1721" ua="false" sId="6">
    <nc r="AA377" t="n">
      <f>IF($P377,$P377,$F377)</f>
    </nc>
  </rcc>
  <rcc rId="1722" ua="false" sId="6">
    <nc r="AB377" t="n">
      <f>IF($J377=$E$22,$H377*448,0)</f>
    </nc>
  </rcc>
  <rcc rId="1723" ua="false" sId="6">
    <nc r="AC377" t="n">
      <f>IF($J377=$E$22,$I377*448,0)</f>
    </nc>
  </rcc>
  <rcc rId="1724" ua="false" sId="6">
    <nc r="AD377" t="n">
      <f>IFERROR(VLOOKUP($A377,[5]БДСМ!$A$353:$O$1956,15,0),0)</f>
    </nc>
  </rcc>
  <rcc rId="1725" ua="false" sId="6">
    <nc r="AE377" t="n">
      <f>IFERROR(VLOOKUP($A377,#REF!,13,0),0)</f>
    </nc>
  </rcc>
  <rcc rId="1726" ua="false" sId="6">
    <nc r="AF377" t="n">
      <f>AB377+AD377</f>
    </nc>
  </rcc>
  <rcc rId="1727" ua="false" sId="6">
    <nc r="AG377" t="n">
      <f>AC377+AE377</f>
    </nc>
  </rcc>
  <rcc rId="1728" ua="false" sId="6">
    <nc r="AA378" t="n">
      <f>IF($P378,$P378,$F378)</f>
    </nc>
  </rcc>
  <rcc rId="1729" ua="false" sId="6">
    <nc r="AB378" t="n">
      <f>IF($J378=$E$22,$H378*448,0)</f>
    </nc>
  </rcc>
  <rcc rId="1730" ua="false" sId="6">
    <nc r="AC378" t="n">
      <f>IF($J378=$E$22,$I378*448,0)</f>
    </nc>
  </rcc>
  <rcc rId="1731" ua="false" sId="6">
    <nc r="AD378" t="n">
      <f>IFERROR(VLOOKUP($A378,[5]БДСМ!$A$353:$O$1956,15,0),0)</f>
    </nc>
  </rcc>
  <rcc rId="1732" ua="false" sId="6">
    <nc r="AE378" t="n">
      <f>IFERROR(VLOOKUP($A378,#REF!,13,0),0)</f>
    </nc>
  </rcc>
  <rcc rId="1733" ua="false" sId="6">
    <nc r="AF378" t="n">
      <f>AB378+AD378</f>
    </nc>
  </rcc>
  <rcc rId="1734" ua="false" sId="6">
    <nc r="AG378" t="n">
      <f>AC378+AE378</f>
    </nc>
  </rcc>
  <rcc rId="1735" ua="false" sId="6">
    <nc r="AA379" t="n">
      <f>IF($P379,$P379,$F379)</f>
    </nc>
  </rcc>
  <rcc rId="1736" ua="false" sId="6">
    <nc r="AB379" t="n">
      <f>IF($J379=$E$22,$H379*448,0)</f>
    </nc>
  </rcc>
  <rcc rId="1737" ua="false" sId="6">
    <nc r="AC379" t="n">
      <f>IF($J379=$E$22,$I379*448,0)</f>
    </nc>
  </rcc>
  <rcc rId="1738" ua="false" sId="6">
    <nc r="AD379" t="n">
      <f>IFERROR(VLOOKUP($A379,[5]БДСМ!$A$353:$O$1956,15,0),0)</f>
    </nc>
  </rcc>
  <rcc rId="1739" ua="false" sId="6">
    <nc r="AE379" t="n">
      <f>IFERROR(VLOOKUP($A379,#REF!,13,0),0)</f>
    </nc>
  </rcc>
  <rcc rId="1740" ua="false" sId="6">
    <nc r="AF379" t="n">
      <f>AB379+AD379</f>
    </nc>
  </rcc>
  <rcc rId="1741" ua="false" sId="6">
    <nc r="AG379" t="n">
      <f>AC379+AE379</f>
    </nc>
  </rcc>
  <rcc rId="1742" ua="false" sId="6">
    <nc r="AA380" t="n">
      <f>IF($P380,$P380,$F380)</f>
    </nc>
  </rcc>
  <rcc rId="1743" ua="false" sId="6">
    <nc r="AB380" t="n">
      <f>IF($J380=$E$22,$H380*448,0)</f>
    </nc>
  </rcc>
  <rcc rId="1744" ua="false" sId="6">
    <nc r="AC380" t="n">
      <f>IF($J380=$E$22,$I380*448,0)</f>
    </nc>
  </rcc>
  <rcc rId="1745" ua="false" sId="6">
    <nc r="AD380" t="n">
      <f>IFERROR(VLOOKUP($A380,[5]БДСМ!$A$353:$O$1956,15,0),0)</f>
    </nc>
  </rcc>
  <rcc rId="1746" ua="false" sId="6">
    <nc r="AE380" t="n">
      <f>IFERROR(VLOOKUP($A380,#REF!,13,0),0)</f>
    </nc>
  </rcc>
  <rcc rId="1747" ua="false" sId="6">
    <nc r="AF380" t="n">
      <f>AB380+AD380</f>
    </nc>
  </rcc>
  <rcc rId="1748" ua="false" sId="6">
    <nc r="AG380" t="n">
      <f>AC380+AE380</f>
    </nc>
  </rcc>
  <rcc rId="1749" ua="false" sId="6">
    <nc r="AA381" t="n">
      <f>IF($P381,$P381,$F381)</f>
    </nc>
  </rcc>
  <rcc rId="1750" ua="false" sId="6">
    <nc r="AB381" t="n">
      <f>IF($J381=$E$22,$H381*448,0)</f>
    </nc>
  </rcc>
  <rcc rId="1751" ua="false" sId="6">
    <nc r="AC381" t="n">
      <f>IF($J381=$E$22,$I381*448,0)</f>
    </nc>
  </rcc>
  <rcc rId="1752" ua="false" sId="6">
    <nc r="AD381" t="n">
      <f>IFERROR(VLOOKUP($A381,[5]БДСМ!$A$353:$O$1956,15,0),0)</f>
    </nc>
  </rcc>
  <rcc rId="1753" ua="false" sId="6">
    <nc r="AE381" t="n">
      <f>IFERROR(VLOOKUP($A381,#REF!,13,0),0)</f>
    </nc>
  </rcc>
  <rcc rId="1754" ua="false" sId="6">
    <nc r="AF381" t="n">
      <f>AB381+AD381</f>
    </nc>
  </rcc>
  <rcc rId="1755" ua="false" sId="6">
    <nc r="AG381" t="n">
      <f>AC381+AE381</f>
    </nc>
  </rcc>
  <rcc rId="1756" ua="false" sId="6">
    <nc r="AA382" t="n">
      <f>IF($P382,$P382,$F382)</f>
    </nc>
  </rcc>
  <rcc rId="1757" ua="false" sId="6">
    <nc r="AB382" t="n">
      <f>IF($J382=$E$22,$H382*448,0)</f>
    </nc>
  </rcc>
  <rcc rId="1758" ua="false" sId="6">
    <nc r="AC382" t="n">
      <f>IF($J382=$E$22,$I382*448,0)</f>
    </nc>
  </rcc>
  <rcc rId="1759" ua="false" sId="6">
    <nc r="AD382" t="n">
      <f>IFERROR(VLOOKUP($A382,[5]БДСМ!$A$353:$O$1956,15,0),0)</f>
    </nc>
  </rcc>
  <rcc rId="1760" ua="false" sId="6">
    <nc r="AE382" t="n">
      <f>IFERROR(VLOOKUP($A382,#REF!,13,0),0)</f>
    </nc>
  </rcc>
  <rcc rId="1761" ua="false" sId="6">
    <nc r="AF382" t="n">
      <f>AB382+AD382</f>
    </nc>
  </rcc>
  <rcc rId="1762" ua="false" sId="6">
    <nc r="AG382" t="n">
      <f>AC382+AE382</f>
    </nc>
  </rcc>
  <rcc rId="1763" ua="false" sId="6">
    <nc r="AA383" t="n">
      <f>IF($P383,$P383,$F383)</f>
    </nc>
  </rcc>
  <rcc rId="1764" ua="false" sId="6">
    <nc r="AB383" t="n">
      <f>IF($J383=$E$22,$H383*448,0)</f>
    </nc>
  </rcc>
  <rcc rId="1765" ua="false" sId="6">
    <nc r="AC383" t="n">
      <f>IF($J383=$E$22,$I383*448,0)</f>
    </nc>
  </rcc>
  <rcc rId="1766" ua="false" sId="6">
    <nc r="AD383" t="n">
      <f>IFERROR(VLOOKUP($A383,[5]БДСМ!$A$353:$O$1956,15,0),0)</f>
    </nc>
  </rcc>
  <rcc rId="1767" ua="false" sId="6">
    <nc r="AE383" t="n">
      <f>IFERROR(VLOOKUP($A383,#REF!,13,0),0)</f>
    </nc>
  </rcc>
  <rcc rId="1768" ua="false" sId="6">
    <nc r="AF383" t="n">
      <f>AB383+AD383</f>
    </nc>
  </rcc>
  <rcc rId="1769" ua="false" sId="6">
    <nc r="AG383" t="n">
      <f>AC383+AE383</f>
    </nc>
  </rcc>
  <rcc rId="1770" ua="false" sId="6">
    <nc r="AA384" t="n">
      <f>IF($P384,$P384,$F384)</f>
    </nc>
  </rcc>
  <rcc rId="1771" ua="false" sId="6">
    <nc r="AB384" t="n">
      <f>IF($J384=$E$22,$H384*448,0)</f>
    </nc>
  </rcc>
  <rcc rId="1772" ua="false" sId="6">
    <nc r="AC384" t="n">
      <f>IF($J384=$E$22,$I384*448,0)</f>
    </nc>
  </rcc>
  <rcc rId="1773" ua="false" sId="6">
    <nc r="AD384" t="n">
      <f>IFERROR(VLOOKUP($A384,[5]БДСМ!$A$353:$O$1956,15,0),0)</f>
    </nc>
  </rcc>
  <rcc rId="1774" ua="false" sId="6">
    <nc r="AE384" t="n">
      <f>IFERROR(VLOOKUP($A384,#REF!,13,0),0)</f>
    </nc>
  </rcc>
  <rcc rId="1775" ua="false" sId="6">
    <nc r="AF384" t="n">
      <f>AB384+AD384</f>
    </nc>
  </rcc>
  <rcc rId="1776" ua="false" sId="6">
    <nc r="AG384" t="n">
      <f>AC384+AE384</f>
    </nc>
  </rcc>
  <rcc rId="1777" ua="false" sId="6">
    <nc r="AA385" t="n">
      <f>IF($P385,$P385,$F385)</f>
    </nc>
  </rcc>
  <rcc rId="1778" ua="false" sId="6">
    <nc r="AB385" t="n">
      <f>IF($J385=$E$22,$H385*448,0)</f>
    </nc>
  </rcc>
  <rcc rId="1779" ua="false" sId="6">
    <nc r="AC385" t="n">
      <f>IF($J385=$E$22,$I385*448,0)</f>
    </nc>
  </rcc>
  <rcc rId="1780" ua="false" sId="6">
    <nc r="AD385" t="n">
      <f>IFERROR(VLOOKUP($A385,[5]БДСМ!$A$353:$O$1956,15,0),0)</f>
    </nc>
  </rcc>
  <rcc rId="1781" ua="false" sId="6">
    <nc r="AE385" t="n">
      <f>IFERROR(VLOOKUP($A385,#REF!,13,0),0)</f>
    </nc>
  </rcc>
  <rcc rId="1782" ua="false" sId="6">
    <nc r="AF385" t="n">
      <f>AB385+AD385</f>
    </nc>
  </rcc>
  <rcc rId="1783" ua="false" sId="6">
    <nc r="AG385" t="n">
      <f>AC385+AE385</f>
    </nc>
  </rcc>
  <rcc rId="1784" ua="false" sId="6">
    <nc r="AA386" t="n">
      <f>IF($P386,$P386,$F386)</f>
    </nc>
  </rcc>
  <rcc rId="1785" ua="false" sId="6">
    <nc r="AB386" t="n">
      <f>IF($J386=$E$22,$H386*448,0)</f>
    </nc>
  </rcc>
  <rcc rId="1786" ua="false" sId="6">
    <nc r="AC386" t="n">
      <f>IF($J386=$E$22,$I386*448,0)</f>
    </nc>
  </rcc>
  <rcc rId="1787" ua="false" sId="6">
    <nc r="AD386" t="n">
      <f>IFERROR(VLOOKUP($A386,[5]БДСМ!$A$353:$O$1956,15,0),0)</f>
    </nc>
  </rcc>
  <rcc rId="1788" ua="false" sId="6">
    <nc r="AE386" t="n">
      <f>IFERROR(VLOOKUP($A386,#REF!,13,0),0)</f>
    </nc>
  </rcc>
  <rcc rId="1789" ua="false" sId="6">
    <nc r="AF386" t="n">
      <f>AB386+AD386</f>
    </nc>
  </rcc>
  <rcc rId="1790" ua="false" sId="6">
    <nc r="AG386" t="n">
      <f>AC386+AE386</f>
    </nc>
  </rcc>
  <rcc rId="1791" ua="false" sId="6">
    <nc r="AA387" t="n">
      <f>IF($P387,$P387,$F387)</f>
    </nc>
  </rcc>
  <rcc rId="1792" ua="false" sId="6">
    <nc r="AB387" t="n">
      <f>IF($J387=$E$22,$H387*448,0)</f>
    </nc>
  </rcc>
  <rcc rId="1793" ua="false" sId="6">
    <nc r="AC387" t="n">
      <f>IF($J387=$E$22,$I387*448,0)</f>
    </nc>
  </rcc>
  <rcc rId="1794" ua="false" sId="6">
    <nc r="AD387" t="n">
      <f>IFERROR(VLOOKUP($A387,[5]БДСМ!$A$353:$O$1956,15,0),0)</f>
    </nc>
  </rcc>
  <rcc rId="1795" ua="false" sId="6">
    <nc r="AE387" t="n">
      <f>IFERROR(VLOOKUP($A387,#REF!,13,0),0)</f>
    </nc>
  </rcc>
  <rcc rId="1796" ua="false" sId="6">
    <nc r="AF387" t="n">
      <f>AB387+AD387</f>
    </nc>
  </rcc>
  <rcc rId="1797" ua="false" sId="6">
    <nc r="AG387" t="n">
      <f>AC387+AE387</f>
    </nc>
  </rcc>
  <rcc rId="1798" ua="false" sId="6">
    <nc r="AA388" t="n">
      <f>IF($P388,$P388,$F388)</f>
    </nc>
  </rcc>
  <rcc rId="1799" ua="false" sId="6">
    <nc r="AB388" t="n">
      <f>IF($J388=$E$22,$H388*448,0)</f>
    </nc>
  </rcc>
  <rcc rId="1800" ua="false" sId="6">
    <nc r="AC388" t="n">
      <f>IF($J388=$E$22,$I388*448,0)</f>
    </nc>
  </rcc>
  <rcc rId="1801" ua="false" sId="6">
    <nc r="AD388" t="n">
      <f>IFERROR(VLOOKUP($A388,[5]БДСМ!$A$353:$O$1956,15,0),0)</f>
    </nc>
  </rcc>
  <rcc rId="1802" ua="false" sId="6">
    <nc r="AE388" t="n">
      <f>IFERROR(VLOOKUP($A388,#REF!,13,0),0)</f>
    </nc>
  </rcc>
  <rcc rId="1803" ua="false" sId="6">
    <nc r="AF388" t="n">
      <f>AB388+AD388</f>
    </nc>
  </rcc>
  <rcc rId="1804" ua="false" sId="6">
    <nc r="AG388" t="n">
      <f>AC388+AE388</f>
    </nc>
  </rcc>
  <rcc rId="1805" ua="false" sId="6">
    <nc r="AA389" t="n">
      <f>IF($P389,$P389,$F389)</f>
    </nc>
  </rcc>
  <rcc rId="1806" ua="false" sId="6">
    <nc r="AB389" t="n">
      <f>IF($J389=$E$22,$H389*448,0)</f>
    </nc>
  </rcc>
  <rcc rId="1807" ua="false" sId="6">
    <nc r="AC389" t="n">
      <f>IF($J389=$E$22,$I389*448,0)</f>
    </nc>
  </rcc>
  <rcc rId="1808" ua="false" sId="6">
    <nc r="AD389" t="n">
      <f>IFERROR(VLOOKUP($A389,[5]БДСМ!$A$353:$O$1956,15,0),0)</f>
    </nc>
  </rcc>
  <rcc rId="1809" ua="false" sId="6">
    <nc r="AE389" t="n">
      <f>IFERROR(VLOOKUP($A389,#REF!,13,0),0)</f>
    </nc>
  </rcc>
  <rcc rId="1810" ua="false" sId="6">
    <nc r="AF389" t="n">
      <f>AB389+AD389</f>
    </nc>
  </rcc>
  <rcc rId="1811" ua="false" sId="6">
    <nc r="AG389" t="n">
      <f>AC389+AE389</f>
    </nc>
  </rcc>
  <rcc rId="1812" ua="false" sId="6">
    <nc r="AA390" t="n">
      <f>IF($P390,$P390,$F390)</f>
    </nc>
  </rcc>
  <rcc rId="1813" ua="false" sId="6">
    <nc r="AB390" t="n">
      <f>IF($J390=$E$22,$H390*448,0)</f>
    </nc>
  </rcc>
  <rcc rId="1814" ua="false" sId="6">
    <nc r="AC390" t="n">
      <f>IF($J390=$E$22,$I390*448,0)</f>
    </nc>
  </rcc>
  <rcc rId="1815" ua="false" sId="6">
    <nc r="AD390" t="n">
      <f>IFERROR(VLOOKUP($A390,[5]БДСМ!$A$353:$O$1956,15,0),0)</f>
    </nc>
  </rcc>
  <rcc rId="1816" ua="false" sId="6">
    <nc r="AE390" t="n">
      <f>IFERROR(VLOOKUP($A390,#REF!,13,0),0)</f>
    </nc>
  </rcc>
  <rcc rId="1817" ua="false" sId="6">
    <nc r="AF390" t="n">
      <f>AB390+AD390</f>
    </nc>
  </rcc>
  <rcc rId="1818" ua="false" sId="6">
    <nc r="AG390" t="n">
      <f>AC390+AE390</f>
    </nc>
  </rcc>
  <rcc rId="1819" ua="false" sId="6">
    <nc r="AA391" t="n">
      <f>IF($P391,$P391,$F391)</f>
    </nc>
  </rcc>
  <rcc rId="1820" ua="false" sId="6">
    <nc r="AB391" t="n">
      <f>IF($J391=$E$22,$H391*448,0)</f>
    </nc>
  </rcc>
  <rcc rId="1821" ua="false" sId="6">
    <nc r="AC391" t="n">
      <f>IF($J391=$E$22,$I391*448,0)</f>
    </nc>
  </rcc>
  <rcc rId="1822" ua="false" sId="6">
    <nc r="AD391" t="n">
      <f>IFERROR(VLOOKUP($A391,[5]БДСМ!$A$353:$O$1956,15,0),0)</f>
    </nc>
  </rcc>
  <rcc rId="1823" ua="false" sId="6">
    <nc r="AE391" t="n">
      <f>IFERROR(VLOOKUP($A391,#REF!,13,0),0)</f>
    </nc>
  </rcc>
  <rcc rId="1824" ua="false" sId="6">
    <nc r="AF391" t="n">
      <f>AB391+AD391</f>
    </nc>
  </rcc>
  <rcc rId="1825" ua="false" sId="6">
    <nc r="AG391" t="n">
      <f>AC391+AE391</f>
    </nc>
  </rcc>
  <rcc rId="1826" ua="false" sId="6">
    <nc r="AA392" t="n">
      <f>IF($P392,$P392,$F392)</f>
    </nc>
  </rcc>
  <rcc rId="1827" ua="false" sId="6">
    <nc r="AB392" t="n">
      <f>IF($J392=$E$22,$H392*448,0)</f>
    </nc>
  </rcc>
  <rcc rId="1828" ua="false" sId="6">
    <nc r="AC392" t="n">
      <f>IF($J392=$E$22,$I392*448,0)</f>
    </nc>
  </rcc>
  <rcc rId="1829" ua="false" sId="6">
    <nc r="AD392" t="n">
      <f>IFERROR(VLOOKUP($A392,[5]БДСМ!$A$353:$O$1956,15,0),0)</f>
    </nc>
  </rcc>
  <rcc rId="1830" ua="false" sId="6">
    <nc r="AE392" t="n">
      <f>IFERROR(VLOOKUP($A392,#REF!,13,0),0)</f>
    </nc>
  </rcc>
  <rcc rId="1831" ua="false" sId="6">
    <nc r="AF392" t="n">
      <f>AB392+AD392</f>
    </nc>
  </rcc>
  <rcc rId="1832" ua="false" sId="6">
    <nc r="AG392" t="n">
      <f>AC392+AE392</f>
    </nc>
  </rcc>
  <rcc rId="1833" ua="false" sId="6">
    <nc r="AA393" t="n">
      <f>IF($P393,$P393,$F393)</f>
    </nc>
  </rcc>
  <rcc rId="1834" ua="false" sId="6">
    <nc r="AB393" t="n">
      <f>IF($J393=$E$22,$H393*448,0)</f>
    </nc>
  </rcc>
  <rcc rId="1835" ua="false" sId="6">
    <nc r="AC393" t="n">
      <f>IF($J393=$E$22,$I393*448,0)</f>
    </nc>
  </rcc>
  <rcc rId="1836" ua="false" sId="6">
    <nc r="AD393" t="n">
      <f>IFERROR(VLOOKUP($A393,[5]БДСМ!$A$353:$O$1956,15,0),0)</f>
    </nc>
  </rcc>
  <rcc rId="1837" ua="false" sId="6">
    <nc r="AE393" t="n">
      <f>IFERROR(VLOOKUP($A393,#REF!,13,0),0)</f>
    </nc>
  </rcc>
  <rcc rId="1838" ua="false" sId="6">
    <nc r="AF393" t="n">
      <f>AB393+AD393</f>
    </nc>
  </rcc>
  <rcc rId="1839" ua="false" sId="6">
    <nc r="AG393" t="n">
      <f>AC393+AE393</f>
    </nc>
  </rcc>
  <rcc rId="1840" ua="false" sId="6">
    <nc r="AA394" t="n">
      <f>IF($P394,$P394,$F394)</f>
    </nc>
  </rcc>
  <rcc rId="1841" ua="false" sId="6">
    <nc r="AB394" t="n">
      <f>IF($J394=$E$22,$H394*448,0)</f>
    </nc>
  </rcc>
  <rcc rId="1842" ua="false" sId="6">
    <nc r="AC394" t="n">
      <f>IF($J394=$E$22,$I394*448,0)</f>
    </nc>
  </rcc>
  <rcc rId="1843" ua="false" sId="6">
    <nc r="AD394" t="n">
      <f>IFERROR(VLOOKUP($A394,[5]БДСМ!$A$353:$O$1956,15,0),0)</f>
    </nc>
  </rcc>
  <rcc rId="1844" ua="false" sId="6">
    <nc r="AE394" t="n">
      <f>IFERROR(VLOOKUP($A394,#REF!,13,0),0)</f>
    </nc>
  </rcc>
  <rcc rId="1845" ua="false" sId="6">
    <nc r="AF394" t="n">
      <f>AB394+AD394</f>
    </nc>
  </rcc>
  <rcc rId="1846" ua="false" sId="6">
    <nc r="AG394" t="n">
      <f>AC394+AE394</f>
    </nc>
  </rcc>
  <rcc rId="1847" ua="false" sId="6">
    <nc r="AA395" t="n">
      <f>IF($P395,$P395,$F395)</f>
    </nc>
  </rcc>
  <rcc rId="1848" ua="false" sId="6">
    <nc r="AB395" t="n">
      <f>IF($J395=$E$22,$H395*448,0)</f>
    </nc>
  </rcc>
  <rcc rId="1849" ua="false" sId="6">
    <nc r="AC395" t="n">
      <f>IF($J395=$E$22,$I395*448,0)</f>
    </nc>
  </rcc>
  <rcc rId="1850" ua="false" sId="6">
    <nc r="AD395" t="n">
      <f>IFERROR(VLOOKUP($A395,[5]БДСМ!$A$353:$O$1956,15,0),0)</f>
    </nc>
  </rcc>
  <rcc rId="1851" ua="false" sId="6">
    <nc r="AE395" t="n">
      <f>IFERROR(VLOOKUP($A395,#REF!,13,0),0)</f>
    </nc>
  </rcc>
  <rcc rId="1852" ua="false" sId="6">
    <nc r="AF395" t="n">
      <f>AB395+AD395</f>
    </nc>
  </rcc>
  <rcc rId="1853" ua="false" sId="6">
    <nc r="AG395" t="n">
      <f>AC395+AE395</f>
    </nc>
  </rcc>
  <rcc rId="1854" ua="false" sId="6">
    <nc r="AA396" t="n">
      <f>IF($P396,$P396,$F396)</f>
    </nc>
  </rcc>
  <rcc rId="1855" ua="false" sId="6">
    <nc r="AB396" t="n">
      <f>IF($J396=$E$22,$H396*448,0)</f>
    </nc>
  </rcc>
  <rcc rId="1856" ua="false" sId="6">
    <nc r="AC396" t="n">
      <f>IF($J396=$E$22,$I396*448,0)</f>
    </nc>
  </rcc>
  <rcc rId="1857" ua="false" sId="6">
    <nc r="AD396" t="n">
      <f>IFERROR(VLOOKUP($A396,[5]БДСМ!$A$353:$O$1956,15,0),0)</f>
    </nc>
  </rcc>
  <rcc rId="1858" ua="false" sId="6">
    <nc r="AE396" t="n">
      <f>IFERROR(VLOOKUP($A396,#REF!,13,0),0)</f>
    </nc>
  </rcc>
  <rcc rId="1859" ua="false" sId="6">
    <nc r="AF396" t="n">
      <f>AB396+AD396</f>
    </nc>
  </rcc>
  <rcc rId="1860" ua="false" sId="6">
    <nc r="AG396" t="n">
      <f>AC396+AE396</f>
    </nc>
  </rcc>
  <rcc rId="1861" ua="false" sId="6">
    <nc r="AA397" t="n">
      <f>IF($P397,$P397,$F397)</f>
    </nc>
  </rcc>
  <rcc rId="1862" ua="false" sId="6">
    <nc r="AB397" t="n">
      <f>IF($J397=$E$22,$H397*448,0)</f>
    </nc>
  </rcc>
  <rcc rId="1863" ua="false" sId="6">
    <nc r="AC397" t="n">
      <f>IF($J397=$E$22,$I397*448,0)</f>
    </nc>
  </rcc>
  <rcc rId="1864" ua="false" sId="6">
    <nc r="AD397" t="n">
      <f>IFERROR(VLOOKUP($A397,[5]БДСМ!$A$353:$O$1956,15,0),0)</f>
    </nc>
  </rcc>
  <rcc rId="1865" ua="false" sId="6">
    <nc r="AE397" t="n">
      <f>IFERROR(VLOOKUP($A397,#REF!,13,0),0)</f>
    </nc>
  </rcc>
  <rcc rId="1866" ua="false" sId="6">
    <nc r="AF397" t="n">
      <f>AB397+AD397</f>
    </nc>
  </rcc>
  <rcc rId="1867" ua="false" sId="6">
    <nc r="AG397" t="n">
      <f>AC397+AE397</f>
    </nc>
  </rcc>
  <rcc rId="1868" ua="false" sId="6">
    <nc r="AA398" t="n">
      <f>IF($P398,$P398,$F398)</f>
    </nc>
  </rcc>
  <rcc rId="1869" ua="false" sId="6">
    <nc r="AB398" t="n">
      <f>IF($J398=$E$22,$H398*448,0)</f>
    </nc>
  </rcc>
  <rcc rId="1870" ua="false" sId="6">
    <nc r="AC398" t="n">
      <f>IF($J398=$E$22,$I398*448,0)</f>
    </nc>
  </rcc>
  <rcc rId="1871" ua="false" sId="6">
    <nc r="AD398" t="n">
      <f>IFERROR(VLOOKUP($A398,[5]БДСМ!$A$353:$O$1956,15,0),0)</f>
    </nc>
  </rcc>
  <rcc rId="1872" ua="false" sId="6">
    <nc r="AE398" t="n">
      <f>IFERROR(VLOOKUP($A398,#REF!,13,0),0)</f>
    </nc>
  </rcc>
  <rcc rId="1873" ua="false" sId="6">
    <nc r="AF398" t="n">
      <f>AB398+AD398</f>
    </nc>
  </rcc>
  <rcc rId="1874" ua="false" sId="6">
    <nc r="AG398" t="n">
      <f>AC398+AE398</f>
    </nc>
  </rcc>
  <rcc rId="1875" ua="false" sId="6">
    <nc r="AA399" t="n">
      <f>IF($P399,$P399,$F399)</f>
    </nc>
  </rcc>
  <rcc rId="1876" ua="false" sId="6">
    <nc r="AB399" t="n">
      <f>IF($J399=$E$22,$H399*448,0)</f>
    </nc>
  </rcc>
  <rcc rId="1877" ua="false" sId="6">
    <nc r="AC399" t="n">
      <f>IF($J399=$E$22,$I399*448,0)</f>
    </nc>
  </rcc>
  <rcc rId="1878" ua="false" sId="6">
    <nc r="AD399" t="n">
      <f>IFERROR(VLOOKUP($A399,[5]БДСМ!$A$353:$O$1956,15,0),0)</f>
    </nc>
  </rcc>
  <rcc rId="1879" ua="false" sId="6">
    <nc r="AE399" t="n">
      <f>IFERROR(VLOOKUP($A399,#REF!,13,0),0)</f>
    </nc>
  </rcc>
  <rcc rId="1880" ua="false" sId="6">
    <nc r="AF399" t="n">
      <f>AB399+AD399</f>
    </nc>
  </rcc>
  <rcc rId="1881" ua="false" sId="6">
    <nc r="AG399" t="n">
      <f>AC399+AE399</f>
    </nc>
  </rcc>
  <rcc rId="1882" ua="false" sId="6">
    <nc r="AA400" t="n">
      <f>IF($P400,$P400,$F400)</f>
    </nc>
  </rcc>
  <rcc rId="1883" ua="false" sId="6">
    <nc r="AB400" t="n">
      <f>IF($J400=$E$22,$H400*448,0)</f>
    </nc>
  </rcc>
  <rcc rId="1884" ua="false" sId="6">
    <nc r="AC400" t="n">
      <f>IF($J400=$E$22,$I400*448,0)</f>
    </nc>
  </rcc>
  <rcc rId="1885" ua="false" sId="6">
    <nc r="AD400" t="n">
      <f>IFERROR(VLOOKUP($A400,[5]БДСМ!$A$353:$O$1956,15,0),0)</f>
    </nc>
  </rcc>
  <rcc rId="1886" ua="false" sId="6">
    <nc r="AE400" t="n">
      <f>IFERROR(VLOOKUP($A400,#REF!,13,0),0)</f>
    </nc>
  </rcc>
  <rcc rId="1887" ua="false" sId="6">
    <nc r="AF400" t="n">
      <f>AB400+AD400</f>
    </nc>
  </rcc>
  <rcc rId="1888" ua="false" sId="6">
    <nc r="AG400" t="n">
      <f>AC400+AE400</f>
    </nc>
  </rcc>
  <rcc rId="1889" ua="false" sId="6">
    <nc r="AA401" t="n">
      <f>IF($P401,$P401,$F401)</f>
    </nc>
  </rcc>
  <rcc rId="1890" ua="false" sId="6">
    <nc r="AB401" t="n">
      <f>IF($J401=$E$22,$H401*448,0)</f>
    </nc>
  </rcc>
  <rcc rId="1891" ua="false" sId="6">
    <nc r="AC401" t="n">
      <f>IF($J401=$E$22,$I401*448,0)</f>
    </nc>
  </rcc>
  <rcc rId="1892" ua="false" sId="6">
    <nc r="AD401" t="n">
      <f>IFERROR(VLOOKUP($A401,[5]БДСМ!$A$353:$O$1956,15,0),0)</f>
    </nc>
  </rcc>
  <rcc rId="1893" ua="false" sId="6">
    <nc r="AE401" t="n">
      <f>IFERROR(VLOOKUP($A401,#REF!,13,0),0)</f>
    </nc>
  </rcc>
  <rcc rId="1894" ua="false" sId="6">
    <nc r="AF401" t="n">
      <f>AB401+AD401</f>
    </nc>
  </rcc>
  <rcc rId="1895" ua="false" sId="6">
    <nc r="AG401" t="n">
      <f>AC401+AE401</f>
    </nc>
  </rcc>
  <rcc rId="1896" ua="false" sId="6">
    <nc r="AA402" t="n">
      <f>IF($P402,$P402,$F402)</f>
    </nc>
  </rcc>
  <rcc rId="1897" ua="false" sId="6">
    <nc r="AB402" t="n">
      <f>IF($J402=$E$22,$H402*448,0)</f>
    </nc>
  </rcc>
  <rcc rId="1898" ua="false" sId="6">
    <nc r="AC402" t="n">
      <f>IF($J402=$E$22,$I402*448,0)</f>
    </nc>
  </rcc>
  <rcc rId="1899" ua="false" sId="6">
    <nc r="AD402" t="n">
      <f>IFERROR(VLOOKUP($A402,[5]БДСМ!$A$353:$O$1956,15,0),0)</f>
    </nc>
  </rcc>
  <rcc rId="1900" ua="false" sId="6">
    <nc r="AE402" t="n">
      <f>IFERROR(VLOOKUP($A402,#REF!,13,0),0)</f>
    </nc>
  </rcc>
  <rcc rId="1901" ua="false" sId="6">
    <nc r="AF402" t="n">
      <f>AB402+AD402</f>
    </nc>
  </rcc>
  <rcc rId="1902" ua="false" sId="6">
    <nc r="AG402" t="n">
      <f>AC402+AE402</f>
    </nc>
  </rcc>
  <rcc rId="1903" ua="false" sId="6">
    <nc r="AA403" t="n">
      <f>IF($P403,$P403,$F403)</f>
    </nc>
  </rcc>
  <rcc rId="1904" ua="false" sId="6">
    <nc r="AB403" t="n">
      <f>IF($J403=$E$22,$H403*448,0)</f>
    </nc>
  </rcc>
  <rcc rId="1905" ua="false" sId="6">
    <nc r="AC403" t="n">
      <f>IF($J403=$E$22,$I403*448,0)</f>
    </nc>
  </rcc>
  <rcc rId="1906" ua="false" sId="6">
    <nc r="AD403" t="n">
      <f>IFERROR(VLOOKUP($A403,[5]БДСМ!$A$353:$O$1956,15,0),0)</f>
    </nc>
  </rcc>
  <rcc rId="1907" ua="false" sId="6">
    <nc r="AE403" t="n">
      <f>IFERROR(VLOOKUP($A403,#REF!,13,0),0)</f>
    </nc>
  </rcc>
  <rcc rId="1908" ua="false" sId="6">
    <nc r="AF403" t="n">
      <f>AB403+AD403</f>
    </nc>
  </rcc>
  <rcc rId="1909" ua="false" sId="6">
    <nc r="AG403" t="n">
      <f>AC403+AE403</f>
    </nc>
  </rcc>
  <rcc rId="1910" ua="false" sId="6">
    <nc r="AA404" t="n">
      <f>IF($P404,$P404,$F404)</f>
    </nc>
  </rcc>
  <rcc rId="1911" ua="false" sId="6">
    <nc r="AB404" t="n">
      <f>IF($J404=$E$22,$H404*448,0)</f>
    </nc>
  </rcc>
  <rcc rId="1912" ua="false" sId="6">
    <nc r="AC404" t="n">
      <f>IF($J404=$E$22,$I404*448,0)</f>
    </nc>
  </rcc>
  <rcc rId="1913" ua="false" sId="6">
    <nc r="AD404" t="n">
      <f>IFERROR(VLOOKUP($A404,[5]БДСМ!$A$353:$O$1956,15,0),0)</f>
    </nc>
  </rcc>
  <rcc rId="1914" ua="false" sId="6">
    <nc r="AE404" t="n">
      <f>IFERROR(VLOOKUP($A404,#REF!,13,0),0)</f>
    </nc>
  </rcc>
  <rcc rId="1915" ua="false" sId="6">
    <nc r="AF404" t="n">
      <f>AB404+AD404</f>
    </nc>
  </rcc>
  <rcc rId="1916" ua="false" sId="6">
    <nc r="AG404" t="n">
      <f>AC404+AE404</f>
    </nc>
  </rcc>
  <rcc rId="1917" ua="false" sId="6">
    <nc r="AA405" t="n">
      <f>IF($P405,$P405,$F405)</f>
    </nc>
  </rcc>
  <rcc rId="1918" ua="false" sId="6">
    <nc r="AB405" t="n">
      <f>IF($J405=$E$22,$H405*448,0)</f>
    </nc>
  </rcc>
  <rcc rId="1919" ua="false" sId="6">
    <nc r="AC405" t="n">
      <f>IF($J405=$E$22,$I405*448,0)</f>
    </nc>
  </rcc>
  <rcc rId="1920" ua="false" sId="6">
    <nc r="AD405" t="n">
      <f>IFERROR(VLOOKUP($A405,[5]БДСМ!$A$353:$O$1956,15,0),0)</f>
    </nc>
  </rcc>
  <rcc rId="1921" ua="false" sId="6">
    <nc r="AE405" t="n">
      <f>IFERROR(VLOOKUP($A405,#REF!,13,0),0)</f>
    </nc>
  </rcc>
  <rcc rId="1922" ua="false" sId="6">
    <nc r="AF405" t="n">
      <f>AB405+AD405</f>
    </nc>
  </rcc>
  <rcc rId="1923" ua="false" sId="6">
    <nc r="AG405" t="n">
      <f>AC405+AE405</f>
    </nc>
  </rcc>
  <rcc rId="1924" ua="false" sId="6">
    <nc r="AA406" t="n">
      <f>IF($P406,$P406,$F406)</f>
    </nc>
  </rcc>
  <rcc rId="1925" ua="false" sId="6">
    <nc r="AB406" t="n">
      <f>IF($J406=$E$22,$H406*448,0)</f>
    </nc>
  </rcc>
  <rcc rId="1926" ua="false" sId="6">
    <nc r="AC406" t="n">
      <f>IF($J406=$E$22,$I406*448,0)</f>
    </nc>
  </rcc>
  <rcc rId="1927" ua="false" sId="6">
    <nc r="AD406" t="n">
      <f>IFERROR(VLOOKUP($A406,[5]БДСМ!$A$353:$O$1956,15,0),0)</f>
    </nc>
  </rcc>
  <rcc rId="1928" ua="false" sId="6">
    <nc r="AE406" t="n">
      <f>IFERROR(VLOOKUP($A406,#REF!,13,0),0)</f>
    </nc>
  </rcc>
  <rcc rId="1929" ua="false" sId="6">
    <nc r="AF406" t="n">
      <f>AB406+AD406</f>
    </nc>
  </rcc>
  <rcc rId="1930" ua="false" sId="6">
    <nc r="AG406" t="n">
      <f>AC406+AE406</f>
    </nc>
  </rcc>
  <rcc rId="1931" ua="false" sId="6">
    <nc r="AA407" t="n">
      <f>IF($P407,$P407,$F407)</f>
    </nc>
  </rcc>
  <rcc rId="1932" ua="false" sId="6">
    <nc r="AB407" t="n">
      <f>IF($J407=$E$22,$H407*448,0)</f>
    </nc>
  </rcc>
  <rcc rId="1933" ua="false" sId="6">
    <nc r="AC407" t="n">
      <f>IF($J407=$E$22,$I407*448,0)</f>
    </nc>
  </rcc>
  <rcc rId="1934" ua="false" sId="6">
    <nc r="AD407" t="n">
      <f>IFERROR(VLOOKUP($A407,[5]БДСМ!$A$353:$O$1956,15,0),0)</f>
    </nc>
  </rcc>
  <rcc rId="1935" ua="false" sId="6">
    <nc r="AE407" t="n">
      <f>IFERROR(VLOOKUP($A407,#REF!,13,0),0)</f>
    </nc>
  </rcc>
  <rcc rId="1936" ua="false" sId="6">
    <nc r="AF407" t="n">
      <f>AB407+AD407</f>
    </nc>
  </rcc>
  <rcc rId="1937" ua="false" sId="6">
    <nc r="AG407" t="n">
      <f>AC407+AE407</f>
    </nc>
  </rcc>
  <rcc rId="1938" ua="false" sId="6">
    <nc r="AA408" t="n">
      <f>IF($P408,$P408,$F408)</f>
    </nc>
  </rcc>
  <rcc rId="1939" ua="false" sId="6">
    <nc r="AB408" t="n">
      <f>IF($J408=$E$22,$H408*448,0)</f>
    </nc>
  </rcc>
  <rcc rId="1940" ua="false" sId="6">
    <nc r="AC408" t="n">
      <f>IF($J408=$E$22,$I408*448,0)</f>
    </nc>
  </rcc>
  <rcc rId="1941" ua="false" sId="6">
    <nc r="AD408" t="n">
      <f>IFERROR(VLOOKUP($A408,[5]БДСМ!$A$353:$O$1956,15,0),0)</f>
    </nc>
  </rcc>
  <rcc rId="1942" ua="false" sId="6">
    <nc r="AE408" t="n">
      <f>IFERROR(VLOOKUP($A408,#REF!,13,0),0)</f>
    </nc>
  </rcc>
  <rcc rId="1943" ua="false" sId="6">
    <nc r="AF408" t="n">
      <f>AB408+AD408</f>
    </nc>
  </rcc>
  <rcc rId="1944" ua="false" sId="6">
    <nc r="AG408" t="n">
      <f>AC408+AE408</f>
    </nc>
  </rcc>
  <rcc rId="1945" ua="false" sId="6">
    <nc r="AA409" t="n">
      <f>IF($P409,$P409,$F409)</f>
    </nc>
  </rcc>
  <rcc rId="1946" ua="false" sId="6">
    <nc r="AB409" t="n">
      <f>IF($J409=$E$22,$H409*448,0)</f>
    </nc>
  </rcc>
  <rcc rId="1947" ua="false" sId="6">
    <nc r="AC409" t="n">
      <f>IF($J409=$E$22,$I409*448,0)</f>
    </nc>
  </rcc>
  <rcc rId="1948" ua="false" sId="6">
    <nc r="AD409" t="n">
      <f>IFERROR(VLOOKUP($A409,[5]БДСМ!$A$353:$O$1956,15,0),0)</f>
    </nc>
  </rcc>
  <rcc rId="1949" ua="false" sId="6">
    <nc r="AE409" t="n">
      <f>IFERROR(VLOOKUP($A409,#REF!,13,0),0)</f>
    </nc>
  </rcc>
  <rcc rId="1950" ua="false" sId="6">
    <nc r="AF409" t="n">
      <f>AB409+AD409</f>
    </nc>
  </rcc>
  <rcc rId="1951" ua="false" sId="6">
    <nc r="AG409" t="n">
      <f>AC409+AE409</f>
    </nc>
  </rcc>
  <rcc rId="1952" ua="false" sId="6">
    <nc r="AA410" t="n">
      <f>IF($P410,$P410,$F410)</f>
    </nc>
  </rcc>
  <rcc rId="1953" ua="false" sId="6">
    <nc r="AB410" t="n">
      <f>IF($J410=$E$22,$H410*448,0)</f>
    </nc>
  </rcc>
  <rcc rId="1954" ua="false" sId="6">
    <nc r="AC410" t="n">
      <f>IF($J410=$E$22,$I410*448,0)</f>
    </nc>
  </rcc>
  <rcc rId="1955" ua="false" sId="6">
    <nc r="AD410" t="n">
      <f>IFERROR(VLOOKUP($A410,[5]БДСМ!$A$353:$O$1956,15,0),0)</f>
    </nc>
  </rcc>
  <rcc rId="1956" ua="false" sId="6">
    <nc r="AE410" t="n">
      <f>IFERROR(VLOOKUP($A410,#REF!,13,0),0)</f>
    </nc>
  </rcc>
  <rcc rId="1957" ua="false" sId="6">
    <nc r="AF410" t="n">
      <f>AB410+AD410</f>
    </nc>
  </rcc>
  <rcc rId="1958" ua="false" sId="6">
    <nc r="AG410" t="n">
      <f>AC410+AE410</f>
    </nc>
  </rcc>
  <rcc rId="1959" ua="false" sId="6">
    <nc r="AA411" t="n">
      <f>IF($P411,$P411,$F411)</f>
    </nc>
  </rcc>
  <rcc rId="1960" ua="false" sId="6">
    <nc r="AB411" t="n">
      <f>IF($J411=$E$22,$H411*448,0)</f>
    </nc>
  </rcc>
  <rcc rId="1961" ua="false" sId="6">
    <nc r="AC411" t="n">
      <f>IF($J411=$E$22,$I411*448,0)</f>
    </nc>
  </rcc>
  <rcc rId="1962" ua="false" sId="6">
    <nc r="AD411" t="n">
      <f>IFERROR(VLOOKUP($A411,[5]БДСМ!$A$353:$O$1956,15,0),0)</f>
    </nc>
  </rcc>
  <rcc rId="1963" ua="false" sId="6">
    <nc r="AE411" t="n">
      <f>IFERROR(VLOOKUP($A411,#REF!,13,0),0)</f>
    </nc>
  </rcc>
  <rcc rId="1964" ua="false" sId="6">
    <nc r="AF411" t="n">
      <f>AB411+AD411</f>
    </nc>
  </rcc>
  <rcc rId="1965" ua="false" sId="6">
    <nc r="AG411" t="n">
      <f>AC411+AE411</f>
    </nc>
  </rcc>
  <rcc rId="1966" ua="false" sId="6">
    <nc r="AA412" t="n">
      <f>IF($P412,$P412,$F412)</f>
    </nc>
  </rcc>
  <rcc rId="1967" ua="false" sId="6">
    <nc r="AB412" t="n">
      <f>IF($J412=$E$22,$H412*448,0)</f>
    </nc>
  </rcc>
  <rcc rId="1968" ua="false" sId="6">
    <nc r="AC412" t="n">
      <f>IF($J412=$E$22,$I412*448,0)</f>
    </nc>
  </rcc>
  <rcc rId="1969" ua="false" sId="6">
    <nc r="AD412" t="n">
      <f>IFERROR(VLOOKUP($A412,[5]БДСМ!$A$353:$O$1956,15,0),0)</f>
    </nc>
  </rcc>
  <rcc rId="1970" ua="false" sId="6">
    <nc r="AE412" t="n">
      <f>IFERROR(VLOOKUP($A412,#REF!,13,0),0)</f>
    </nc>
  </rcc>
  <rcc rId="1971" ua="false" sId="6">
    <nc r="AF412" t="n">
      <f>AB412+AD412</f>
    </nc>
  </rcc>
  <rcc rId="1972" ua="false" sId="6">
    <nc r="AG412" t="n">
      <f>AC412+AE412</f>
    </nc>
  </rcc>
  <rcc rId="1973" ua="false" sId="6">
    <nc r="AA413" t="n">
      <f>IF($P413,$P413,$F413)</f>
    </nc>
  </rcc>
  <rcc rId="1974" ua="false" sId="6">
    <nc r="AB413" t="n">
      <f>IF($J413=$E$22,$H413*448,0)</f>
    </nc>
  </rcc>
  <rcc rId="1975" ua="false" sId="6">
    <nc r="AC413" t="n">
      <f>IF($J413=$E$22,$I413*448,0)</f>
    </nc>
  </rcc>
  <rcc rId="1976" ua="false" sId="6">
    <nc r="AD413" t="n">
      <f>IFERROR(VLOOKUP($A413,[5]БДСМ!$A$353:$O$1956,15,0),0)</f>
    </nc>
  </rcc>
  <rcc rId="1977" ua="false" sId="6">
    <nc r="AE413" t="n">
      <f>IFERROR(VLOOKUP($A413,#REF!,13,0),0)</f>
    </nc>
  </rcc>
  <rcc rId="1978" ua="false" sId="6">
    <nc r="AF413" t="n">
      <f>AB413+AD413</f>
    </nc>
  </rcc>
  <rcc rId="1979" ua="false" sId="6">
    <nc r="AG413" t="n">
      <f>AC413+AE413</f>
    </nc>
  </rcc>
  <rcc rId="1980" ua="false" sId="6">
    <nc r="AA414" t="n">
      <f>IF($P414,$P414,$F414)</f>
    </nc>
  </rcc>
  <rcc rId="1981" ua="false" sId="6">
    <nc r="AB414" t="n">
      <f>IF($J414=$E$22,$H414*448,0)</f>
    </nc>
  </rcc>
  <rcc rId="1982" ua="false" sId="6">
    <nc r="AC414" t="n">
      <f>IF($J414=$E$22,$I414*448,0)</f>
    </nc>
  </rcc>
  <rcc rId="1983" ua="false" sId="6">
    <nc r="AD414" t="n">
      <f>IFERROR(VLOOKUP($A414,[5]БДСМ!$A$353:$O$1956,15,0),0)</f>
    </nc>
  </rcc>
  <rcc rId="1984" ua="false" sId="6">
    <nc r="AE414" t="n">
      <f>IFERROR(VLOOKUP($A414,#REF!,13,0),0)</f>
    </nc>
  </rcc>
  <rcc rId="1985" ua="false" sId="6">
    <nc r="AF414" t="n">
      <f>AB414+AD414</f>
    </nc>
  </rcc>
  <rcc rId="1986" ua="false" sId="6">
    <nc r="AG414" t="n">
      <f>AC414+AE414</f>
    </nc>
  </rcc>
  <rcc rId="1987" ua="false" sId="6">
    <nc r="AA415" t="n">
      <f>IF($P415,$P415,$F415)</f>
    </nc>
  </rcc>
  <rcc rId="1988" ua="false" sId="6">
    <nc r="AB415" t="n">
      <f>IF($J415=$E$22,$H415*448,0)</f>
    </nc>
  </rcc>
  <rcc rId="1989" ua="false" sId="6">
    <nc r="AC415" t="n">
      <f>IF($J415=$E$22,$I415*448,0)</f>
    </nc>
  </rcc>
  <rcc rId="1990" ua="false" sId="6">
    <nc r="AD415" t="n">
      <f>IFERROR(VLOOKUP($A415,[5]БДСМ!$A$353:$O$1956,15,0),0)</f>
    </nc>
  </rcc>
  <rcc rId="1991" ua="false" sId="6">
    <nc r="AE415" t="n">
      <f>IFERROR(VLOOKUP($A415,#REF!,13,0),0)</f>
    </nc>
  </rcc>
  <rcc rId="1992" ua="false" sId="6">
    <nc r="AF415" t="n">
      <f>AB415+AD415</f>
    </nc>
  </rcc>
  <rcc rId="1993" ua="false" sId="6">
    <nc r="AG415" t="n">
      <f>AC415+AE415</f>
    </nc>
  </rcc>
  <rcc rId="1994" ua="false" sId="6">
    <nc r="AA416" t="n">
      <f>IF($P416,$P416,$F416)</f>
    </nc>
  </rcc>
  <rcc rId="1995" ua="false" sId="6">
    <nc r="AB416" t="n">
      <f>IF($J416=$E$22,$H416*448,0)</f>
    </nc>
  </rcc>
  <rcc rId="1996" ua="false" sId="6">
    <nc r="AC416" t="n">
      <f>IF($J416=$E$22,$I416*448,0)</f>
    </nc>
  </rcc>
  <rcc rId="1997" ua="false" sId="6">
    <nc r="AD416" t="n">
      <f>IFERROR(VLOOKUP($A416,[5]БДСМ!$A$353:$O$1956,15,0),0)</f>
    </nc>
  </rcc>
  <rcc rId="1998" ua="false" sId="6">
    <nc r="AE416" t="n">
      <f>IFERROR(VLOOKUP($A416,#REF!,13,0),0)</f>
    </nc>
  </rcc>
  <rcc rId="1999" ua="false" sId="6">
    <nc r="AF416" t="n">
      <f>AB416+AD416</f>
    </nc>
  </rcc>
  <rcc rId="2000" ua="false" sId="6">
    <nc r="AG416" t="n">
      <f>AC416+AE416</f>
    </nc>
  </rcc>
  <rcc rId="2001" ua="false" sId="6">
    <nc r="AA417" t="n">
      <f>IF($P417,$P417,$F417)</f>
    </nc>
  </rcc>
  <rcc rId="2002" ua="false" sId="6">
    <nc r="AB417" t="n">
      <f>IF($J417=$E$22,$H417*448,0)</f>
    </nc>
  </rcc>
  <rcc rId="2003" ua="false" sId="6">
    <nc r="AC417" t="n">
      <f>IF($J417=$E$22,$I417*448,0)</f>
    </nc>
  </rcc>
  <rcc rId="2004" ua="false" sId="6">
    <nc r="AD417" t="n">
      <f>IFERROR(VLOOKUP($A417,[5]БДСМ!$A$353:$O$1956,15,0),0)</f>
    </nc>
  </rcc>
  <rcc rId="2005" ua="false" sId="6">
    <nc r="AE417" t="n">
      <f>IFERROR(VLOOKUP($A417,#REF!,13,0),0)</f>
    </nc>
  </rcc>
  <rcc rId="2006" ua="false" sId="6">
    <nc r="AF417" t="n">
      <f>AB417+AD417</f>
    </nc>
  </rcc>
  <rcc rId="2007" ua="false" sId="6">
    <nc r="AG417" t="n">
      <f>AC417+AE417</f>
    </nc>
  </rcc>
  <rcc rId="2008" ua="false" sId="6">
    <nc r="AA418" t="n">
      <f>IF($P418,$P418,$F418)</f>
    </nc>
  </rcc>
  <rcc rId="2009" ua="false" sId="6">
    <nc r="AB418" t="n">
      <f>IF($J418=$E$22,$H418*448,0)</f>
    </nc>
  </rcc>
  <rcc rId="2010" ua="false" sId="6">
    <nc r="AC418" t="n">
      <f>IF($J418=$E$22,$I418*448,0)</f>
    </nc>
  </rcc>
  <rcc rId="2011" ua="false" sId="6">
    <nc r="AD418" t="n">
      <f>IFERROR(VLOOKUP($A418,[5]БДСМ!$A$353:$O$1956,15,0),0)</f>
    </nc>
  </rcc>
  <rcc rId="2012" ua="false" sId="6">
    <nc r="AE418" t="n">
      <f>IFERROR(VLOOKUP($A418,#REF!,13,0),0)</f>
    </nc>
  </rcc>
  <rcc rId="2013" ua="false" sId="6">
    <nc r="AF418" t="n">
      <f>AB418+AD418</f>
    </nc>
  </rcc>
  <rcc rId="2014" ua="false" sId="6">
    <nc r="AG418" t="n">
      <f>AC418+AE418</f>
    </nc>
  </rcc>
  <rcc rId="2015" ua="false" sId="6">
    <nc r="AA419" t="n">
      <f>IF($P419,$P419,$F419)</f>
    </nc>
  </rcc>
  <rcc rId="2016" ua="false" sId="6">
    <nc r="AB419" t="n">
      <f>IF($J419=$E$22,$H419*448,0)</f>
    </nc>
  </rcc>
  <rcc rId="2017" ua="false" sId="6">
    <nc r="AC419" t="n">
      <f>IF($J419=$E$22,$I419*448,0)</f>
    </nc>
  </rcc>
  <rcc rId="2018" ua="false" sId="6">
    <nc r="AD419" t="n">
      <f>IFERROR(VLOOKUP($A419,[5]БДСМ!$A$353:$O$1956,15,0),0)</f>
    </nc>
  </rcc>
  <rcc rId="2019" ua="false" sId="6">
    <nc r="AE419" t="n">
      <f>IFERROR(VLOOKUP($A419,#REF!,13,0),0)</f>
    </nc>
  </rcc>
  <rcc rId="2020" ua="false" sId="6">
    <nc r="AF419" t="n">
      <f>AB419+AD419</f>
    </nc>
  </rcc>
  <rcc rId="2021" ua="false" sId="6">
    <nc r="AG419" t="n">
      <f>AC419+AE419</f>
    </nc>
  </rcc>
  <rcc rId="2022" ua="false" sId="6">
    <nc r="AA420" t="n">
      <f>IF($P420,$P420,$F420)</f>
    </nc>
  </rcc>
  <rcc rId="2023" ua="false" sId="6">
    <nc r="AB420" t="n">
      <f>IF($J420=$E$22,$H420*448,0)</f>
    </nc>
  </rcc>
  <rcc rId="2024" ua="false" sId="6">
    <nc r="AC420" t="n">
      <f>IF($J420=$E$22,$I420*448,0)</f>
    </nc>
  </rcc>
  <rcc rId="2025" ua="false" sId="6">
    <nc r="AD420" t="n">
      <f>IFERROR(VLOOKUP($A420,[5]БДСМ!$A$353:$O$1956,15,0),0)</f>
    </nc>
  </rcc>
  <rcc rId="2026" ua="false" sId="6">
    <nc r="AE420" t="n">
      <f>IFERROR(VLOOKUP($A420,#REF!,13,0),0)</f>
    </nc>
  </rcc>
  <rcc rId="2027" ua="false" sId="6">
    <nc r="AF420" t="n">
      <f>AB420+AD420</f>
    </nc>
  </rcc>
  <rcc rId="2028" ua="false" sId="6">
    <nc r="AG420" t="n">
      <f>AC420+AE420</f>
    </nc>
  </rcc>
  <rcc rId="2029" ua="false" sId="6">
    <nc r="AA421" t="n">
      <f>IF($P421,$P421,$F421)</f>
    </nc>
  </rcc>
  <rcc rId="2030" ua="false" sId="6">
    <nc r="AB421" t="n">
      <f>IF($J421=$E$22,$H421*448,0)</f>
    </nc>
  </rcc>
  <rcc rId="2031" ua="false" sId="6">
    <nc r="AC421" t="n">
      <f>IF($J421=$E$22,$I421*448,0)</f>
    </nc>
  </rcc>
  <rcc rId="2032" ua="false" sId="6">
    <nc r="AD421" t="n">
      <f>IFERROR(VLOOKUP($A421,[5]БДСМ!$A$353:$O$1956,15,0),0)</f>
    </nc>
  </rcc>
  <rcc rId="2033" ua="false" sId="6">
    <nc r="AE421" t="n">
      <f>IFERROR(VLOOKUP($A421,#REF!,13,0),0)</f>
    </nc>
  </rcc>
  <rcc rId="2034" ua="false" sId="6">
    <nc r="AF421" t="n">
      <f>AB421+AD421</f>
    </nc>
  </rcc>
  <rcc rId="2035" ua="false" sId="6">
    <nc r="AG421" t="n">
      <f>AC421+AE421</f>
    </nc>
  </rcc>
  <rcc rId="2036" ua="false" sId="6">
    <nc r="AA422" t="n">
      <f>IF($P422,$P422,$F422)</f>
    </nc>
  </rcc>
  <rcc rId="2037" ua="false" sId="6">
    <nc r="AB422" t="n">
      <f>IF($J422=$E$22,$H422*448,0)</f>
    </nc>
  </rcc>
  <rcc rId="2038" ua="false" sId="6">
    <nc r="AC422" t="n">
      <f>IF($J422=$E$22,$I422*448,0)</f>
    </nc>
  </rcc>
  <rcc rId="2039" ua="false" sId="6">
    <nc r="AD422" t="n">
      <f>IFERROR(VLOOKUP($A422,[5]БДСМ!$A$353:$O$1956,15,0),0)</f>
    </nc>
  </rcc>
  <rcc rId="2040" ua="false" sId="6">
    <nc r="AE422" t="n">
      <f>IFERROR(VLOOKUP($A422,#REF!,13,0),0)</f>
    </nc>
  </rcc>
  <rcc rId="2041" ua="false" sId="6">
    <nc r="AF422" t="n">
      <f>AB422+AD422</f>
    </nc>
  </rcc>
  <rcc rId="2042" ua="false" sId="6">
    <nc r="AG422" t="n">
      <f>AC422+AE422</f>
    </nc>
  </rcc>
  <rcc rId="2043" ua="false" sId="6">
    <nc r="AA423" t="n">
      <f>IF($P423,$P423,$F423)</f>
    </nc>
  </rcc>
  <rcc rId="2044" ua="false" sId="6">
    <nc r="AB423" t="n">
      <f>IF($J423=$E$22,$H423*448,0)</f>
    </nc>
  </rcc>
  <rcc rId="2045" ua="false" sId="6">
    <nc r="AC423" t="n">
      <f>IF($J423=$E$22,$I423*448,0)</f>
    </nc>
  </rcc>
  <rcc rId="2046" ua="false" sId="6">
    <nc r="AD423" t="n">
      <f>IFERROR(VLOOKUP($A423,[5]БДСМ!$A$353:$O$1956,15,0),0)</f>
    </nc>
  </rcc>
  <rcc rId="2047" ua="false" sId="6">
    <nc r="AE423" t="n">
      <f>IFERROR(VLOOKUP($A423,#REF!,13,0),0)</f>
    </nc>
  </rcc>
  <rcc rId="2048" ua="false" sId="6">
    <nc r="AF423" t="n">
      <f>AB423+AD423</f>
    </nc>
  </rcc>
  <rcc rId="2049" ua="false" sId="6">
    <nc r="AG423" t="n">
      <f>AC423+AE423</f>
    </nc>
  </rcc>
  <rcc rId="2050" ua="false" sId="6">
    <nc r="AA424" t="n">
      <f>IF($P424,$P424,$F424)</f>
    </nc>
  </rcc>
  <rcc rId="2051" ua="false" sId="6">
    <nc r="AB424" t="n">
      <f>IF($J424=$E$22,$H424*448,0)</f>
    </nc>
  </rcc>
  <rcc rId="2052" ua="false" sId="6">
    <nc r="AC424" t="n">
      <f>IF($J424=$E$22,$I424*448,0)</f>
    </nc>
  </rcc>
  <rcc rId="2053" ua="false" sId="6">
    <nc r="AD424" t="n">
      <f>IFERROR(VLOOKUP($A424,[5]БДСМ!$A$353:$O$1956,15,0),0)</f>
    </nc>
  </rcc>
  <rcc rId="2054" ua="false" sId="6">
    <nc r="AE424" t="n">
      <f>IFERROR(VLOOKUP($A424,#REF!,13,0),0)</f>
    </nc>
  </rcc>
  <rcc rId="2055" ua="false" sId="6">
    <nc r="AF424" t="n">
      <f>AB424+AD424</f>
    </nc>
  </rcc>
  <rcc rId="2056" ua="false" sId="6">
    <nc r="AG424" t="n">
      <f>AC424+AE424</f>
    </nc>
  </rcc>
  <rcc rId="2057" ua="false" sId="6">
    <nc r="AA425" t="n">
      <f>IF($P425,$P425,$F425)</f>
    </nc>
  </rcc>
  <rcc rId="2058" ua="false" sId="6">
    <nc r="AB425" t="n">
      <f>IF($J425=$E$22,$H425*448,0)</f>
    </nc>
  </rcc>
  <rcc rId="2059" ua="false" sId="6">
    <nc r="AC425" t="n">
      <f>IF($J425=$E$22,$I425*448,0)</f>
    </nc>
  </rcc>
  <rcc rId="2060" ua="false" sId="6">
    <nc r="AD425" t="n">
      <f>IFERROR(VLOOKUP($A425,[5]БДСМ!$A$353:$O$1956,15,0),0)</f>
    </nc>
  </rcc>
  <rcc rId="2061" ua="false" sId="6">
    <nc r="AE425" t="n">
      <f>IFERROR(VLOOKUP($A425,#REF!,13,0),0)</f>
    </nc>
  </rcc>
  <rcc rId="2062" ua="false" sId="6">
    <nc r="AF425" t="n">
      <f>AB425+AD425</f>
    </nc>
  </rcc>
  <rcc rId="2063" ua="false" sId="6">
    <nc r="AG425" t="n">
      <f>AC425+AE425</f>
    </nc>
  </rcc>
  <rcc rId="2064" ua="false" sId="6">
    <nc r="AA426" t="n">
      <f>IF($P426,$P426,$F426)</f>
    </nc>
  </rcc>
  <rcc rId="2065" ua="false" sId="6">
    <nc r="AB426" t="n">
      <f>IF($J426=$E$22,$H426*448,0)</f>
    </nc>
  </rcc>
  <rcc rId="2066" ua="false" sId="6">
    <nc r="AC426" t="n">
      <f>IF($J426=$E$22,$I426*448,0)</f>
    </nc>
  </rcc>
  <rcc rId="2067" ua="false" sId="6">
    <nc r="AD426" t="n">
      <f>IFERROR(VLOOKUP($A426,[5]БДСМ!$A$353:$O$1956,15,0),0)</f>
    </nc>
  </rcc>
  <rcc rId="2068" ua="false" sId="6">
    <nc r="AE426" t="n">
      <f>IFERROR(VLOOKUP($A426,#REF!,13,0),0)</f>
    </nc>
  </rcc>
  <rcc rId="2069" ua="false" sId="6">
    <nc r="AF426" t="n">
      <f>AB426+AD426</f>
    </nc>
  </rcc>
  <rcc rId="2070" ua="false" sId="6">
    <nc r="AG426" t="n">
      <f>AC426+AE426</f>
    </nc>
  </rcc>
  <rcc rId="2071" ua="false" sId="6">
    <nc r="AA427" t="n">
      <f>IF($P427,$P427,$F427)</f>
    </nc>
  </rcc>
  <rcc rId="2072" ua="false" sId="6">
    <nc r="AB427" t="n">
      <f>IF($J427=$E$22,$H427*448,0)</f>
    </nc>
  </rcc>
  <rcc rId="2073" ua="false" sId="6">
    <nc r="AC427" t="n">
      <f>IF($J427=$E$22,$I427*448,0)</f>
    </nc>
  </rcc>
  <rcc rId="2074" ua="false" sId="6">
    <nc r="AD427" t="n">
      <f>IFERROR(VLOOKUP($A427,[5]БДСМ!$A$353:$O$1956,15,0),0)</f>
    </nc>
  </rcc>
  <rcc rId="2075" ua="false" sId="6">
    <nc r="AE427" t="n">
      <f>IFERROR(VLOOKUP($A427,#REF!,13,0),0)</f>
    </nc>
  </rcc>
  <rcc rId="2076" ua="false" sId="6">
    <nc r="AF427" t="n">
      <f>AB427+AD427</f>
    </nc>
  </rcc>
  <rcc rId="2077" ua="false" sId="6">
    <nc r="AG427" t="n">
      <f>AC427+AE427</f>
    </nc>
  </rcc>
  <rcc rId="2078" ua="false" sId="6">
    <nc r="AA428" t="n">
      <f>IF($P428,$P428,$F428)</f>
    </nc>
  </rcc>
  <rcc rId="2079" ua="false" sId="6">
    <nc r="AB428" t="n">
      <f>IF($J428=$E$22,$H428*448,0)</f>
    </nc>
  </rcc>
  <rcc rId="2080" ua="false" sId="6">
    <nc r="AC428" t="n">
      <f>IF($J428=$E$22,$I428*448,0)</f>
    </nc>
  </rcc>
  <rcc rId="2081" ua="false" sId="6">
    <nc r="AD428" t="n">
      <f>IFERROR(VLOOKUP($A428,[5]БДСМ!$A$353:$O$1956,15,0),0)</f>
    </nc>
  </rcc>
  <rcc rId="2082" ua="false" sId="6">
    <nc r="AE428" t="n">
      <f>IFERROR(VLOOKUP($A428,#REF!,13,0),0)</f>
    </nc>
  </rcc>
  <rcc rId="2083" ua="false" sId="6">
    <nc r="AF428" t="n">
      <f>AB428+AD428</f>
    </nc>
  </rcc>
  <rcc rId="2084" ua="false" sId="6">
    <nc r="AG428" t="n">
      <f>AC428+AE428</f>
    </nc>
  </rcc>
  <rcc rId="2085" ua="false" sId="6">
    <nc r="AA429" t="n">
      <f>IF($P429,$P429,$F429)</f>
    </nc>
  </rcc>
  <rcc rId="2086" ua="false" sId="6">
    <nc r="AB429" t="n">
      <f>IF($J429=$E$22,$H429*448,0)</f>
    </nc>
  </rcc>
  <rcc rId="2087" ua="false" sId="6">
    <nc r="AC429" t="n">
      <f>IF($J429=$E$22,$I429*448,0)</f>
    </nc>
  </rcc>
  <rcc rId="2088" ua="false" sId="6">
    <nc r="AD429" t="n">
      <f>IFERROR(VLOOKUP($A429,[5]БДСМ!$A$353:$O$1956,15,0),0)</f>
    </nc>
  </rcc>
  <rcc rId="2089" ua="false" sId="6">
    <nc r="AE429" t="n">
      <f>IFERROR(VLOOKUP($A429,#REF!,13,0),0)</f>
    </nc>
  </rcc>
  <rcc rId="2090" ua="false" sId="6">
    <nc r="AF429" t="n">
      <f>AB429+AD429</f>
    </nc>
  </rcc>
  <rcc rId="2091" ua="false" sId="6">
    <nc r="AG429" t="n">
      <f>AC429+AE429</f>
    </nc>
  </rcc>
  <rcc rId="2092" ua="false" sId="6">
    <nc r="AA430" t="n">
      <f>IF($P430,$P430,$F430)</f>
    </nc>
  </rcc>
  <rcc rId="2093" ua="false" sId="6">
    <nc r="AB430" t="n">
      <f>IF($J430=$E$22,$H430*448,0)</f>
    </nc>
  </rcc>
  <rcc rId="2094" ua="false" sId="6">
    <nc r="AC430" t="n">
      <f>IF($J430=$E$22,$I430*448,0)</f>
    </nc>
  </rcc>
  <rcc rId="2095" ua="false" sId="6">
    <nc r="AD430" t="n">
      <f>IFERROR(VLOOKUP($A430,[5]БДСМ!$A$353:$O$1956,15,0),0)</f>
    </nc>
  </rcc>
  <rcc rId="2096" ua="false" sId="6">
    <nc r="AE430" t="n">
      <f>IFERROR(VLOOKUP($A430,#REF!,13,0),0)</f>
    </nc>
  </rcc>
  <rcc rId="2097" ua="false" sId="6">
    <nc r="AF430" t="n">
      <f>AB430+AD430</f>
    </nc>
  </rcc>
  <rcc rId="2098" ua="false" sId="6">
    <nc r="AG430" t="n">
      <f>AC430+AE430</f>
    </nc>
  </rcc>
  <rcc rId="2099" ua="false" sId="6">
    <nc r="AA431" t="n">
      <f>IF($P431,$P431,$F431)</f>
    </nc>
  </rcc>
  <rcc rId="2100" ua="false" sId="6">
    <nc r="AB431" t="n">
      <f>IF($J431=$E$22,$H431*448,0)</f>
    </nc>
  </rcc>
  <rcc rId="2101" ua="false" sId="6">
    <nc r="AC431" t="n">
      <f>IF($J431=$E$22,$I431*448,0)</f>
    </nc>
  </rcc>
  <rcc rId="2102" ua="false" sId="6">
    <nc r="AD431" t="n">
      <f>IFERROR(VLOOKUP($A431,[5]БДСМ!$A$353:$O$1956,15,0),0)</f>
    </nc>
  </rcc>
  <rcc rId="2103" ua="false" sId="6">
    <nc r="AE431" t="n">
      <f>IFERROR(VLOOKUP($A431,#REF!,13,0),0)</f>
    </nc>
  </rcc>
  <rcc rId="2104" ua="false" sId="6">
    <nc r="AF431" t="n">
      <f>AB431+AD431</f>
    </nc>
  </rcc>
  <rcc rId="2105" ua="false" sId="6">
    <nc r="AG431" t="n">
      <f>AC431+AE431</f>
    </nc>
  </rcc>
  <rcc rId="2106" ua="false" sId="6">
    <nc r="AA432" t="n">
      <f>IF($P432,$P432,$F432)</f>
    </nc>
  </rcc>
  <rcc rId="2107" ua="false" sId="6">
    <nc r="AB432" t="n">
      <f>IF($J432=$E$22,$H432*448,0)</f>
    </nc>
  </rcc>
  <rcc rId="2108" ua="false" sId="6">
    <nc r="AC432" t="n">
      <f>IF($J432=$E$22,$I432*448,0)</f>
    </nc>
  </rcc>
  <rcc rId="2109" ua="false" sId="6">
    <nc r="AD432" t="n">
      <f>IFERROR(VLOOKUP($A432,[5]БДСМ!$A$353:$O$1956,15,0),0)</f>
    </nc>
  </rcc>
  <rcc rId="2110" ua="false" sId="6">
    <nc r="AE432" t="n">
      <f>IFERROR(VLOOKUP($A432,#REF!,13,0),0)</f>
    </nc>
  </rcc>
  <rcc rId="2111" ua="false" sId="6">
    <nc r="AF432" t="n">
      <f>AB432+AD432</f>
    </nc>
  </rcc>
  <rcc rId="2112" ua="false" sId="6">
    <nc r="AG432" t="n">
      <f>AC432+AE432</f>
    </nc>
  </rcc>
  <rcc rId="2113" ua="false" sId="6">
    <nc r="AA433" t="n">
      <f>IF($P433,$P433,$F433)</f>
    </nc>
  </rcc>
  <rcc rId="2114" ua="false" sId="6">
    <nc r="AB433" t="n">
      <f>IF($J433=$E$22,$H433*448,0)</f>
    </nc>
  </rcc>
  <rcc rId="2115" ua="false" sId="6">
    <nc r="AC433" t="n">
      <f>IF($J433=$E$22,$I433*448,0)</f>
    </nc>
  </rcc>
  <rcc rId="2116" ua="false" sId="6">
    <nc r="AD433" t="n">
      <f>IFERROR(VLOOKUP($A433,[5]БДСМ!$A$353:$O$1956,15,0),0)</f>
    </nc>
  </rcc>
  <rcc rId="2117" ua="false" sId="6">
    <nc r="AE433" t="n">
      <f>IFERROR(VLOOKUP($A433,#REF!,13,0),0)</f>
    </nc>
  </rcc>
  <rcc rId="2118" ua="false" sId="6">
    <nc r="AF433" t="n">
      <f>AB433+AD433</f>
    </nc>
  </rcc>
  <rcc rId="2119" ua="false" sId="6">
    <nc r="AG433" t="n">
      <f>AC433+AE433</f>
    </nc>
  </rcc>
  <rcc rId="2120" ua="false" sId="6">
    <nc r="AA434" t="n">
      <f>IF($P434,$P434,$F434)</f>
    </nc>
  </rcc>
  <rcc rId="2121" ua="false" sId="6">
    <nc r="AB434" t="n">
      <f>IF($J434=$E$22,$H434*448,0)</f>
    </nc>
  </rcc>
  <rcc rId="2122" ua="false" sId="6">
    <nc r="AC434" t="n">
      <f>IF($J434=$E$22,$I434*448,0)</f>
    </nc>
  </rcc>
  <rcc rId="2123" ua="false" sId="6">
    <nc r="AD434" t="n">
      <f>IFERROR(VLOOKUP($A434,[5]БДСМ!$A$353:$O$1956,15,0),0)</f>
    </nc>
  </rcc>
  <rcc rId="2124" ua="false" sId="6">
    <nc r="AE434" t="n">
      <f>IFERROR(VLOOKUP($A434,#REF!,13,0),0)</f>
    </nc>
  </rcc>
  <rcc rId="2125" ua="false" sId="6">
    <nc r="AF434" t="n">
      <f>AB434+AD434</f>
    </nc>
  </rcc>
  <rcc rId="2126" ua="false" sId="6">
    <nc r="AG434" t="n">
      <f>AC434+AE434</f>
    </nc>
  </rcc>
  <rcc rId="2127" ua="false" sId="6">
    <nc r="AA435" t="n">
      <f>IF($P435,$P435,$F435)</f>
    </nc>
  </rcc>
  <rcc rId="2128" ua="false" sId="6">
    <nc r="AB435" t="n">
      <f>IF($J435=$E$22,$H435*448,0)</f>
    </nc>
  </rcc>
  <rcc rId="2129" ua="false" sId="6">
    <nc r="AC435" t="n">
      <f>IF($J435=$E$22,$I435*448,0)</f>
    </nc>
  </rcc>
  <rcc rId="2130" ua="false" sId="6">
    <nc r="AD435" t="n">
      <f>IFERROR(VLOOKUP($A435,[5]БДСМ!$A$353:$O$1956,15,0),0)</f>
    </nc>
  </rcc>
  <rcc rId="2131" ua="false" sId="6">
    <nc r="AE435" t="n">
      <f>IFERROR(VLOOKUP($A435,#REF!,13,0),0)</f>
    </nc>
  </rcc>
  <rcc rId="2132" ua="false" sId="6">
    <nc r="AF435" t="n">
      <f>AB435+AD435</f>
    </nc>
  </rcc>
  <rcc rId="2133" ua="false" sId="6">
    <nc r="AG435" t="n">
      <f>AC435+AE435</f>
    </nc>
  </rcc>
  <rcc rId="2134" ua="false" sId="6">
    <nc r="AA436" t="n">
      <f>IF($P436,$P436,$F436)</f>
    </nc>
  </rcc>
  <rcc rId="2135" ua="false" sId="6">
    <nc r="AB436" t="n">
      <f>IF($J436=$E$22,$H436*448,0)</f>
    </nc>
  </rcc>
  <rcc rId="2136" ua="false" sId="6">
    <nc r="AC436" t="n">
      <f>IF($J436=$E$22,$I436*448,0)</f>
    </nc>
  </rcc>
  <rcc rId="2137" ua="false" sId="6">
    <nc r="AD436" t="n">
      <f>IFERROR(VLOOKUP($A436,[5]БДСМ!$A$353:$O$1956,15,0),0)</f>
    </nc>
  </rcc>
  <rcc rId="2138" ua="false" sId="6">
    <nc r="AE436" t="n">
      <f>IFERROR(VLOOKUP($A436,#REF!,13,0),0)</f>
    </nc>
  </rcc>
  <rcc rId="2139" ua="false" sId="6">
    <nc r="AF436" t="n">
      <f>AB436+AD436</f>
    </nc>
  </rcc>
  <rcc rId="2140" ua="false" sId="6">
    <nc r="AG436" t="n">
      <f>AC436+AE436</f>
    </nc>
  </rcc>
  <rcc rId="2141" ua="false" sId="6">
    <nc r="AA437" t="n">
      <f>IF($P437,$P437,$F437)</f>
    </nc>
  </rcc>
  <rcc rId="2142" ua="false" sId="6">
    <nc r="AB437" t="n">
      <f>IF($J437=$E$22,$H437*448,0)</f>
    </nc>
  </rcc>
  <rcc rId="2143" ua="false" sId="6">
    <nc r="AC437" t="n">
      <f>IF($J437=$E$22,$I437*448,0)</f>
    </nc>
  </rcc>
  <rcc rId="2144" ua="false" sId="6">
    <nc r="AD437" t="n">
      <f>IFERROR(VLOOKUP($A437,[5]БДСМ!$A$353:$O$1956,15,0),0)</f>
    </nc>
  </rcc>
  <rcc rId="2145" ua="false" sId="6">
    <nc r="AE437" t="n">
      <f>IFERROR(VLOOKUP($A437,#REF!,13,0),0)</f>
    </nc>
  </rcc>
  <rcc rId="2146" ua="false" sId="6">
    <nc r="AF437" t="n">
      <f>AB437+AD437</f>
    </nc>
  </rcc>
  <rcc rId="2147" ua="false" sId="6">
    <nc r="AG437" t="n">
      <f>AC437+AE437</f>
    </nc>
  </rcc>
  <rcc rId="2148" ua="false" sId="6">
    <nc r="AA438" t="n">
      <f>IF($P438,$P438,$F438)</f>
    </nc>
  </rcc>
  <rcc rId="2149" ua="false" sId="6">
    <nc r="AB438" t="n">
      <f>IF($J438=$E$22,$H438*448,0)</f>
    </nc>
  </rcc>
  <rcc rId="2150" ua="false" sId="6">
    <nc r="AC438" t="n">
      <f>IF($J438=$E$22,$I438*448,0)</f>
    </nc>
  </rcc>
  <rcc rId="2151" ua="false" sId="6">
    <nc r="AD438" t="n">
      <f>IFERROR(VLOOKUP($A438,[5]БДСМ!$A$353:$O$1956,15,0),0)</f>
    </nc>
  </rcc>
  <rcc rId="2152" ua="false" sId="6">
    <nc r="AE438" t="n">
      <f>IFERROR(VLOOKUP($A438,#REF!,13,0),0)</f>
    </nc>
  </rcc>
  <rcc rId="2153" ua="false" sId="6">
    <nc r="AF438" t="n">
      <f>AB438+AD438</f>
    </nc>
  </rcc>
  <rcc rId="2154" ua="false" sId="6">
    <nc r="AG438" t="n">
      <f>AC438+AE438</f>
    </nc>
  </rcc>
  <rcc rId="2155" ua="false" sId="6">
    <nc r="AA439" t="n">
      <f>IF($P439,$P439,$F439)</f>
    </nc>
  </rcc>
  <rcc rId="2156" ua="false" sId="6">
    <nc r="AB439" t="n">
      <f>IF($J439=$E$22,$H439*448,0)</f>
    </nc>
  </rcc>
  <rcc rId="2157" ua="false" sId="6">
    <nc r="AC439" t="n">
      <f>IF($J439=$E$22,$I439*448,0)</f>
    </nc>
  </rcc>
  <rcc rId="2158" ua="false" sId="6">
    <nc r="AD439" t="n">
      <f>IFERROR(VLOOKUP($A439,[5]БДСМ!$A$353:$O$1956,15,0),0)</f>
    </nc>
  </rcc>
  <rcc rId="2159" ua="false" sId="6">
    <nc r="AE439" t="n">
      <f>IFERROR(VLOOKUP($A439,#REF!,13,0),0)</f>
    </nc>
  </rcc>
  <rcc rId="2160" ua="false" sId="6">
    <nc r="AF439" t="n">
      <f>AB439+AD439</f>
    </nc>
  </rcc>
  <rcc rId="2161" ua="false" sId="6">
    <nc r="AG439" t="n">
      <f>AC439+AE439</f>
    </nc>
  </rcc>
  <rcc rId="2162" ua="false" sId="6">
    <nc r="AA440" t="n">
      <f>IF($P440,$P440,$F440)</f>
    </nc>
  </rcc>
  <rcc rId="2163" ua="false" sId="6">
    <nc r="AB440" t="n">
      <f>IF($J440=$E$22,$H440*448,0)</f>
    </nc>
  </rcc>
  <rcc rId="2164" ua="false" sId="6">
    <nc r="AC440" t="n">
      <f>IF($J440=$E$22,$I440*448,0)</f>
    </nc>
  </rcc>
  <rcc rId="2165" ua="false" sId="6">
    <nc r="AD440" t="n">
      <f>IFERROR(VLOOKUP($A440,[5]БДСМ!$A$353:$O$1956,15,0),0)</f>
    </nc>
  </rcc>
  <rcc rId="2166" ua="false" sId="6">
    <nc r="AE440" t="n">
      <f>IFERROR(VLOOKUP($A440,#REF!,13,0),0)</f>
    </nc>
  </rcc>
  <rcc rId="2167" ua="false" sId="6">
    <nc r="AF440" t="n">
      <f>AB440+AD440</f>
    </nc>
  </rcc>
  <rcc rId="2168" ua="false" sId="6">
    <nc r="AG440" t="n">
      <f>AC440+AE440</f>
    </nc>
  </rcc>
  <rcc rId="2169" ua="false" sId="6">
    <nc r="AA441" t="n">
      <f>IF($P441,$P441,$F441)</f>
    </nc>
  </rcc>
  <rcc rId="2170" ua="false" sId="6">
    <nc r="AB441" t="n">
      <f>IF($J441=$E$22,$H441*448,0)</f>
    </nc>
  </rcc>
  <rcc rId="2171" ua="false" sId="6">
    <nc r="AC441" t="n">
      <f>IF($J441=$E$22,$I441*448,0)</f>
    </nc>
  </rcc>
  <rcc rId="2172" ua="false" sId="6">
    <nc r="AD441" t="n">
      <f>IFERROR(VLOOKUP($A441,[5]БДСМ!$A$353:$O$1956,15,0),0)</f>
    </nc>
  </rcc>
  <rcc rId="2173" ua="false" sId="6">
    <nc r="AE441" t="n">
      <f>IFERROR(VLOOKUP($A441,#REF!,13,0),0)</f>
    </nc>
  </rcc>
  <rcc rId="2174" ua="false" sId="6">
    <nc r="AF441" t="n">
      <f>AB441+AD441</f>
    </nc>
  </rcc>
  <rcc rId="2175" ua="false" sId="6">
    <nc r="AG441" t="n">
      <f>AC441+AE441</f>
    </nc>
  </rcc>
  <rcc rId="2176" ua="false" sId="6">
    <nc r="AA442" t="n">
      <f>IF($P442,$P442,$F442)</f>
    </nc>
  </rcc>
  <rcc rId="2177" ua="false" sId="6">
    <nc r="AB442" t="n">
      <f>IF($J442=$E$22,$H442*448,0)</f>
    </nc>
  </rcc>
  <rcc rId="2178" ua="false" sId="6">
    <nc r="AC442" t="n">
      <f>IF($J442=$E$22,$I442*448,0)</f>
    </nc>
  </rcc>
  <rcc rId="2179" ua="false" sId="6">
    <nc r="AD442" t="n">
      <f>IFERROR(VLOOKUP($A442,[5]БДСМ!$A$353:$O$1956,15,0),0)</f>
    </nc>
  </rcc>
  <rcc rId="2180" ua="false" sId="6">
    <nc r="AE442" t="n">
      <f>IFERROR(VLOOKUP($A442,#REF!,13,0),0)</f>
    </nc>
  </rcc>
  <rcc rId="2181" ua="false" sId="6">
    <nc r="AF442" t="n">
      <f>AB442+AD442</f>
    </nc>
  </rcc>
  <rcc rId="2182" ua="false" sId="6">
    <nc r="AG442" t="n">
      <f>AC442+AE442</f>
    </nc>
  </rcc>
  <rcc rId="2183" ua="false" sId="6">
    <nc r="AA443" t="n">
      <f>IF($P443,$P443,$F443)</f>
    </nc>
  </rcc>
  <rcc rId="2184" ua="false" sId="6">
    <nc r="AB443" t="n">
      <f>IF($J443=$E$22,$H443*448,0)</f>
    </nc>
  </rcc>
  <rcc rId="2185" ua="false" sId="6">
    <nc r="AC443" t="n">
      <f>IF($J443=$E$22,$I443*448,0)</f>
    </nc>
  </rcc>
  <rcc rId="2186" ua="false" sId="6">
    <nc r="AD443" t="n">
      <f>IFERROR(VLOOKUP($A443,[5]БДСМ!$A$353:$O$1956,15,0),0)</f>
    </nc>
  </rcc>
  <rcc rId="2187" ua="false" sId="6">
    <nc r="AE443" t="n">
      <f>IFERROR(VLOOKUP($A443,#REF!,13,0),0)</f>
    </nc>
  </rcc>
  <rcc rId="2188" ua="false" sId="6">
    <nc r="AF443" t="n">
      <f>AB443+AD443</f>
    </nc>
  </rcc>
  <rcc rId="2189" ua="false" sId="6">
    <nc r="AG443" t="n">
      <f>AC443+AE443</f>
    </nc>
  </rcc>
  <rcc rId="2190" ua="false" sId="6">
    <nc r="AA444" t="n">
      <f>IF($P444,$P444,$F444)</f>
    </nc>
  </rcc>
  <rcc rId="2191" ua="false" sId="6">
    <nc r="AB444" t="n">
      <f>IF($J444=$E$22,$H444*448,0)</f>
    </nc>
  </rcc>
  <rcc rId="2192" ua="false" sId="6">
    <nc r="AC444" t="n">
      <f>IF($J444=$E$22,$I444*448,0)</f>
    </nc>
  </rcc>
  <rcc rId="2193" ua="false" sId="6">
    <nc r="AD444" t="n">
      <f>IFERROR(VLOOKUP($A444,[5]БДСМ!$A$353:$O$1956,15,0),0)</f>
    </nc>
  </rcc>
  <rcc rId="2194" ua="false" sId="6">
    <nc r="AE444" t="n">
      <f>IFERROR(VLOOKUP($A444,#REF!,13,0),0)</f>
    </nc>
  </rcc>
  <rcc rId="2195" ua="false" sId="6">
    <nc r="AF444" t="n">
      <f>AB444+AD444</f>
    </nc>
  </rcc>
  <rcc rId="2196" ua="false" sId="6">
    <nc r="AG444" t="n">
      <f>AC444+AE444</f>
    </nc>
  </rcc>
  <rcc rId="2197" ua="false" sId="6">
    <nc r="AA445" t="n">
      <f>IF($P445,$P445,$F445)</f>
    </nc>
  </rcc>
  <rcc rId="2198" ua="false" sId="6">
    <nc r="AB445" t="n">
      <f>IF($J445=$E$22,$H445*448,0)</f>
    </nc>
  </rcc>
  <rcc rId="2199" ua="false" sId="6">
    <nc r="AC445" t="n">
      <f>IF($J445=$E$22,$I445*448,0)</f>
    </nc>
  </rcc>
  <rcc rId="2200" ua="false" sId="6">
    <nc r="AD445" t="n">
      <f>IFERROR(VLOOKUP($A445,[5]БДСМ!$A$353:$O$1956,15,0),0)</f>
    </nc>
  </rcc>
  <rcc rId="2201" ua="false" sId="6">
    <nc r="AE445" t="n">
      <f>IFERROR(VLOOKUP($A445,#REF!,13,0),0)</f>
    </nc>
  </rcc>
  <rcc rId="2202" ua="false" sId="6">
    <nc r="AF445" t="n">
      <f>AB445+AD445</f>
    </nc>
  </rcc>
  <rcc rId="2203" ua="false" sId="6">
    <nc r="AG445" t="n">
      <f>AC445+AE445</f>
    </nc>
  </rcc>
  <rcc rId="2204" ua="false" sId="6">
    <nc r="AA446" t="n">
      <f>IF($P446,$P446,$F446)</f>
    </nc>
  </rcc>
  <rcc rId="2205" ua="false" sId="6">
    <nc r="AB446" t="n">
      <f>IF($J446=$E$22,$H446*448,0)</f>
    </nc>
  </rcc>
  <rcc rId="2206" ua="false" sId="6">
    <nc r="AC446" t="n">
      <f>IF($J446=$E$22,$I446*448,0)</f>
    </nc>
  </rcc>
  <rcc rId="2207" ua="false" sId="6">
    <nc r="AD446" t="n">
      <f>IFERROR(VLOOKUP($A446,[5]БДСМ!$A$353:$O$1956,15,0),0)</f>
    </nc>
  </rcc>
  <rcc rId="2208" ua="false" sId="6">
    <nc r="AE446" t="n">
      <f>IFERROR(VLOOKUP($A446,#REF!,13,0),0)</f>
    </nc>
  </rcc>
  <rcc rId="2209" ua="false" sId="6">
    <nc r="AF446" t="n">
      <f>AB446+AD446</f>
    </nc>
  </rcc>
  <rcc rId="2210" ua="false" sId="6">
    <nc r="AG446" t="n">
      <f>AC446+AE446</f>
    </nc>
  </rcc>
  <rcc rId="2211" ua="false" sId="6">
    <nc r="AA447" t="n">
      <f>IF($P447,$P447,$F447)</f>
    </nc>
  </rcc>
  <rcc rId="2212" ua="false" sId="6">
    <nc r="AB447" t="n">
      <f>IF($J447=$E$22,$H447*448,0)</f>
    </nc>
  </rcc>
  <rcc rId="2213" ua="false" sId="6">
    <nc r="AC447" t="n">
      <f>IF($J447=$E$22,$I447*448,0)</f>
    </nc>
  </rcc>
  <rcc rId="2214" ua="false" sId="6">
    <nc r="AD447" t="n">
      <f>IFERROR(VLOOKUP($A447,[5]БДСМ!$A$353:$O$1956,15,0),0)</f>
    </nc>
  </rcc>
  <rcc rId="2215" ua="false" sId="6">
    <nc r="AE447" t="n">
      <f>IFERROR(VLOOKUP($A447,#REF!,13,0),0)</f>
    </nc>
  </rcc>
  <rcc rId="2216" ua="false" sId="6">
    <nc r="AF447" t="n">
      <f>AB447+AD447</f>
    </nc>
  </rcc>
  <rcc rId="2217" ua="false" sId="6">
    <nc r="AG447" t="n">
      <f>AC447+AE447</f>
    </nc>
  </rcc>
  <rcc rId="2218" ua="false" sId="6">
    <nc r="AA448" t="n">
      <f>IF($P448,$P448,$F448)</f>
    </nc>
  </rcc>
  <rcc rId="2219" ua="false" sId="6">
    <nc r="AB448" t="n">
      <f>IF($J448=$E$22,$H448*448,0)</f>
    </nc>
  </rcc>
  <rcc rId="2220" ua="false" sId="6">
    <nc r="AC448" t="n">
      <f>IF($J448=$E$22,$I448*448,0)</f>
    </nc>
  </rcc>
  <rcc rId="2221" ua="false" sId="6">
    <nc r="AD448" t="n">
      <f>IFERROR(VLOOKUP($A448,[5]БДСМ!$A$353:$O$1956,15,0),0)</f>
    </nc>
  </rcc>
  <rcc rId="2222" ua="false" sId="6">
    <nc r="AE448" t="n">
      <f>IFERROR(VLOOKUP($A448,#REF!,13,0),0)</f>
    </nc>
  </rcc>
  <rcc rId="2223" ua="false" sId="6">
    <nc r="AF448" t="n">
      <f>AB448+AD448</f>
    </nc>
  </rcc>
  <rcc rId="2224" ua="false" sId="6">
    <nc r="AG448" t="n">
      <f>AC448+AE448</f>
    </nc>
  </rcc>
  <rcc rId="2225" ua="false" sId="6">
    <nc r="AA449" t="n">
      <f>IF($P449,$P449,$F449)</f>
    </nc>
  </rcc>
  <rcc rId="2226" ua="false" sId="6">
    <nc r="AB449" t="n">
      <f>IF($J449=$E$22,$H449*448,0)</f>
    </nc>
  </rcc>
  <rcc rId="2227" ua="false" sId="6">
    <nc r="AC449" t="n">
      <f>IF($J449=$E$22,$I449*448,0)</f>
    </nc>
  </rcc>
  <rcc rId="2228" ua="false" sId="6">
    <nc r="AD449" t="n">
      <f>IFERROR(VLOOKUP($A449,[5]БДСМ!$A$353:$O$1956,15,0),0)</f>
    </nc>
  </rcc>
  <rcc rId="2229" ua="false" sId="6">
    <nc r="AE449" t="n">
      <f>IFERROR(VLOOKUP($A449,#REF!,13,0),0)</f>
    </nc>
  </rcc>
  <rcc rId="2230" ua="false" sId="6">
    <nc r="AF449" t="n">
      <f>AB449+AD449</f>
    </nc>
  </rcc>
  <rcc rId="2231" ua="false" sId="6">
    <nc r="AG449" t="n">
      <f>AC449+AE449</f>
    </nc>
  </rcc>
  <rcc rId="2232" ua="false" sId="6">
    <nc r="AA450" t="n">
      <f>IF($P450,$P450,$F450)</f>
    </nc>
  </rcc>
  <rcc rId="2233" ua="false" sId="6">
    <nc r="AB450" t="n">
      <f>IF($J450=$E$22,$H450*448,0)</f>
    </nc>
  </rcc>
  <rcc rId="2234" ua="false" sId="6">
    <nc r="AC450" t="n">
      <f>IF($J450=$E$22,$I450*448,0)</f>
    </nc>
  </rcc>
  <rcc rId="2235" ua="false" sId="6">
    <nc r="AD450" t="n">
      <f>IFERROR(VLOOKUP($A450,[5]БДСМ!$A$353:$O$1956,15,0),0)</f>
    </nc>
  </rcc>
  <rcc rId="2236" ua="false" sId="6">
    <nc r="AE450" t="n">
      <f>IFERROR(VLOOKUP($A450,#REF!,13,0),0)</f>
    </nc>
  </rcc>
  <rcc rId="2237" ua="false" sId="6">
    <nc r="AF450" t="n">
      <f>AB450+AD450</f>
    </nc>
  </rcc>
  <rcc rId="2238" ua="false" sId="6">
    <nc r="AG450" t="n">
      <f>AC450+AE450</f>
    </nc>
  </rcc>
  <rcc rId="2239" ua="false" sId="6">
    <nc r="AA451" t="n">
      <f>IF($P451,$P451,$F451)</f>
    </nc>
  </rcc>
  <rcc rId="2240" ua="false" sId="6">
    <nc r="AB451" t="n">
      <f>IF($J451=$E$22,$H451*448,0)</f>
    </nc>
  </rcc>
  <rcc rId="2241" ua="false" sId="6">
    <nc r="AC451" t="n">
      <f>IF($J451=$E$22,$I451*448,0)</f>
    </nc>
  </rcc>
  <rcc rId="2242" ua="false" sId="6">
    <nc r="AD451" t="n">
      <f>IFERROR(VLOOKUP($A451,[5]БДСМ!$A$353:$O$1956,15,0),0)</f>
    </nc>
  </rcc>
  <rcc rId="2243" ua="false" sId="6">
    <nc r="AE451" t="n">
      <f>IFERROR(VLOOKUP($A451,#REF!,13,0),0)</f>
    </nc>
  </rcc>
  <rcc rId="2244" ua="false" sId="6">
    <nc r="AF451" t="n">
      <f>AB451+AD451</f>
    </nc>
  </rcc>
  <rcc rId="2245" ua="false" sId="6">
    <nc r="AG451" t="n">
      <f>AC451+AE451</f>
    </nc>
  </rcc>
  <rcc rId="2246" ua="false" sId="6">
    <nc r="AA452" t="n">
      <f>IF($P452,$P452,$F452)</f>
    </nc>
  </rcc>
  <rcc rId="2247" ua="false" sId="6">
    <nc r="AB452" t="n">
      <f>IF($J452=$E$22,$H452*448,0)</f>
    </nc>
  </rcc>
  <rcc rId="2248" ua="false" sId="6">
    <nc r="AC452" t="n">
      <f>IF($J452=$E$22,$I452*448,0)</f>
    </nc>
  </rcc>
  <rcc rId="2249" ua="false" sId="6">
    <nc r="AD452" t="n">
      <f>IFERROR(VLOOKUP($A452,[5]БДСМ!$A$353:$O$1956,15,0),0)</f>
    </nc>
  </rcc>
  <rcc rId="2250" ua="false" sId="6">
    <nc r="AE452" t="n">
      <f>IFERROR(VLOOKUP($A452,#REF!,13,0),0)</f>
    </nc>
  </rcc>
  <rcc rId="2251" ua="false" sId="6">
    <nc r="AF452" t="n">
      <f>AB452+AD452</f>
    </nc>
  </rcc>
  <rcc rId="2252" ua="false" sId="6">
    <nc r="AG452" t="n">
      <f>AC452+AE452</f>
    </nc>
  </rcc>
  <rcc rId="2253" ua="false" sId="6">
    <nc r="AA453" t="n">
      <f>IF($P453,$P453,$F453)</f>
    </nc>
  </rcc>
  <rcc rId="2254" ua="false" sId="6">
    <nc r="AB453" t="n">
      <f>IF($J453=$E$22,$H453*448,0)</f>
    </nc>
  </rcc>
  <rcc rId="2255" ua="false" sId="6">
    <nc r="AC453" t="n">
      <f>IF($J453=$E$22,$I453*448,0)</f>
    </nc>
  </rcc>
  <rcc rId="2256" ua="false" sId="6">
    <nc r="AD453" t="n">
      <f>IFERROR(VLOOKUP($A453,[5]БДСМ!$A$353:$O$1956,15,0),0)</f>
    </nc>
  </rcc>
  <rcc rId="2257" ua="false" sId="6">
    <nc r="AE453" t="n">
      <f>IFERROR(VLOOKUP($A453,#REF!,13,0),0)</f>
    </nc>
  </rcc>
  <rcc rId="2258" ua="false" sId="6">
    <nc r="AF453" t="n">
      <f>AB453+AD453</f>
    </nc>
  </rcc>
  <rcc rId="2259" ua="false" sId="6">
    <nc r="AG453" t="n">
      <f>AC453+AE453</f>
    </nc>
  </rcc>
  <rcc rId="2260" ua="false" sId="6">
    <nc r="AA454" t="n">
      <f>IF($P454,$P454,$F454)</f>
    </nc>
  </rcc>
  <rcc rId="2261" ua="false" sId="6">
    <nc r="AB454" t="n">
      <f>IF($J454=$E$22,$H454*448,0)</f>
    </nc>
  </rcc>
  <rcc rId="2262" ua="false" sId="6">
    <nc r="AC454" t="n">
      <f>IF($J454=$E$22,$I454*448,0)</f>
    </nc>
  </rcc>
  <rcc rId="2263" ua="false" sId="6">
    <nc r="AD454" t="n">
      <f>IFERROR(VLOOKUP($A454,[5]БДСМ!$A$353:$O$1956,15,0),0)</f>
    </nc>
  </rcc>
  <rcc rId="2264" ua="false" sId="6">
    <nc r="AE454" t="n">
      <f>IFERROR(VLOOKUP($A454,#REF!,13,0),0)</f>
    </nc>
  </rcc>
  <rcc rId="2265" ua="false" sId="6">
    <nc r="AF454" t="n">
      <f>AB454+AD454</f>
    </nc>
  </rcc>
  <rcc rId="2266" ua="false" sId="6">
    <nc r="AG454" t="n">
      <f>AC454+AE454</f>
    </nc>
  </rcc>
  <rcc rId="2267" ua="false" sId="6">
    <nc r="AA455" t="n">
      <f>IF($P455,$P455,$F455)</f>
    </nc>
  </rcc>
  <rcc rId="2268" ua="false" sId="6">
    <nc r="AB455" t="n">
      <f>IF($J455=$E$22,$H455*448,0)</f>
    </nc>
  </rcc>
  <rcc rId="2269" ua="false" sId="6">
    <nc r="AC455" t="n">
      <f>IF($J455=$E$22,$I455*448,0)</f>
    </nc>
  </rcc>
  <rcc rId="2270" ua="false" sId="6">
    <nc r="AD455" t="n">
      <f>IFERROR(VLOOKUP($A455,[5]БДСМ!$A$353:$O$1956,15,0),0)</f>
    </nc>
  </rcc>
  <rcc rId="2271" ua="false" sId="6">
    <nc r="AE455" t="n">
      <f>IFERROR(VLOOKUP($A455,#REF!,13,0),0)</f>
    </nc>
  </rcc>
  <rcc rId="2272" ua="false" sId="6">
    <nc r="AF455" t="n">
      <f>AB455+AD455</f>
    </nc>
  </rcc>
  <rcc rId="2273" ua="false" sId="6">
    <nc r="AG455" t="n">
      <f>AC455+AE455</f>
    </nc>
  </rcc>
  <rcc rId="2274" ua="false" sId="6">
    <nc r="AA456" t="n">
      <f>IF($P456,$P456,$F456)</f>
    </nc>
  </rcc>
  <rcc rId="2275" ua="false" sId="6">
    <nc r="AB456" t="n">
      <f>IF($J456=$E$22,$H456*448,0)</f>
    </nc>
  </rcc>
  <rcc rId="2276" ua="false" sId="6">
    <nc r="AC456" t="n">
      <f>IF($J456=$E$22,$I456*448,0)</f>
    </nc>
  </rcc>
  <rcc rId="2277" ua="false" sId="6">
    <nc r="AD456" t="n">
      <f>IFERROR(VLOOKUP($A456,[5]БДСМ!$A$353:$O$1956,15,0),0)</f>
    </nc>
  </rcc>
  <rcc rId="2278" ua="false" sId="6">
    <nc r="AE456" t="n">
      <f>IFERROR(VLOOKUP($A456,#REF!,13,0),0)</f>
    </nc>
  </rcc>
  <rcc rId="2279" ua="false" sId="6">
    <nc r="AF456" t="n">
      <f>AB456+AD456</f>
    </nc>
  </rcc>
  <rcc rId="2280" ua="false" sId="6">
    <nc r="AG456" t="n">
      <f>AC456+AE456</f>
    </nc>
  </rcc>
  <rcc rId="2281" ua="false" sId="6">
    <nc r="AA457" t="n">
      <f>IF($P457,$P457,$F457)</f>
    </nc>
  </rcc>
  <rcc rId="2282" ua="false" sId="6">
    <nc r="AB457" t="n">
      <f>IF($J457=$E$22,$H457*448,0)</f>
    </nc>
  </rcc>
  <rcc rId="2283" ua="false" sId="6">
    <nc r="AC457" t="n">
      <f>IF($J457=$E$22,$I457*448,0)</f>
    </nc>
  </rcc>
  <rcc rId="2284" ua="false" sId="6">
    <nc r="AD457" t="n">
      <f>IFERROR(VLOOKUP($A457,[5]БДСМ!$A$353:$O$1956,15,0),0)</f>
    </nc>
  </rcc>
  <rcc rId="2285" ua="false" sId="6">
    <nc r="AE457" t="n">
      <f>IFERROR(VLOOKUP($A457,#REF!,13,0),0)</f>
    </nc>
  </rcc>
  <rcc rId="2286" ua="false" sId="6">
    <nc r="AF457" t="n">
      <f>AB457+AD457</f>
    </nc>
  </rcc>
  <rcc rId="2287" ua="false" sId="6">
    <nc r="AG457" t="n">
      <f>AC457+AE457</f>
    </nc>
  </rcc>
  <rcc rId="2288" ua="false" sId="6">
    <nc r="AA458" t="n">
      <f>IF($P458,$P458,$F458)</f>
    </nc>
  </rcc>
  <rcc rId="2289" ua="false" sId="6">
    <nc r="AB458" t="n">
      <f>IF($J458=$E$22,$H458*448,0)</f>
    </nc>
  </rcc>
  <rcc rId="2290" ua="false" sId="6">
    <nc r="AC458" t="n">
      <f>IF($J458=$E$22,$I458*448,0)</f>
    </nc>
  </rcc>
  <rcc rId="2291" ua="false" sId="6">
    <nc r="AD458" t="n">
      <f>IFERROR(VLOOKUP($A458,[5]БДСМ!$A$353:$O$1956,15,0),0)</f>
    </nc>
  </rcc>
  <rcc rId="2292" ua="false" sId="6">
    <nc r="AE458" t="n">
      <f>IFERROR(VLOOKUP($A458,#REF!,13,0),0)</f>
    </nc>
  </rcc>
  <rcc rId="2293" ua="false" sId="6">
    <nc r="AF458" t="n">
      <f>AB458+AD458</f>
    </nc>
  </rcc>
  <rcc rId="2294" ua="false" sId="6">
    <nc r="AG458" t="n">
      <f>AC458+AE458</f>
    </nc>
  </rcc>
  <rcc rId="2295" ua="false" sId="6">
    <nc r="AA459" t="n">
      <f>IF($P459,$P459,$F459)</f>
    </nc>
  </rcc>
  <rcc rId="2296" ua="false" sId="6">
    <nc r="AB459" t="n">
      <f>IF($J459=$E$22,$H459*448,0)</f>
    </nc>
  </rcc>
  <rcc rId="2297" ua="false" sId="6">
    <nc r="AC459" t="n">
      <f>IF($J459=$E$22,$I459*448,0)</f>
    </nc>
  </rcc>
  <rcc rId="2298" ua="false" sId="6">
    <nc r="AD459" t="n">
      <f>IFERROR(VLOOKUP($A459,[5]БДСМ!$A$353:$O$1956,15,0),0)</f>
    </nc>
  </rcc>
  <rcc rId="2299" ua="false" sId="6">
    <nc r="AE459" t="n">
      <f>IFERROR(VLOOKUP($A459,#REF!,13,0),0)</f>
    </nc>
  </rcc>
  <rcc rId="2300" ua="false" sId="6">
    <nc r="AF459" t="n">
      <f>AB459+AD459</f>
    </nc>
  </rcc>
  <rcc rId="2301" ua="false" sId="6">
    <nc r="AG459" t="n">
      <f>AC459+AE459</f>
    </nc>
  </rcc>
  <rcc rId="2302" ua="false" sId="6">
    <nc r="AA460" t="n">
      <f>IF($P460,$P460,$F460)</f>
    </nc>
  </rcc>
  <rcc rId="2303" ua="false" sId="6">
    <nc r="AB460" t="n">
      <f>IF($J460=$E$22,$H460*448,0)</f>
    </nc>
  </rcc>
  <rcc rId="2304" ua="false" sId="6">
    <nc r="AC460" t="n">
      <f>IF($J460=$E$22,$I460*448,0)</f>
    </nc>
  </rcc>
  <rcc rId="2305" ua="false" sId="6">
    <nc r="AD460" t="n">
      <f>IFERROR(VLOOKUP($A460,[5]БДСМ!$A$353:$O$1956,15,0),0)</f>
    </nc>
  </rcc>
  <rcc rId="2306" ua="false" sId="6">
    <nc r="AE460" t="n">
      <f>IFERROR(VLOOKUP($A460,#REF!,13,0),0)</f>
    </nc>
  </rcc>
  <rcc rId="2307" ua="false" sId="6">
    <nc r="AF460" t="n">
      <f>AB460+AD460</f>
    </nc>
  </rcc>
  <rcc rId="2308" ua="false" sId="6">
    <nc r="AG460" t="n">
      <f>AC460+AE460</f>
    </nc>
  </rcc>
  <rcc rId="2309" ua="false" sId="6">
    <nc r="AA461" t="n">
      <f>IF($P461,$P461,$F461)</f>
    </nc>
  </rcc>
  <rcc rId="2310" ua="false" sId="6">
    <nc r="AB461" t="n">
      <f>IF($J461=$E$22,$H461*448,0)</f>
    </nc>
  </rcc>
  <rcc rId="2311" ua="false" sId="6">
    <nc r="AC461" t="n">
      <f>IF($J461=$E$22,$I461*448,0)</f>
    </nc>
  </rcc>
  <rcc rId="2312" ua="false" sId="6">
    <nc r="AD461" t="n">
      <f>IFERROR(VLOOKUP($A461,[5]БДСМ!$A$353:$O$1956,15,0),0)</f>
    </nc>
  </rcc>
  <rcc rId="2313" ua="false" sId="6">
    <nc r="AE461" t="n">
      <f>IFERROR(VLOOKUP($A461,#REF!,13,0),0)</f>
    </nc>
  </rcc>
  <rcc rId="2314" ua="false" sId="6">
    <nc r="AF461" t="n">
      <f>AB461+AD461</f>
    </nc>
  </rcc>
  <rcc rId="2315" ua="false" sId="6">
    <nc r="AG461" t="n">
      <f>AC461+AE461</f>
    </nc>
  </rcc>
  <rcc rId="2316" ua="false" sId="6">
    <nc r="AA462" t="n">
      <f>IF($P462,$P462,$F462)</f>
    </nc>
  </rcc>
  <rcc rId="2317" ua="false" sId="6">
    <nc r="AB462" t="n">
      <f>IF($J462=$E$22,$H462*448,0)</f>
    </nc>
  </rcc>
  <rcc rId="2318" ua="false" sId="6">
    <nc r="AC462" t="n">
      <f>IF($J462=$E$22,$I462*448,0)</f>
    </nc>
  </rcc>
  <rcc rId="2319" ua="false" sId="6">
    <nc r="AD462" t="n">
      <f>IFERROR(VLOOKUP($A462,[5]БДСМ!$A$353:$O$1956,15,0),0)</f>
    </nc>
  </rcc>
  <rcc rId="2320" ua="false" sId="6">
    <nc r="AE462" t="n">
      <f>IFERROR(VLOOKUP($A462,#REF!,13,0),0)</f>
    </nc>
  </rcc>
  <rcc rId="2321" ua="false" sId="6">
    <nc r="AF462" t="n">
      <f>AB462+AD462</f>
    </nc>
  </rcc>
  <rcc rId="2322" ua="false" sId="6">
    <nc r="AG462" t="n">
      <f>AC462+AE462</f>
    </nc>
  </rcc>
  <rcc rId="2323" ua="false" sId="6">
    <nc r="AA463" t="n">
      <f>IF($P463,$P463,$F463)</f>
    </nc>
  </rcc>
  <rcc rId="2324" ua="false" sId="6">
    <nc r="AB463" t="n">
      <f>IF($J463=$E$22,$H463*448,0)</f>
    </nc>
  </rcc>
  <rcc rId="2325" ua="false" sId="6">
    <nc r="AC463" t="n">
      <f>IF($J463=$E$22,$I463*448,0)</f>
    </nc>
  </rcc>
  <rcc rId="2326" ua="false" sId="6">
    <nc r="AD463" t="n">
      <f>IFERROR(VLOOKUP($A463,[5]БДСМ!$A$353:$O$1956,15,0),0)</f>
    </nc>
  </rcc>
  <rcc rId="2327" ua="false" sId="6">
    <nc r="AE463" t="n">
      <f>IFERROR(VLOOKUP($A463,#REF!,13,0),0)</f>
    </nc>
  </rcc>
  <rcc rId="2328" ua="false" sId="6">
    <nc r="AF463" t="n">
      <f>AB463+AD463</f>
    </nc>
  </rcc>
  <rcc rId="2329" ua="false" sId="6">
    <nc r="AG463" t="n">
      <f>AC463+AE463</f>
    </nc>
  </rcc>
  <rcc rId="2330" ua="false" sId="6">
    <nc r="AA464" t="n">
      <f>IF($P464,$P464,$F464)</f>
    </nc>
  </rcc>
  <rcc rId="2331" ua="false" sId="6">
    <nc r="AB464" t="n">
      <f>IF($J464=$E$22,$H464*448,0)</f>
    </nc>
  </rcc>
  <rcc rId="2332" ua="false" sId="6">
    <nc r="AC464" t="n">
      <f>IF($J464=$E$22,$I464*448,0)</f>
    </nc>
  </rcc>
  <rcc rId="2333" ua="false" sId="6">
    <nc r="AD464" t="n">
      <f>IFERROR(VLOOKUP($A464,[5]БДСМ!$A$353:$O$1956,15,0),0)</f>
    </nc>
  </rcc>
  <rcc rId="2334" ua="false" sId="6">
    <nc r="AE464" t="n">
      <f>IFERROR(VLOOKUP($A464,#REF!,13,0),0)</f>
    </nc>
  </rcc>
  <rcc rId="2335" ua="false" sId="6">
    <nc r="AF464" t="n">
      <f>AB464+AD464</f>
    </nc>
  </rcc>
  <rcc rId="2336" ua="false" sId="6">
    <nc r="AG464" t="n">
      <f>AC464+AE464</f>
    </nc>
  </rcc>
  <rcc rId="2337" ua="false" sId="6">
    <nc r="AA465" t="n">
      <f>IF($P465,$P465,$F465)</f>
    </nc>
  </rcc>
  <rcc rId="2338" ua="false" sId="6">
    <nc r="AB465" t="n">
      <f>IF($J465=$E$22,$H465*448,0)</f>
    </nc>
  </rcc>
  <rcc rId="2339" ua="false" sId="6">
    <nc r="AC465" t="n">
      <f>IF($J465=$E$22,$I465*448,0)</f>
    </nc>
  </rcc>
  <rcc rId="2340" ua="false" sId="6">
    <nc r="AD465" t="n">
      <f>IFERROR(VLOOKUP($A465,[5]БДСМ!$A$353:$O$1956,15,0),0)</f>
    </nc>
  </rcc>
  <rcc rId="2341" ua="false" sId="6">
    <nc r="AE465" t="n">
      <f>IFERROR(VLOOKUP($A465,#REF!,13,0),0)</f>
    </nc>
  </rcc>
  <rcc rId="2342" ua="false" sId="6">
    <nc r="AF465" t="n">
      <f>AB465+AD465</f>
    </nc>
  </rcc>
  <rcc rId="2343" ua="false" sId="6">
    <nc r="AG465" t="n">
      <f>AC465+AE465</f>
    </nc>
  </rcc>
  <rcc rId="2344" ua="false" sId="6">
    <nc r="AA466" t="n">
      <f>IF($P466,$P466,$F466)</f>
    </nc>
  </rcc>
  <rcc rId="2345" ua="false" sId="6">
    <nc r="AB466" t="n">
      <f>IF($J466=$E$22,$H466*448,0)</f>
    </nc>
  </rcc>
  <rcc rId="2346" ua="false" sId="6">
    <nc r="AC466" t="n">
      <f>IF($J466=$E$22,$I466*448,0)</f>
    </nc>
  </rcc>
  <rcc rId="2347" ua="false" sId="6">
    <nc r="AD466" t="n">
      <f>IFERROR(VLOOKUP($A466,[5]БДСМ!$A$353:$O$1956,15,0),0)</f>
    </nc>
  </rcc>
  <rcc rId="2348" ua="false" sId="6">
    <nc r="AE466" t="n">
      <f>IFERROR(VLOOKUP($A466,#REF!,13,0),0)</f>
    </nc>
  </rcc>
  <rcc rId="2349" ua="false" sId="6">
    <nc r="AF466" t="n">
      <f>AB466+AD466</f>
    </nc>
  </rcc>
  <rcc rId="2350" ua="false" sId="6">
    <nc r="AG466" t="n">
      <f>AC466+AE466</f>
    </nc>
  </rcc>
  <rcc rId="2351" ua="false" sId="6">
    <nc r="AA467" t="n">
      <f>IF($P467,$P467,$F467)</f>
    </nc>
  </rcc>
  <rcc rId="2352" ua="false" sId="6">
    <nc r="AB467" t="n">
      <f>IF($J467=$E$22,$H467*448,0)</f>
    </nc>
  </rcc>
  <rcc rId="2353" ua="false" sId="6">
    <nc r="AC467" t="n">
      <f>IF($J467=$E$22,$I467*448,0)</f>
    </nc>
  </rcc>
  <rcc rId="2354" ua="false" sId="6">
    <nc r="AD467" t="n">
      <f>IFERROR(VLOOKUP($A467,[5]БДСМ!$A$353:$O$1956,15,0),0)</f>
    </nc>
  </rcc>
  <rcc rId="2355" ua="false" sId="6">
    <nc r="AE467" t="n">
      <f>IFERROR(VLOOKUP($A467,#REF!,13,0),0)</f>
    </nc>
  </rcc>
  <rcc rId="2356" ua="false" sId="6">
    <nc r="AF467" t="n">
      <f>AB467+AD467</f>
    </nc>
  </rcc>
  <rcc rId="2357" ua="false" sId="6">
    <nc r="AG467" t="n">
      <f>AC467+AE467</f>
    </nc>
  </rcc>
  <rcc rId="2358" ua="false" sId="6">
    <nc r="AA468" t="n">
      <f>IF($P468,$P468,$F468)</f>
    </nc>
  </rcc>
  <rcc rId="2359" ua="false" sId="6">
    <nc r="AB468" t="n">
      <f>IF($J468=$E$22,$H468*448,0)</f>
    </nc>
  </rcc>
  <rcc rId="2360" ua="false" sId="6">
    <nc r="AC468" t="n">
      <f>IF($J468=$E$22,$I468*448,0)</f>
    </nc>
  </rcc>
  <rcc rId="2361" ua="false" sId="6">
    <nc r="AD468" t="n">
      <f>IFERROR(VLOOKUP($A468,[5]БДСМ!$A$353:$O$1956,15,0),0)</f>
    </nc>
  </rcc>
  <rcc rId="2362" ua="false" sId="6">
    <nc r="AE468" t="n">
      <f>IFERROR(VLOOKUP($A468,#REF!,13,0),0)</f>
    </nc>
  </rcc>
  <rcc rId="2363" ua="false" sId="6">
    <nc r="AF468" t="n">
      <f>AB468+AD468</f>
    </nc>
  </rcc>
  <rcc rId="2364" ua="false" sId="6">
    <nc r="AG468" t="n">
      <f>AC468+AE468</f>
    </nc>
  </rcc>
  <rcc rId="2365" ua="false" sId="6">
    <nc r="AA469" t="n">
      <f>IF($P469,$P469,$F469)</f>
    </nc>
  </rcc>
  <rcc rId="2366" ua="false" sId="6">
    <nc r="AB469" t="n">
      <f>IF($J469=$E$22,$H469*448,0)</f>
    </nc>
  </rcc>
  <rcc rId="2367" ua="false" sId="6">
    <nc r="AC469" t="n">
      <f>IF($J469=$E$22,$I469*448,0)</f>
    </nc>
  </rcc>
  <rcc rId="2368" ua="false" sId="6">
    <nc r="AD469" t="n">
      <f>IFERROR(VLOOKUP($A469,[5]БДСМ!$A$353:$O$1956,15,0),0)</f>
    </nc>
  </rcc>
  <rcc rId="2369" ua="false" sId="6">
    <nc r="AE469" t="n">
      <f>IFERROR(VLOOKUP($A469,#REF!,13,0),0)</f>
    </nc>
  </rcc>
  <rcc rId="2370" ua="false" sId="6">
    <nc r="AF469" t="n">
      <f>AB469+AD469</f>
    </nc>
  </rcc>
  <rcc rId="2371" ua="false" sId="6">
    <nc r="AG469" t="n">
      <f>AC469+AE469</f>
    </nc>
  </rcc>
  <rcc rId="2372" ua="false" sId="6">
    <nc r="AA470" t="n">
      <f>IF($P470,$P470,$F470)</f>
    </nc>
  </rcc>
  <rcc rId="2373" ua="false" sId="6">
    <nc r="AB470" t="n">
      <f>IF($J470=$E$22,$H470*448,0)</f>
    </nc>
  </rcc>
  <rcc rId="2374" ua="false" sId="6">
    <nc r="AC470" t="n">
      <f>IF($J470=$E$22,$I470*448,0)</f>
    </nc>
  </rcc>
  <rcc rId="2375" ua="false" sId="6">
    <nc r="AD470" t="n">
      <f>IFERROR(VLOOKUP($A470,[5]БДСМ!$A$353:$O$1956,15,0),0)</f>
    </nc>
  </rcc>
  <rcc rId="2376" ua="false" sId="6">
    <nc r="AE470" t="n">
      <f>IFERROR(VLOOKUP($A470,#REF!,13,0),0)</f>
    </nc>
  </rcc>
  <rcc rId="2377" ua="false" sId="6">
    <nc r="AF470" t="n">
      <f>AB470+AD470</f>
    </nc>
  </rcc>
  <rcc rId="2378" ua="false" sId="6">
    <nc r="AG470" t="n">
      <f>AC470+AE470</f>
    </nc>
  </rcc>
  <rcc rId="2379" ua="false" sId="6">
    <nc r="AA471" t="n">
      <f>IF($P471,$P471,$F471)</f>
    </nc>
  </rcc>
  <rcc rId="2380" ua="false" sId="6">
    <nc r="AB471" t="n">
      <f>IF($J471=$E$22,$H471*448,0)</f>
    </nc>
  </rcc>
  <rcc rId="2381" ua="false" sId="6">
    <nc r="AC471" t="n">
      <f>IF($J471=$E$22,$I471*448,0)</f>
    </nc>
  </rcc>
  <rcc rId="2382" ua="false" sId="6">
    <nc r="AD471" t="n">
      <f>IFERROR(VLOOKUP($A471,[5]БДСМ!$A$353:$O$1956,15,0),0)</f>
    </nc>
  </rcc>
  <rcc rId="2383" ua="false" sId="6">
    <nc r="AE471" t="n">
      <f>IFERROR(VLOOKUP($A471,#REF!,13,0),0)</f>
    </nc>
  </rcc>
  <rcc rId="2384" ua="false" sId="6">
    <nc r="AF471" t="n">
      <f>AB471+AD471</f>
    </nc>
  </rcc>
  <rcc rId="2385" ua="false" sId="6">
    <nc r="AG471" t="n">
      <f>AC471+AE471</f>
    </nc>
  </rcc>
  <rcc rId="2386" ua="false" sId="6">
    <nc r="AA472" t="n">
      <f>IF($P472,$P472,$F472)</f>
    </nc>
  </rcc>
  <rcc rId="2387" ua="false" sId="6">
    <nc r="AB472" t="n">
      <f>IF($J472=$E$22,$H472*448,0)</f>
    </nc>
  </rcc>
  <rcc rId="2388" ua="false" sId="6">
    <nc r="AC472" t="n">
      <f>IF($J472=$E$22,$I472*448,0)</f>
    </nc>
  </rcc>
  <rcc rId="2389" ua="false" sId="6">
    <nc r="AD472" t="n">
      <f>IFERROR(VLOOKUP($A472,[5]БДСМ!$A$353:$O$1956,15,0),0)</f>
    </nc>
  </rcc>
  <rcc rId="2390" ua="false" sId="6">
    <nc r="AE472" t="n">
      <f>IFERROR(VLOOKUP($A472,#REF!,13,0),0)</f>
    </nc>
  </rcc>
  <rcc rId="2391" ua="false" sId="6">
    <nc r="AF472" t="n">
      <f>AB472+AD472</f>
    </nc>
  </rcc>
  <rcc rId="2392" ua="false" sId="6">
    <nc r="AG472" t="n">
      <f>AC472+AE472</f>
    </nc>
  </rcc>
  <rcc rId="2393" ua="false" sId="6">
    <nc r="AA473" t="n">
      <f>IF($P473,$P473,$F473)</f>
    </nc>
  </rcc>
  <rcc rId="2394" ua="false" sId="6">
    <nc r="AB473" t="n">
      <f>IF($J473=$E$22,$H473*448,0)</f>
    </nc>
  </rcc>
  <rcc rId="2395" ua="false" sId="6">
    <nc r="AC473" t="n">
      <f>IF($J473=$E$22,$I473*448,0)</f>
    </nc>
  </rcc>
  <rcc rId="2396" ua="false" sId="6">
    <nc r="AD473" t="n">
      <f>IFERROR(VLOOKUP($A473,[5]БДСМ!$A$353:$O$1956,15,0),0)</f>
    </nc>
  </rcc>
  <rcc rId="2397" ua="false" sId="6">
    <nc r="AE473" t="n">
      <f>IFERROR(VLOOKUP($A473,#REF!,13,0),0)</f>
    </nc>
  </rcc>
  <rcc rId="2398" ua="false" sId="6">
    <nc r="AF473" t="n">
      <f>AB473+AD473</f>
    </nc>
  </rcc>
  <rcc rId="2399" ua="false" sId="6">
    <nc r="AG473" t="n">
      <f>AC473+AE473</f>
    </nc>
  </rcc>
  <rcc rId="2400" ua="false" sId="6">
    <nc r="AA474" t="n">
      <f>IF($P474,$P474,$F474)</f>
    </nc>
  </rcc>
  <rcc rId="2401" ua="false" sId="6">
    <nc r="AB474" t="n">
      <f>IF($J474=$E$22,$H474*448,0)</f>
    </nc>
  </rcc>
  <rcc rId="2402" ua="false" sId="6">
    <nc r="AC474" t="n">
      <f>IF($J474=$E$22,$I474*448,0)</f>
    </nc>
  </rcc>
  <rcc rId="2403" ua="false" sId="6">
    <nc r="AD474" t="n">
      <f>IFERROR(VLOOKUP($A474,[5]БДСМ!$A$353:$O$1956,15,0),0)</f>
    </nc>
  </rcc>
  <rcc rId="2404" ua="false" sId="6">
    <nc r="AE474" t="n">
      <f>IFERROR(VLOOKUP($A474,#REF!,13,0),0)</f>
    </nc>
  </rcc>
  <rcc rId="2405" ua="false" sId="6">
    <nc r="AF474" t="n">
      <f>AB474+AD474</f>
    </nc>
  </rcc>
  <rcc rId="2406" ua="false" sId="6">
    <nc r="AG474" t="n">
      <f>AC474+AE474</f>
    </nc>
  </rcc>
  <rcc rId="2407" ua="false" sId="6">
    <nc r="AA475" t="n">
      <f>IF($P475,$P475,$F475)</f>
    </nc>
  </rcc>
  <rcc rId="2408" ua="false" sId="6">
    <nc r="AB475" t="n">
      <f>IF($J475=$E$22,$H475*448,0)</f>
    </nc>
  </rcc>
  <rcc rId="2409" ua="false" sId="6">
    <nc r="AC475" t="n">
      <f>IF($J475=$E$22,$I475*448,0)</f>
    </nc>
  </rcc>
  <rcc rId="2410" ua="false" sId="6">
    <nc r="AD475" t="n">
      <f>IFERROR(VLOOKUP($A475,[5]БДСМ!$A$353:$O$1956,15,0),0)</f>
    </nc>
  </rcc>
  <rcc rId="2411" ua="false" sId="6">
    <nc r="AE475" t="n">
      <f>IFERROR(VLOOKUP($A475,#REF!,13,0),0)</f>
    </nc>
  </rcc>
  <rcc rId="2412" ua="false" sId="6">
    <nc r="AF475" t="n">
      <f>AB475+AD475</f>
    </nc>
  </rcc>
  <rcc rId="2413" ua="false" sId="6">
    <nc r="AG475" t="n">
      <f>AC475+AE475</f>
    </nc>
  </rcc>
  <rcc rId="2414" ua="false" sId="6">
    <nc r="AA476" t="n">
      <f>IF($P476,$P476,$F476)</f>
    </nc>
  </rcc>
  <rcc rId="2415" ua="false" sId="6">
    <nc r="AB476" t="n">
      <f>IF($J476=$E$22,$H476*448,0)</f>
    </nc>
  </rcc>
  <rcc rId="2416" ua="false" sId="6">
    <nc r="AC476" t="n">
      <f>IF($J476=$E$22,$I476*448,0)</f>
    </nc>
  </rcc>
  <rcc rId="2417" ua="false" sId="6">
    <nc r="AD476" t="n">
      <f>IFERROR(VLOOKUP($A476,[5]БДСМ!$A$353:$O$1956,15,0),0)</f>
    </nc>
  </rcc>
  <rcc rId="2418" ua="false" sId="6">
    <nc r="AE476" t="n">
      <f>IFERROR(VLOOKUP($A476,#REF!,13,0),0)</f>
    </nc>
  </rcc>
  <rcc rId="2419" ua="false" sId="6">
    <nc r="AF476" t="n">
      <f>AB476+AD476</f>
    </nc>
  </rcc>
  <rcc rId="2420" ua="false" sId="6">
    <nc r="AG476" t="n">
      <f>AC476+AE476</f>
    </nc>
  </rcc>
  <rcc rId="2421" ua="false" sId="6">
    <nc r="AA477" t="n">
      <f>IF($P477,$P477,$F477)</f>
    </nc>
  </rcc>
  <rcc rId="2422" ua="false" sId="6">
    <nc r="AB477" t="n">
      <f>IF($J477=$E$22,$H477*448,0)</f>
    </nc>
  </rcc>
  <rcc rId="2423" ua="false" sId="6">
    <nc r="AC477" t="n">
      <f>IF($J477=$E$22,$I477*448,0)</f>
    </nc>
  </rcc>
  <rcc rId="2424" ua="false" sId="6">
    <nc r="AD477" t="n">
      <f>IFERROR(VLOOKUP($A477,[5]БДСМ!$A$353:$O$1956,15,0),0)</f>
    </nc>
  </rcc>
  <rcc rId="2425" ua="false" sId="6">
    <nc r="AE477" t="n">
      <f>IFERROR(VLOOKUP($A477,#REF!,13,0),0)</f>
    </nc>
  </rcc>
  <rcc rId="2426" ua="false" sId="6">
    <nc r="AF477" t="n">
      <f>AB477+AD477</f>
    </nc>
  </rcc>
  <rcc rId="2427" ua="false" sId="6">
    <nc r="AG477" t="n">
      <f>AC477+AE477</f>
    </nc>
  </rcc>
  <rcc rId="2428" ua="false" sId="6">
    <nc r="AA478" t="n">
      <f>IF($P478,$P478,$F478)</f>
    </nc>
  </rcc>
  <rcc rId="2429" ua="false" sId="6">
    <nc r="AB478" t="n">
      <f>IF($J478=$E$22,$H478*448,0)</f>
    </nc>
  </rcc>
  <rcc rId="2430" ua="false" sId="6">
    <nc r="AC478" t="n">
      <f>IF($J478=$E$22,$I478*448,0)</f>
    </nc>
  </rcc>
  <rcc rId="2431" ua="false" sId="6">
    <nc r="AD478" t="n">
      <f>IFERROR(VLOOKUP($A478,[5]БДСМ!$A$353:$O$1956,15,0),0)</f>
    </nc>
  </rcc>
  <rcc rId="2432" ua="false" sId="6">
    <nc r="AE478" t="n">
      <f>IFERROR(VLOOKUP($A478,#REF!,13,0),0)</f>
    </nc>
  </rcc>
  <rcc rId="2433" ua="false" sId="6">
    <nc r="AF478" t="n">
      <f>AB478+AD478</f>
    </nc>
  </rcc>
  <rcc rId="2434" ua="false" sId="6">
    <nc r="AG478" t="n">
      <f>AC478+AE478</f>
    </nc>
  </rcc>
  <rcc rId="2435" ua="false" sId="6">
    <nc r="AA479" t="n">
      <f>IF($P479,$P479,$F479)</f>
    </nc>
  </rcc>
  <rcc rId="2436" ua="false" sId="6">
    <nc r="AB479" t="n">
      <f>IF($J479=$E$22,$H479*448,0)</f>
    </nc>
  </rcc>
  <rcc rId="2437" ua="false" sId="6">
    <nc r="AC479" t="n">
      <f>IF($J479=$E$22,$I479*448,0)</f>
    </nc>
  </rcc>
  <rcc rId="2438" ua="false" sId="6">
    <nc r="AD479" t="n">
      <f>IFERROR(VLOOKUP($A479,[5]БДСМ!$A$353:$O$1956,15,0),0)</f>
    </nc>
  </rcc>
  <rcc rId="2439" ua="false" sId="6">
    <nc r="AE479" t="n">
      <f>IFERROR(VLOOKUP($A479,#REF!,13,0),0)</f>
    </nc>
  </rcc>
  <rcc rId="2440" ua="false" sId="6">
    <nc r="AF479" t="n">
      <f>AB479+AD479</f>
    </nc>
  </rcc>
  <rcc rId="2441" ua="false" sId="6">
    <nc r="AG479" t="n">
      <f>AC479+AE479</f>
    </nc>
  </rcc>
  <rcc rId="2442" ua="false" sId="6">
    <nc r="AA480" t="n">
      <f>IF($P480,$P480,$F480)</f>
    </nc>
  </rcc>
  <rcc rId="2443" ua="false" sId="6">
    <nc r="AB480" t="n">
      <f>IF($J480=$E$22,$H480*448,0)</f>
    </nc>
  </rcc>
  <rcc rId="2444" ua="false" sId="6">
    <nc r="AC480" t="n">
      <f>IF($J480=$E$22,$I480*448,0)</f>
    </nc>
  </rcc>
  <rcc rId="2445" ua="false" sId="6">
    <nc r="AD480" t="n">
      <f>IFERROR(VLOOKUP($A480,[5]БДСМ!$A$353:$O$1956,15,0),0)</f>
    </nc>
  </rcc>
  <rcc rId="2446" ua="false" sId="6">
    <nc r="AE480" t="n">
      <f>IFERROR(VLOOKUP($A480,#REF!,13,0),0)</f>
    </nc>
  </rcc>
  <rcc rId="2447" ua="false" sId="6">
    <nc r="AF480" t="n">
      <f>AB480+AD480</f>
    </nc>
  </rcc>
  <rcc rId="2448" ua="false" sId="6">
    <nc r="AG480" t="n">
      <f>AC480+AE480</f>
    </nc>
  </rcc>
  <rcc rId="2449" ua="false" sId="6">
    <nc r="AA481" t="n">
      <f>IF($P481,$P481,$F481)</f>
    </nc>
  </rcc>
  <rcc rId="2450" ua="false" sId="6">
    <nc r="AB481" t="n">
      <f>IF($J481=$E$22,$H481*448,0)</f>
    </nc>
  </rcc>
  <rcc rId="2451" ua="false" sId="6">
    <nc r="AC481" t="n">
      <f>IF($J481=$E$22,$I481*448,0)</f>
    </nc>
  </rcc>
  <rcc rId="2452" ua="false" sId="6">
    <nc r="AD481" t="n">
      <f>IFERROR(VLOOKUP($A481,[5]БДСМ!$A$353:$O$1956,15,0),0)</f>
    </nc>
  </rcc>
  <rcc rId="2453" ua="false" sId="6">
    <nc r="AE481" t="n">
      <f>IFERROR(VLOOKUP($A481,#REF!,13,0),0)</f>
    </nc>
  </rcc>
  <rcc rId="2454" ua="false" sId="6">
    <nc r="AF481" t="n">
      <f>AB481+AD481</f>
    </nc>
  </rcc>
  <rcc rId="2455" ua="false" sId="6">
    <nc r="AG481" t="n">
      <f>AC481+AE481</f>
    </nc>
  </rcc>
  <rcc rId="2456" ua="false" sId="6">
    <nc r="AA482" t="n">
      <f>IF($P482,$P482,$F482)</f>
    </nc>
  </rcc>
  <rcc rId="2457" ua="false" sId="6">
    <nc r="AB482" t="n">
      <f>IF($J482=$E$22,$H482*448,0)</f>
    </nc>
  </rcc>
  <rcc rId="2458" ua="false" sId="6">
    <nc r="AC482" t="n">
      <f>IF($J482=$E$22,$I482*448,0)</f>
    </nc>
  </rcc>
  <rcc rId="2459" ua="false" sId="6">
    <nc r="AD482" t="n">
      <f>IFERROR(VLOOKUP($A482,[5]БДСМ!$A$353:$O$1956,15,0),0)</f>
    </nc>
  </rcc>
  <rcc rId="2460" ua="false" sId="6">
    <nc r="AE482" t="n">
      <f>IFERROR(VLOOKUP($A482,#REF!,13,0),0)</f>
    </nc>
  </rcc>
  <rcc rId="2461" ua="false" sId="6">
    <nc r="AF482" t="n">
      <f>AB482+AD482</f>
    </nc>
  </rcc>
  <rcc rId="2462" ua="false" sId="6">
    <nc r="AG482" t="n">
      <f>AC482+AE482</f>
    </nc>
  </rcc>
  <rcc rId="2463" ua="false" sId="6">
    <nc r="AA483" t="n">
      <f>IF($P483,$P483,$F483)</f>
    </nc>
  </rcc>
  <rcc rId="2464" ua="false" sId="6">
    <nc r="AB483" t="n">
      <f>IF($J483=$E$22,$H483*448,0)</f>
    </nc>
  </rcc>
  <rcc rId="2465" ua="false" sId="6">
    <nc r="AC483" t="n">
      <f>IF($J483=$E$22,$I483*448,0)</f>
    </nc>
  </rcc>
  <rcc rId="2466" ua="false" sId="6">
    <nc r="AD483" t="n">
      <f>IFERROR(VLOOKUP($A483,[5]БДСМ!$A$353:$O$1956,15,0),0)</f>
    </nc>
  </rcc>
  <rcc rId="2467" ua="false" sId="6">
    <nc r="AE483" t="n">
      <f>IFERROR(VLOOKUP($A483,#REF!,13,0),0)</f>
    </nc>
  </rcc>
  <rcc rId="2468" ua="false" sId="6">
    <nc r="AF483" t="n">
      <f>AB483+AD483</f>
    </nc>
  </rcc>
  <rcc rId="2469" ua="false" sId="6">
    <nc r="AG483" t="n">
      <f>AC483+AE483</f>
    </nc>
  </rcc>
  <rcc rId="2470" ua="false" sId="6">
    <nc r="AA484" t="n">
      <f>IF($P484,$P484,$F484)</f>
    </nc>
  </rcc>
  <rcc rId="2471" ua="false" sId="6">
    <nc r="AB484" t="n">
      <f>IF($J484=$E$22,$H484*448,0)</f>
    </nc>
  </rcc>
  <rcc rId="2472" ua="false" sId="6">
    <nc r="AC484" t="n">
      <f>IF($J484=$E$22,$I484*448,0)</f>
    </nc>
  </rcc>
  <rcc rId="2473" ua="false" sId="6">
    <nc r="AD484" t="n">
      <f>IFERROR(VLOOKUP($A484,[5]БДСМ!$A$353:$O$1956,15,0),0)</f>
    </nc>
  </rcc>
  <rcc rId="2474" ua="false" sId="6">
    <nc r="AE484" t="n">
      <f>IFERROR(VLOOKUP($A484,#REF!,13,0),0)</f>
    </nc>
  </rcc>
  <rcc rId="2475" ua="false" sId="6">
    <nc r="AF484" t="n">
      <f>AB484+AD484</f>
    </nc>
  </rcc>
  <rcc rId="2476" ua="false" sId="6">
    <nc r="AG484" t="n">
      <f>AC484+AE484</f>
    </nc>
  </rcc>
  <rcc rId="2477" ua="false" sId="6">
    <nc r="AA485" t="n">
      <f>IF($P485,$P485,$F485)</f>
    </nc>
  </rcc>
  <rcc rId="2478" ua="false" sId="6">
    <nc r="AB485" t="n">
      <f>IF($J485=$E$22,$H485*448,0)</f>
    </nc>
  </rcc>
  <rcc rId="2479" ua="false" sId="6">
    <nc r="AC485" t="n">
      <f>IF($J485=$E$22,$I485*448,0)</f>
    </nc>
  </rcc>
  <rcc rId="2480" ua="false" sId="6">
    <nc r="AD485" t="n">
      <f>IFERROR(VLOOKUP($A485,[5]БДСМ!$A$353:$O$1956,15,0),0)</f>
    </nc>
  </rcc>
  <rcc rId="2481" ua="false" sId="6">
    <nc r="AE485" t="n">
      <f>IFERROR(VLOOKUP($A485,#REF!,13,0),0)</f>
    </nc>
  </rcc>
  <rcc rId="2482" ua="false" sId="6">
    <nc r="AF485" t="n">
      <f>AB485+AD485</f>
    </nc>
  </rcc>
  <rcc rId="2483" ua="false" sId="6">
    <nc r="AG485" t="n">
      <f>AC485+AE485</f>
    </nc>
  </rcc>
  <rcc rId="2484" ua="false" sId="6">
    <nc r="AA486" t="n">
      <f>IF($P486,$P486,$F486)</f>
    </nc>
  </rcc>
  <rcc rId="2485" ua="false" sId="6">
    <nc r="AB486" t="n">
      <f>IF($J486=$E$22,$H486*448,0)</f>
    </nc>
  </rcc>
  <rcc rId="2486" ua="false" sId="6">
    <nc r="AC486" t="n">
      <f>IF($J486=$E$22,$I486*448,0)</f>
    </nc>
  </rcc>
  <rcc rId="2487" ua="false" sId="6">
    <nc r="AD486" t="n">
      <f>IFERROR(VLOOKUP($A486,[5]БДСМ!$A$353:$O$1956,15,0),0)</f>
    </nc>
  </rcc>
  <rcc rId="2488" ua="false" sId="6">
    <nc r="AE486" t="n">
      <f>IFERROR(VLOOKUP($A486,#REF!,13,0),0)</f>
    </nc>
  </rcc>
  <rcc rId="2489" ua="false" sId="6">
    <nc r="AF486" t="n">
      <f>AB486+AD486</f>
    </nc>
  </rcc>
  <rcc rId="2490" ua="false" sId="6">
    <nc r="AG486" t="n">
      <f>AC486+AE486</f>
    </nc>
  </rcc>
  <rcc rId="2491" ua="false" sId="6">
    <nc r="AA487" t="n">
      <f>IF($P487,$P487,$F487)</f>
    </nc>
  </rcc>
  <rcc rId="2492" ua="false" sId="6">
    <nc r="AB487" t="n">
      <f>IF($J487=$E$22,$H487*448,0)</f>
    </nc>
  </rcc>
  <rcc rId="2493" ua="false" sId="6">
    <nc r="AC487" t="n">
      <f>IF($J487=$E$22,$I487*448,0)</f>
    </nc>
  </rcc>
  <rcc rId="2494" ua="false" sId="6">
    <nc r="AD487" t="n">
      <f>IFERROR(VLOOKUP($A487,[5]БДСМ!$A$353:$O$1956,15,0),0)</f>
    </nc>
  </rcc>
  <rcc rId="2495" ua="false" sId="6">
    <nc r="AE487" t="n">
      <f>IFERROR(VLOOKUP($A487,#REF!,13,0),0)</f>
    </nc>
  </rcc>
  <rcc rId="2496" ua="false" sId="6">
    <nc r="AF487" t="n">
      <f>AB487+AD487</f>
    </nc>
  </rcc>
  <rcc rId="2497" ua="false" sId="6">
    <nc r="AG487" t="n">
      <f>AC487+AE487</f>
    </nc>
  </rcc>
  <rcc rId="2498" ua="false" sId="6">
    <nc r="AA488" t="n">
      <f>IF($P488,$P488,$F488)</f>
    </nc>
  </rcc>
  <rcc rId="2499" ua="false" sId="6">
    <nc r="AB488" t="n">
      <f>IF($J488=$E$22,$H488*448,0)</f>
    </nc>
  </rcc>
  <rcc rId="2500" ua="false" sId="6">
    <nc r="AC488" t="n">
      <f>IF($J488=$E$22,$I488*448,0)</f>
    </nc>
  </rcc>
  <rcc rId="2501" ua="false" sId="6">
    <nc r="AD488" t="n">
      <f>IFERROR(VLOOKUP($A488,[5]БДСМ!$A$353:$O$1956,15,0),0)</f>
    </nc>
  </rcc>
  <rcc rId="2502" ua="false" sId="6">
    <nc r="AE488" t="n">
      <f>IFERROR(VLOOKUP($A488,#REF!,13,0),0)</f>
    </nc>
  </rcc>
  <rcc rId="2503" ua="false" sId="6">
    <nc r="AF488" t="n">
      <f>AB488+AD488</f>
    </nc>
  </rcc>
  <rcc rId="2504" ua="false" sId="6">
    <nc r="AG488" t="n">
      <f>AC488+AE488</f>
    </nc>
  </rcc>
  <rcc rId="2505" ua="false" sId="6">
    <nc r="AA489" t="n">
      <f>IF($P489,$P489,$F489)</f>
    </nc>
  </rcc>
  <rcc rId="2506" ua="false" sId="6">
    <nc r="AB489" t="n">
      <f>IF($J489=$E$22,$H489*448,0)</f>
    </nc>
  </rcc>
  <rcc rId="2507" ua="false" sId="6">
    <nc r="AC489" t="n">
      <f>IF($J489=$E$22,$I489*448,0)</f>
    </nc>
  </rcc>
  <rcc rId="2508" ua="false" sId="6">
    <nc r="AD489" t="n">
      <f>IFERROR(VLOOKUP($A489,[5]БДСМ!$A$353:$O$1956,15,0),0)</f>
    </nc>
  </rcc>
  <rcc rId="2509" ua="false" sId="6">
    <nc r="AE489" t="n">
      <f>IFERROR(VLOOKUP($A489,#REF!,13,0),0)</f>
    </nc>
  </rcc>
  <rcc rId="2510" ua="false" sId="6">
    <nc r="AF489" t="n">
      <f>AB489+AD489</f>
    </nc>
  </rcc>
  <rcc rId="2511" ua="false" sId="6">
    <nc r="AG489" t="n">
      <f>AC489+AE489</f>
    </nc>
  </rcc>
  <rcc rId="2512" ua="false" sId="6">
    <nc r="AA490" t="n">
      <f>IF($P490,$P490,$F490)</f>
    </nc>
  </rcc>
  <rcc rId="2513" ua="false" sId="6">
    <nc r="AB490" t="n">
      <f>IF($J490=$E$22,$H490*448,0)</f>
    </nc>
  </rcc>
  <rcc rId="2514" ua="false" sId="6">
    <nc r="AC490" t="n">
      <f>IF($J490=$E$22,$I490*448,0)</f>
    </nc>
  </rcc>
  <rcc rId="2515" ua="false" sId="6">
    <nc r="AD490" t="n">
      <f>IFERROR(VLOOKUP($A490,[5]БДСМ!$A$353:$O$1956,15,0),0)</f>
    </nc>
  </rcc>
  <rcc rId="2516" ua="false" sId="6">
    <nc r="AE490" t="n">
      <f>IFERROR(VLOOKUP($A490,#REF!,13,0),0)</f>
    </nc>
  </rcc>
  <rcc rId="2517" ua="false" sId="6">
    <nc r="AF490" t="n">
      <f>AB490+AD490</f>
    </nc>
  </rcc>
  <rcc rId="2518" ua="false" sId="6">
    <nc r="AG490" t="n">
      <f>AC490+AE490</f>
    </nc>
  </rcc>
  <rcc rId="2519" ua="false" sId="6">
    <nc r="AA491" t="n">
      <f>IF($P491,$P491,$F491)</f>
    </nc>
  </rcc>
  <rcc rId="2520" ua="false" sId="6">
    <nc r="AB491" t="n">
      <f>IF($J491=$E$22,$H491*448,0)</f>
    </nc>
  </rcc>
  <rcc rId="2521" ua="false" sId="6">
    <nc r="AC491" t="n">
      <f>IF($J491=$E$22,$I491*448,0)</f>
    </nc>
  </rcc>
  <rcc rId="2522" ua="false" sId="6">
    <nc r="AD491" t="n">
      <f>IFERROR(VLOOKUP($A491,[5]БДСМ!$A$353:$O$1956,15,0),0)</f>
    </nc>
  </rcc>
  <rcc rId="2523" ua="false" sId="6">
    <nc r="AE491" t="n">
      <f>IFERROR(VLOOKUP($A491,#REF!,13,0),0)</f>
    </nc>
  </rcc>
  <rcc rId="2524" ua="false" sId="6">
    <nc r="AF491" t="n">
      <f>AB491+AD491</f>
    </nc>
  </rcc>
  <rcc rId="2525" ua="false" sId="6">
    <nc r="AG491" t="n">
      <f>AC491+AE491</f>
    </nc>
  </rcc>
  <rcc rId="2526" ua="false" sId="6">
    <nc r="AA492" t="n">
      <f>IF($P492,$P492,$F492)</f>
    </nc>
  </rcc>
  <rcc rId="2527" ua="false" sId="6">
    <nc r="AB492" t="n">
      <f>IF($J492=$E$22,$H492*448,0)</f>
    </nc>
  </rcc>
  <rcc rId="2528" ua="false" sId="6">
    <nc r="AC492" t="n">
      <f>IF($J492=$E$22,$I492*448,0)</f>
    </nc>
  </rcc>
  <rcc rId="2529" ua="false" sId="6">
    <nc r="AD492" t="n">
      <f>IFERROR(VLOOKUP($A492,[5]БДСМ!$A$353:$O$1956,15,0),0)</f>
    </nc>
  </rcc>
  <rcc rId="2530" ua="false" sId="6">
    <nc r="AE492" t="n">
      <f>IFERROR(VLOOKUP($A492,#REF!,13,0),0)</f>
    </nc>
  </rcc>
  <rcc rId="2531" ua="false" sId="6">
    <nc r="AF492" t="n">
      <f>AB492+AD492</f>
    </nc>
  </rcc>
  <rcc rId="2532" ua="false" sId="6">
    <nc r="AG492" t="n">
      <f>AC492+AE492</f>
    </nc>
  </rcc>
  <rcc rId="2533" ua="false" sId="6">
    <nc r="AA493" t="n">
      <f>IF($P493,$P493,$F493)</f>
    </nc>
  </rcc>
  <rcc rId="2534" ua="false" sId="6">
    <nc r="AB493" t="n">
      <f>IF($J493=$E$22,$H493*448,0)</f>
    </nc>
  </rcc>
  <rcc rId="2535" ua="false" sId="6">
    <nc r="AC493" t="n">
      <f>IF($J493=$E$22,$I493*448,0)</f>
    </nc>
  </rcc>
  <rcc rId="2536" ua="false" sId="6">
    <nc r="AD493" t="n">
      <f>IFERROR(VLOOKUP($A493,[5]БДСМ!$A$353:$O$1956,15,0),0)</f>
    </nc>
  </rcc>
  <rcc rId="2537" ua="false" sId="6">
    <nc r="AE493" t="n">
      <f>IFERROR(VLOOKUP($A493,#REF!,13,0),0)</f>
    </nc>
  </rcc>
  <rcc rId="2538" ua="false" sId="6">
    <nc r="AF493" t="n">
      <f>AB493+AD493</f>
    </nc>
  </rcc>
  <rcc rId="2539" ua="false" sId="6">
    <nc r="AG493" t="n">
      <f>AC493+AE493</f>
    </nc>
  </rcc>
  <rcc rId="2540" ua="false" sId="6">
    <nc r="AA494" t="n">
      <f>IF($P494,$P494,$F494)</f>
    </nc>
  </rcc>
  <rcc rId="2541" ua="false" sId="6">
    <nc r="AB494" t="n">
      <f>IF($J494=$E$22,$H494*448,0)</f>
    </nc>
  </rcc>
  <rcc rId="2542" ua="false" sId="6">
    <nc r="AC494" t="n">
      <f>IF($J494=$E$22,$I494*448,0)</f>
    </nc>
  </rcc>
  <rcc rId="2543" ua="false" sId="6">
    <nc r="AD494" t="n">
      <f>IFERROR(VLOOKUP($A494,[5]БДСМ!$A$353:$O$1956,15,0),0)</f>
    </nc>
  </rcc>
  <rcc rId="2544" ua="false" sId="6">
    <nc r="AE494" t="n">
      <f>IFERROR(VLOOKUP($A494,#REF!,13,0),0)</f>
    </nc>
  </rcc>
  <rcc rId="2545" ua="false" sId="6">
    <nc r="AF494" t="n">
      <f>AB494+AD494</f>
    </nc>
  </rcc>
  <rcc rId="2546" ua="false" sId="6">
    <nc r="AG494" t="n">
      <f>AC494+AE494</f>
    </nc>
  </rcc>
  <rcc rId="2547" ua="false" sId="6">
    <nc r="AA495" t="n">
      <f>IF($P495,$P495,$F495)</f>
    </nc>
  </rcc>
  <rcc rId="2548" ua="false" sId="6">
    <nc r="AB495" t="n">
      <f>IF($J495=$E$22,$H495*448,0)</f>
    </nc>
  </rcc>
  <rcc rId="2549" ua="false" sId="6">
    <nc r="AC495" t="n">
      <f>IF($J495=$E$22,$I495*448,0)</f>
    </nc>
  </rcc>
  <rcc rId="2550" ua="false" sId="6">
    <nc r="AD495" t="n">
      <f>IFERROR(VLOOKUP($A495,[5]БДСМ!$A$353:$O$1956,15,0),0)</f>
    </nc>
  </rcc>
  <rcc rId="2551" ua="false" sId="6">
    <nc r="AE495" t="n">
      <f>IFERROR(VLOOKUP($A495,#REF!,13,0),0)</f>
    </nc>
  </rcc>
  <rcc rId="2552" ua="false" sId="6">
    <nc r="AF495" t="n">
      <f>AB495+AD495</f>
    </nc>
  </rcc>
  <rcc rId="2553" ua="false" sId="6">
    <nc r="AG495" t="n">
      <f>AC495+AE495</f>
    </nc>
  </rcc>
  <rcc rId="2554" ua="false" sId="6">
    <nc r="AA496" t="n">
      <f>IF($P496,$P496,$F496)</f>
    </nc>
  </rcc>
  <rcc rId="2555" ua="false" sId="6">
    <nc r="AB496" t="n">
      <f>IF($J496=$E$22,$H496*448,0)</f>
    </nc>
  </rcc>
  <rcc rId="2556" ua="false" sId="6">
    <nc r="AC496" t="n">
      <f>IF($J496=$E$22,$I496*448,0)</f>
    </nc>
  </rcc>
  <rcc rId="2557" ua="false" sId="6">
    <nc r="AD496" t="n">
      <f>IFERROR(VLOOKUP($A496,[5]БДСМ!$A$353:$O$1956,15,0),0)</f>
    </nc>
  </rcc>
  <rcc rId="2558" ua="false" sId="6">
    <nc r="AE496" t="n">
      <f>IFERROR(VLOOKUP($A496,#REF!,13,0),0)</f>
    </nc>
  </rcc>
  <rcc rId="2559" ua="false" sId="6">
    <nc r="AF496" t="n">
      <f>AB496+AD496</f>
    </nc>
  </rcc>
  <rcc rId="2560" ua="false" sId="6">
    <nc r="AG496" t="n">
      <f>AC496+AE496</f>
    </nc>
  </rcc>
  <rcc rId="2561" ua="false" sId="6">
    <nc r="AA497" t="n">
      <f>IF($P497,$P497,$F497)</f>
    </nc>
  </rcc>
  <rcc rId="2562" ua="false" sId="6">
    <nc r="AB497" t="n">
      <f>IF($J497=$E$22,$H497*448,0)</f>
    </nc>
  </rcc>
  <rcc rId="2563" ua="false" sId="6">
    <nc r="AC497" t="n">
      <f>IF($J497=$E$22,$I497*448,0)</f>
    </nc>
  </rcc>
  <rcc rId="2564" ua="false" sId="6">
    <nc r="AD497" t="n">
      <f>IFERROR(VLOOKUP($A497,[5]БДСМ!$A$353:$O$1956,15,0),0)</f>
    </nc>
  </rcc>
  <rcc rId="2565" ua="false" sId="6">
    <nc r="AE497" t="n">
      <f>IFERROR(VLOOKUP($A497,#REF!,13,0),0)</f>
    </nc>
  </rcc>
  <rcc rId="2566" ua="false" sId="6">
    <nc r="AF497" t="n">
      <f>AB497+AD497</f>
    </nc>
  </rcc>
  <rcc rId="2567" ua="false" sId="6">
    <nc r="AG497" t="n">
      <f>AC497+AE497</f>
    </nc>
  </rcc>
  <rcc rId="2568" ua="false" sId="6">
    <nc r="AA498" t="n">
      <f>IF($P498,$P498,$F498)</f>
    </nc>
  </rcc>
  <rcc rId="2569" ua="false" sId="6">
    <nc r="AB498" t="n">
      <f>IF($J498=$E$22,$H498*448,0)</f>
    </nc>
  </rcc>
  <rcc rId="2570" ua="false" sId="6">
    <nc r="AC498" t="n">
      <f>IF($J498=$E$22,$I498*448,0)</f>
    </nc>
  </rcc>
  <rcc rId="2571" ua="false" sId="6">
    <nc r="AD498" t="n">
      <f>IFERROR(VLOOKUP($A498,[5]БДСМ!$A$353:$O$1956,15,0),0)</f>
    </nc>
  </rcc>
  <rcc rId="2572" ua="false" sId="6">
    <nc r="AE498" t="n">
      <f>IFERROR(VLOOKUP($A498,#REF!,13,0),0)</f>
    </nc>
  </rcc>
  <rcc rId="2573" ua="false" sId="6">
    <nc r="AF498" t="n">
      <f>AB498+AD498</f>
    </nc>
  </rcc>
  <rcc rId="2574" ua="false" sId="6">
    <nc r="AG498" t="n">
      <f>AC498+AE498</f>
    </nc>
  </rcc>
  <rcc rId="2575" ua="false" sId="6">
    <nc r="AA499" t="n">
      <f>IF($P499,$P499,$F499)</f>
    </nc>
  </rcc>
  <rcc rId="2576" ua="false" sId="6">
    <nc r="AB499" t="n">
      <f>IF($J499=$E$22,$H499*448,0)</f>
    </nc>
  </rcc>
  <rcc rId="2577" ua="false" sId="6">
    <nc r="AC499" t="n">
      <f>IF($J499=$E$22,$I499*448,0)</f>
    </nc>
  </rcc>
  <rcc rId="2578" ua="false" sId="6">
    <nc r="AD499" t="n">
      <f>IFERROR(VLOOKUP($A499,[5]БДСМ!$A$353:$O$1956,15,0),0)</f>
    </nc>
  </rcc>
  <rcc rId="2579" ua="false" sId="6">
    <nc r="AE499" t="n">
      <f>IFERROR(VLOOKUP($A499,#REF!,13,0),0)</f>
    </nc>
  </rcc>
  <rcc rId="2580" ua="false" sId="6">
    <nc r="AF499" t="n">
      <f>AB499+AD499</f>
    </nc>
  </rcc>
  <rcc rId="2581" ua="false" sId="6">
    <nc r="AG499" t="n">
      <f>AC499+AE499</f>
    </nc>
  </rcc>
  <rcc rId="2582" ua="false" sId="6">
    <nc r="AA500" t="n">
      <f>IF($P500,$P500,$F500)</f>
    </nc>
  </rcc>
  <rcc rId="2583" ua="false" sId="6">
    <nc r="AB500" t="n">
      <f>IF($J500=$E$22,$H500*448,0)</f>
    </nc>
  </rcc>
  <rcc rId="2584" ua="false" sId="6">
    <nc r="AC500" t="n">
      <f>IF($J500=$E$22,$I500*448,0)</f>
    </nc>
  </rcc>
  <rcc rId="2585" ua="false" sId="6">
    <nc r="AD500" t="n">
      <f>IFERROR(VLOOKUP($A500,[5]БДСМ!$A$353:$O$1956,15,0),0)</f>
    </nc>
  </rcc>
  <rcc rId="2586" ua="false" sId="6">
    <nc r="AE500" t="n">
      <f>IFERROR(VLOOKUP($A500,#REF!,13,0),0)</f>
    </nc>
  </rcc>
  <rcc rId="2587" ua="false" sId="6">
    <nc r="AF500" t="n">
      <f>AB500+AD500</f>
    </nc>
  </rcc>
  <rcc rId="2588" ua="false" sId="6">
    <nc r="AG500" t="n">
      <f>AC500+AE500</f>
    </nc>
  </rcc>
  <rcc rId="2589" ua="false" sId="6">
    <nc r="AA501" t="n">
      <f>IF($P501,$P501,$F501)</f>
    </nc>
  </rcc>
  <rcc rId="2590" ua="false" sId="6">
    <nc r="AB501" t="n">
      <f>IF($J501=$E$22,$H501*448,0)</f>
    </nc>
  </rcc>
  <rcc rId="2591" ua="false" sId="6">
    <nc r="AC501" t="n">
      <f>IF($J501=$E$22,$I501*448,0)</f>
    </nc>
  </rcc>
  <rcc rId="2592" ua="false" sId="6">
    <nc r="AD501" t="n">
      <f>IFERROR(VLOOKUP($A501,[5]БДСМ!$A$353:$O$1956,15,0),0)</f>
    </nc>
  </rcc>
  <rcc rId="2593" ua="false" sId="6">
    <nc r="AE501" t="n">
      <f>IFERROR(VLOOKUP($A501,#REF!,13,0),0)</f>
    </nc>
  </rcc>
  <rcc rId="2594" ua="false" sId="6">
    <nc r="AF501" t="n">
      <f>AB501+AD501</f>
    </nc>
  </rcc>
  <rcc rId="2595" ua="false" sId="6">
    <nc r="AG501" t="n">
      <f>AC501+AE501</f>
    </nc>
  </rcc>
  <rcc rId="2596" ua="false" sId="6">
    <nc r="AA502" t="n">
      <f>IF($P502,$P502,$F502)</f>
    </nc>
  </rcc>
  <rcc rId="2597" ua="false" sId="6">
    <nc r="AB502" t="n">
      <f>IF($J502=$E$22,$H502*448,0)</f>
    </nc>
  </rcc>
  <rcc rId="2598" ua="false" sId="6">
    <nc r="AC502" t="n">
      <f>IF($J502=$E$22,$I502*448,0)</f>
    </nc>
  </rcc>
  <rcc rId="2599" ua="false" sId="6">
    <nc r="AD502" t="n">
      <f>IFERROR(VLOOKUP($A502,[5]БДСМ!$A$353:$O$1956,15,0),0)</f>
    </nc>
  </rcc>
  <rcc rId="2600" ua="false" sId="6">
    <nc r="AE502" t="n">
      <f>IFERROR(VLOOKUP($A502,#REF!,13,0),0)</f>
    </nc>
  </rcc>
  <rcc rId="2601" ua="false" sId="6">
    <nc r="AF502" t="n">
      <f>AB502+AD502</f>
    </nc>
  </rcc>
  <rcc rId="2602" ua="false" sId="6">
    <nc r="AG502" t="n">
      <f>AC502+AE502</f>
    </nc>
  </rcc>
  <rcc rId="2603" ua="false" sId="6">
    <nc r="AA503" t="n">
      <f>IF($P503,$P503,$F503)</f>
    </nc>
  </rcc>
  <rcc rId="2604" ua="false" sId="6">
    <nc r="AB503" t="n">
      <f>IF($J503=$E$22,$H503*448,0)</f>
    </nc>
  </rcc>
  <rcc rId="2605" ua="false" sId="6">
    <nc r="AC503" t="n">
      <f>IF($J503=$E$22,$I503*448,0)</f>
    </nc>
  </rcc>
  <rcc rId="2606" ua="false" sId="6">
    <nc r="AD503" t="n">
      <f>IFERROR(VLOOKUP($A503,[5]БДСМ!$A$353:$O$1956,15,0),0)</f>
    </nc>
  </rcc>
  <rcc rId="2607" ua="false" sId="6">
    <nc r="AE503" t="n">
      <f>IFERROR(VLOOKUP($A503,#REF!,13,0),0)</f>
    </nc>
  </rcc>
  <rcc rId="2608" ua="false" sId="6">
    <nc r="AF503" t="n">
      <f>AB503+AD503</f>
    </nc>
  </rcc>
  <rcc rId="2609" ua="false" sId="6">
    <nc r="AG503" t="n">
      <f>AC503+AE503</f>
    </nc>
  </rcc>
  <rcc rId="2610" ua="false" sId="6">
    <nc r="AA504" t="n">
      <f>IF($P504,$P504,$F504)</f>
    </nc>
  </rcc>
  <rcc rId="2611" ua="false" sId="6">
    <nc r="AB504" t="n">
      <f>IF($J504=$E$22,$H504*448,0)</f>
    </nc>
  </rcc>
  <rcc rId="2612" ua="false" sId="6">
    <nc r="AC504" t="n">
      <f>IF($J504=$E$22,$I504*448,0)</f>
    </nc>
  </rcc>
  <rcc rId="2613" ua="false" sId="6">
    <nc r="AD504" t="n">
      <f>IFERROR(VLOOKUP($A504,[5]БДСМ!$A$353:$O$1956,15,0),0)</f>
    </nc>
  </rcc>
  <rcc rId="2614" ua="false" sId="6">
    <nc r="AE504" t="n">
      <f>IFERROR(VLOOKUP($A504,#REF!,13,0),0)</f>
    </nc>
  </rcc>
  <rcc rId="2615" ua="false" sId="6">
    <nc r="AF504" t="n">
      <f>AB504+AD504</f>
    </nc>
  </rcc>
  <rcc rId="2616" ua="false" sId="6">
    <nc r="AG504" t="n">
      <f>AC504+AE504</f>
    </nc>
  </rcc>
  <rcc rId="2617" ua="false" sId="6">
    <nc r="AA505" t="n">
      <f>IF($P505,$P505,$F505)</f>
    </nc>
  </rcc>
  <rcc rId="2618" ua="false" sId="6">
    <nc r="AB505" t="n">
      <f>IF($J505=$E$22,$H505*448,0)</f>
    </nc>
  </rcc>
  <rcc rId="2619" ua="false" sId="6">
    <nc r="AC505" t="n">
      <f>IF($J505=$E$22,$I505*448,0)</f>
    </nc>
  </rcc>
  <rcc rId="2620" ua="false" sId="6">
    <nc r="AD505" t="n">
      <f>IFERROR(VLOOKUP($A505,[5]БДСМ!$A$353:$O$1956,15,0),0)</f>
    </nc>
  </rcc>
  <rcc rId="2621" ua="false" sId="6">
    <nc r="AE505" t="n">
      <f>IFERROR(VLOOKUP($A505,#REF!,13,0),0)</f>
    </nc>
  </rcc>
  <rcc rId="2622" ua="false" sId="6">
    <nc r="AF505" t="n">
      <f>AB505+AD505</f>
    </nc>
  </rcc>
  <rcc rId="2623" ua="false" sId="6">
    <nc r="AG505" t="n">
      <f>AC505+AE505</f>
    </nc>
  </rcc>
  <rcc rId="2624" ua="false" sId="6">
    <nc r="AA506" t="n">
      <f>IF($P506,$P506,$F506)</f>
    </nc>
  </rcc>
  <rcc rId="2625" ua="false" sId="6">
    <nc r="AB506" t="n">
      <f>IF($J506=$E$22,$H506*448,0)</f>
    </nc>
  </rcc>
  <rcc rId="2626" ua="false" sId="6">
    <nc r="AC506" t="n">
      <f>IF($J506=$E$22,$I506*448,0)</f>
    </nc>
  </rcc>
  <rcc rId="2627" ua="false" sId="6">
    <nc r="AD506" t="n">
      <f>IFERROR(VLOOKUP($A506,[5]БДСМ!$A$353:$O$1956,15,0),0)</f>
    </nc>
  </rcc>
  <rcc rId="2628" ua="false" sId="6">
    <nc r="AE506" t="n">
      <f>IFERROR(VLOOKUP($A506,#REF!,13,0),0)</f>
    </nc>
  </rcc>
  <rcc rId="2629" ua="false" sId="6">
    <nc r="AF506" t="n">
      <f>AB506+AD506</f>
    </nc>
  </rcc>
  <rcc rId="2630" ua="false" sId="6">
    <nc r="AG506" t="n">
      <f>AC506+AE506</f>
    </nc>
  </rcc>
  <rcc rId="2631" ua="false" sId="6">
    <nc r="AA507" t="n">
      <f>IF($P507,$P507,$F507)</f>
    </nc>
  </rcc>
  <rcc rId="2632" ua="false" sId="6">
    <nc r="AB507" t="n">
      <f>IF($J507=$E$22,$H507*448,0)</f>
    </nc>
  </rcc>
  <rcc rId="2633" ua="false" sId="6">
    <nc r="AC507" t="n">
      <f>IF($J507=$E$22,$I507*448,0)</f>
    </nc>
  </rcc>
  <rcc rId="2634" ua="false" sId="6">
    <nc r="AD507" t="n">
      <f>IFERROR(VLOOKUP($A507,[5]БДСМ!$A$353:$O$1956,15,0),0)</f>
    </nc>
  </rcc>
  <rcc rId="2635" ua="false" sId="6">
    <nc r="AE507" t="n">
      <f>IFERROR(VLOOKUP($A507,#REF!,13,0),0)</f>
    </nc>
  </rcc>
  <rcc rId="2636" ua="false" sId="6">
    <nc r="AF507" t="n">
      <f>AB507+AD507</f>
    </nc>
  </rcc>
  <rcc rId="2637" ua="false" sId="6">
    <nc r="AG507" t="n">
      <f>AC507+AE507</f>
    </nc>
  </rcc>
  <rcc rId="2638" ua="false" sId="6">
    <nc r="AA508" t="n">
      <f>IF($P508,$P508,$F508)</f>
    </nc>
  </rcc>
  <rcc rId="2639" ua="false" sId="6">
    <nc r="AB508" t="n">
      <f>IF($J508=$E$22,$H508*448,0)</f>
    </nc>
  </rcc>
  <rcc rId="2640" ua="false" sId="6">
    <nc r="AC508" t="n">
      <f>IF($J508=$E$22,$I508*448,0)</f>
    </nc>
  </rcc>
  <rcc rId="2641" ua="false" sId="6">
    <nc r="AD508" t="n">
      <f>IFERROR(VLOOKUP($A508,[5]БДСМ!$A$353:$O$1956,15,0),0)</f>
    </nc>
  </rcc>
  <rcc rId="2642" ua="false" sId="6">
    <nc r="AE508" t="n">
      <f>IFERROR(VLOOKUP($A508,#REF!,13,0),0)</f>
    </nc>
  </rcc>
  <rcc rId="2643" ua="false" sId="6">
    <nc r="AF508" t="n">
      <f>AB508+AD508</f>
    </nc>
  </rcc>
  <rcc rId="2644" ua="false" sId="6">
    <nc r="AG508" t="n">
      <f>AC508+AE508</f>
    </nc>
  </rcc>
  <rcc rId="2645" ua="false" sId="6">
    <nc r="AA509" t="n">
      <f>IF($P509,$P509,$F509)</f>
    </nc>
  </rcc>
  <rcc rId="2646" ua="false" sId="6">
    <nc r="AB509" t="n">
      <f>IF($J509=$E$22,$H509*448,0)</f>
    </nc>
  </rcc>
  <rcc rId="2647" ua="false" sId="6">
    <nc r="AC509" t="n">
      <f>IF($J509=$E$22,$I509*448,0)</f>
    </nc>
  </rcc>
  <rcc rId="2648" ua="false" sId="6">
    <nc r="AD509" t="n">
      <f>IFERROR(VLOOKUP($A509,[5]БДСМ!$A$353:$O$1956,15,0),0)</f>
    </nc>
  </rcc>
  <rcc rId="2649" ua="false" sId="6">
    <nc r="AE509" t="n">
      <f>IFERROR(VLOOKUP($A509,#REF!,13,0),0)</f>
    </nc>
  </rcc>
  <rcc rId="2650" ua="false" sId="6">
    <nc r="AF509" t="n">
      <f>AB509+AD509</f>
    </nc>
  </rcc>
  <rcc rId="2651" ua="false" sId="6">
    <nc r="AG509" t="n">
      <f>AC509+AE509</f>
    </nc>
  </rcc>
  <rcc rId="2652" ua="false" sId="6">
    <nc r="AA510" t="n">
      <f>IF($P510,$P510,$F510)</f>
    </nc>
  </rcc>
  <rcc rId="2653" ua="false" sId="6">
    <nc r="AB510" t="n">
      <f>IF($J510=$E$22,$H510*448,0)</f>
    </nc>
  </rcc>
  <rcc rId="2654" ua="false" sId="6">
    <nc r="AC510" t="n">
      <f>IF($J510=$E$22,$I510*448,0)</f>
    </nc>
  </rcc>
  <rcc rId="2655" ua="false" sId="6">
    <nc r="AD510" t="n">
      <f>IFERROR(VLOOKUP($A510,[5]БДСМ!$A$353:$O$1956,15,0),0)</f>
    </nc>
  </rcc>
  <rcc rId="2656" ua="false" sId="6">
    <nc r="AE510" t="n">
      <f>IFERROR(VLOOKUP($A510,#REF!,13,0),0)</f>
    </nc>
  </rcc>
  <rcc rId="2657" ua="false" sId="6">
    <nc r="AF510" t="n">
      <f>AB510+AD510</f>
    </nc>
  </rcc>
  <rcc rId="2658" ua="false" sId="6">
    <nc r="AG510" t="n">
      <f>AC510+AE510</f>
    </nc>
  </rcc>
  <rcc rId="2659" ua="false" sId="6">
    <nc r="AA511" t="n">
      <f>IF($P511,$P511,$F511)</f>
    </nc>
  </rcc>
  <rcc rId="2660" ua="false" sId="6">
    <nc r="AB511" t="n">
      <f>IF($J511=$E$22,$H511*448,0)</f>
    </nc>
  </rcc>
  <rcc rId="2661" ua="false" sId="6">
    <nc r="AC511" t="n">
      <f>IF($J511=$E$22,$I511*448,0)</f>
    </nc>
  </rcc>
  <rcc rId="2662" ua="false" sId="6">
    <nc r="AD511" t="n">
      <f>IFERROR(VLOOKUP($A511,[5]БДСМ!$A$353:$O$1956,15,0),0)</f>
    </nc>
  </rcc>
  <rcc rId="2663" ua="false" sId="6">
    <nc r="AE511" t="n">
      <f>IFERROR(VLOOKUP($A511,#REF!,13,0),0)</f>
    </nc>
  </rcc>
  <rcc rId="2664" ua="false" sId="6">
    <nc r="AF511" t="n">
      <f>AB511+AD511</f>
    </nc>
  </rcc>
  <rcc rId="2665" ua="false" sId="6">
    <nc r="AG511" t="n">
      <f>AC511+AE511</f>
    </nc>
  </rcc>
  <rcc rId="2666" ua="false" sId="6">
    <nc r="AA512" t="n">
      <f>IF($P512,$P512,$F512)</f>
    </nc>
  </rcc>
  <rcc rId="2667" ua="false" sId="6">
    <nc r="AB512" t="n">
      <f>IF($J512=$E$22,$H512*448,0)</f>
    </nc>
  </rcc>
  <rcc rId="2668" ua="false" sId="6">
    <nc r="AC512" t="n">
      <f>IF($J512=$E$22,$I512*448,0)</f>
    </nc>
  </rcc>
  <rcc rId="2669" ua="false" sId="6">
    <nc r="AD512" t="n">
      <f>IFERROR(VLOOKUP($A512,[5]БДСМ!$A$353:$O$1956,15,0),0)</f>
    </nc>
  </rcc>
  <rcc rId="2670" ua="false" sId="6">
    <nc r="AE512" t="n">
      <f>IFERROR(VLOOKUP($A512,#REF!,13,0),0)</f>
    </nc>
  </rcc>
  <rcc rId="2671" ua="false" sId="6">
    <nc r="AF512" t="n">
      <f>AB512+AD512</f>
    </nc>
  </rcc>
  <rcc rId="2672" ua="false" sId="6">
    <nc r="AG512" t="n">
      <f>AC512+AE512</f>
    </nc>
  </rcc>
  <rcc rId="2673" ua="false" sId="6">
    <nc r="AA513" t="n">
      <f>IF($P513,$P513,$F513)</f>
    </nc>
  </rcc>
  <rcc rId="2674" ua="false" sId="6">
    <nc r="AB513" t="n">
      <f>IF($J513=$E$22,$H513*448,0)</f>
    </nc>
  </rcc>
  <rcc rId="2675" ua="false" sId="6">
    <nc r="AC513" t="n">
      <f>IF($J513=$E$22,$I513*448,0)</f>
    </nc>
  </rcc>
  <rcc rId="2676" ua="false" sId="6">
    <nc r="AD513" t="n">
      <f>IFERROR(VLOOKUP($A513,[5]БДСМ!$A$353:$O$1956,15,0),0)</f>
    </nc>
  </rcc>
  <rcc rId="2677" ua="false" sId="6">
    <nc r="AE513" t="n">
      <f>IFERROR(VLOOKUP($A513,#REF!,13,0),0)</f>
    </nc>
  </rcc>
  <rcc rId="2678" ua="false" sId="6">
    <nc r="AF513" t="n">
      <f>AB513+AD513</f>
    </nc>
  </rcc>
  <rcc rId="2679" ua="false" sId="6">
    <nc r="AG513" t="n">
      <f>AC513+AE513</f>
    </nc>
  </rcc>
  <rcc rId="2680" ua="false" sId="6">
    <nc r="AA514" t="n">
      <f>IF($P514,$P514,$F514)</f>
    </nc>
  </rcc>
  <rcc rId="2681" ua="false" sId="6">
    <nc r="AB514" t="n">
      <f>IF($J514=$E$22,$H514*448,0)</f>
    </nc>
  </rcc>
  <rcc rId="2682" ua="false" sId="6">
    <nc r="AC514" t="n">
      <f>IF($J514=$E$22,$I514*448,0)</f>
    </nc>
  </rcc>
  <rcc rId="2683" ua="false" sId="6">
    <nc r="AD514" t="n">
      <f>IFERROR(VLOOKUP($A514,[5]БДСМ!$A$353:$O$1956,15,0),0)</f>
    </nc>
  </rcc>
  <rcc rId="2684" ua="false" sId="6">
    <nc r="AE514" t="n">
      <f>IFERROR(VLOOKUP($A514,#REF!,13,0),0)</f>
    </nc>
  </rcc>
  <rcc rId="2685" ua="false" sId="6">
    <nc r="AF514" t="n">
      <f>AB514+AD514</f>
    </nc>
  </rcc>
  <rcc rId="2686" ua="false" sId="6">
    <nc r="AG514" t="n">
      <f>AC514+AE514</f>
    </nc>
  </rcc>
  <rcc rId="2687" ua="false" sId="6">
    <nc r="AA515" t="n">
      <f>IF($P515,$P515,$F515)</f>
    </nc>
  </rcc>
  <rcc rId="2688" ua="false" sId="6">
    <nc r="AB515" t="n">
      <f>IF($J515=$E$22,$H515*448,0)</f>
    </nc>
  </rcc>
  <rcc rId="2689" ua="false" sId="6">
    <nc r="AC515" t="n">
      <f>IF($J515=$E$22,$I515*448,0)</f>
    </nc>
  </rcc>
  <rcc rId="2690" ua="false" sId="6">
    <nc r="AD515" t="n">
      <f>IFERROR(VLOOKUP($A515,[5]БДСМ!$A$353:$O$1956,15,0),0)</f>
    </nc>
  </rcc>
  <rcc rId="2691" ua="false" sId="6">
    <nc r="AE515" t="n">
      <f>IFERROR(VLOOKUP($A515,#REF!,13,0),0)</f>
    </nc>
  </rcc>
  <rcc rId="2692" ua="false" sId="6">
    <nc r="AF515" t="n">
      <f>AB515+AD515</f>
    </nc>
  </rcc>
  <rcc rId="2693" ua="false" sId="6">
    <nc r="AG515" t="n">
      <f>AC515+AE515</f>
    </nc>
  </rcc>
  <rcc rId="2694" ua="false" sId="6">
    <nc r="AA516" t="n">
      <f>IF($P516,$P516,$F516)</f>
    </nc>
  </rcc>
  <rcc rId="2695" ua="false" sId="6">
    <nc r="AB516" t="n">
      <f>IF($J516=$E$22,$H516*448,0)</f>
    </nc>
  </rcc>
  <rcc rId="2696" ua="false" sId="6">
    <nc r="AC516" t="n">
      <f>IF($J516=$E$22,$I516*448,0)</f>
    </nc>
  </rcc>
  <rcc rId="2697" ua="false" sId="6">
    <nc r="AD516" t="n">
      <f>IFERROR(VLOOKUP($A516,[5]БДСМ!$A$353:$O$1956,15,0),0)</f>
    </nc>
  </rcc>
  <rcc rId="2698" ua="false" sId="6">
    <nc r="AE516" t="n">
      <f>IFERROR(VLOOKUP($A516,#REF!,13,0),0)</f>
    </nc>
  </rcc>
  <rcc rId="2699" ua="false" sId="6">
    <nc r="AF516" t="n">
      <f>AB516+AD516</f>
    </nc>
  </rcc>
  <rcc rId="2700" ua="false" sId="6">
    <nc r="AG516" t="n">
      <f>AC516+AE516</f>
    </nc>
  </rcc>
  <rcc rId="2701" ua="false" sId="6">
    <nc r="AA517" t="n">
      <f>IF($P517,$P517,$F517)</f>
    </nc>
  </rcc>
  <rcc rId="2702" ua="false" sId="6">
    <nc r="AB517" t="n">
      <f>IF($J517=$E$22,$H517*448,0)</f>
    </nc>
  </rcc>
  <rcc rId="2703" ua="false" sId="6">
    <nc r="AC517" t="n">
      <f>IF($J517=$E$22,$I517*448,0)</f>
    </nc>
  </rcc>
  <rcc rId="2704" ua="false" sId="6">
    <nc r="AD517" t="n">
      <f>IFERROR(VLOOKUP($A517,[5]БДСМ!$A$353:$O$1956,15,0),0)</f>
    </nc>
  </rcc>
  <rcc rId="2705" ua="false" sId="6">
    <nc r="AE517" t="n">
      <f>IFERROR(VLOOKUP($A517,#REF!,13,0),0)</f>
    </nc>
  </rcc>
  <rcc rId="2706" ua="false" sId="6">
    <nc r="AF517" t="n">
      <f>AB517+AD517</f>
    </nc>
  </rcc>
  <rcc rId="2707" ua="false" sId="6">
    <nc r="AG517" t="n">
      <f>AC517+AE517</f>
    </nc>
  </rcc>
  <rcc rId="2708" ua="false" sId="6">
    <nc r="AA518" t="n">
      <f>IF($P518,$P518,$F518)</f>
    </nc>
  </rcc>
  <rcc rId="2709" ua="false" sId="6">
    <nc r="AB518" t="n">
      <f>IF($J518=$E$22,$H518*448,0)</f>
    </nc>
  </rcc>
  <rcc rId="2710" ua="false" sId="6">
    <nc r="AC518" t="n">
      <f>IF($J518=$E$22,$I518*448,0)</f>
    </nc>
  </rcc>
  <rcc rId="2711" ua="false" sId="6">
    <nc r="AD518" t="n">
      <f>IFERROR(VLOOKUP($A518,[5]БДСМ!$A$353:$O$1956,15,0),0)</f>
    </nc>
  </rcc>
  <rcc rId="2712" ua="false" sId="6">
    <nc r="AE518" t="n">
      <f>IFERROR(VLOOKUP($A518,#REF!,13,0),0)</f>
    </nc>
  </rcc>
  <rcc rId="2713" ua="false" sId="6">
    <nc r="AF518" t="n">
      <f>AB518+AD518</f>
    </nc>
  </rcc>
  <rcc rId="2714" ua="false" sId="6">
    <nc r="AG518" t="n">
      <f>AC518+AE518</f>
    </nc>
  </rcc>
  <rcc rId="2715" ua="false" sId="6">
    <nc r="AA519" t="n">
      <f>IF($P519,$P519,$F519)</f>
    </nc>
  </rcc>
  <rcc rId="2716" ua="false" sId="6">
    <nc r="AB519" t="n">
      <f>IF($J519=$E$22,$H519*448,0)</f>
    </nc>
  </rcc>
  <rcc rId="2717" ua="false" sId="6">
    <nc r="AC519" t="n">
      <f>IF($J519=$E$22,$I519*448,0)</f>
    </nc>
  </rcc>
  <rcc rId="2718" ua="false" sId="6">
    <nc r="AD519" t="n">
      <f>IFERROR(VLOOKUP($A519,[5]БДСМ!$A$353:$O$1956,15,0),0)</f>
    </nc>
  </rcc>
  <rcc rId="2719" ua="false" sId="6">
    <nc r="AE519" t="n">
      <f>IFERROR(VLOOKUP($A519,#REF!,13,0),0)</f>
    </nc>
  </rcc>
  <rcc rId="2720" ua="false" sId="6">
    <nc r="AF519" t="n">
      <f>AB519+AD519</f>
    </nc>
  </rcc>
  <rcc rId="2721" ua="false" sId="6">
    <nc r="AG519" t="n">
      <f>AC519+AE519</f>
    </nc>
  </rcc>
  <rcc rId="2722" ua="false" sId="6">
    <nc r="AA520" t="n">
      <f>IF($P520,$P520,$F520)</f>
    </nc>
  </rcc>
  <rcc rId="2723" ua="false" sId="6">
    <nc r="AB520" t="n">
      <f>IF($J520=$E$22,$H520*448,0)</f>
    </nc>
  </rcc>
  <rcc rId="2724" ua="false" sId="6">
    <nc r="AC520" t="n">
      <f>IF($J520=$E$22,$I520*448,0)</f>
    </nc>
  </rcc>
  <rcc rId="2725" ua="false" sId="6">
    <nc r="AD520" t="n">
      <f>IFERROR(VLOOKUP($A520,[5]БДСМ!$A$353:$O$1956,15,0),0)</f>
    </nc>
  </rcc>
  <rcc rId="2726" ua="false" sId="6">
    <nc r="AE520" t="n">
      <f>IFERROR(VLOOKUP($A520,#REF!,13,0),0)</f>
    </nc>
  </rcc>
  <rcc rId="2727" ua="false" sId="6">
    <nc r="AF520" t="n">
      <f>AB520+AD520</f>
    </nc>
  </rcc>
  <rcc rId="2728" ua="false" sId="6">
    <nc r="AG520" t="n">
      <f>AC520+AE520</f>
    </nc>
  </rcc>
  <rcc rId="2729" ua="false" sId="6">
    <nc r="AA521" t="n">
      <f>IF($P521,$P521,$F521)</f>
    </nc>
  </rcc>
  <rcc rId="2730" ua="false" sId="6">
    <nc r="AB521" t="n">
      <f>IF($J521=$E$22,$H521*448,0)</f>
    </nc>
  </rcc>
  <rcc rId="2731" ua="false" sId="6">
    <nc r="AC521" t="n">
      <f>IF($J521=$E$22,$I521*448,0)</f>
    </nc>
  </rcc>
  <rcc rId="2732" ua="false" sId="6">
    <nc r="AD521" t="n">
      <f>IFERROR(VLOOKUP($A521,[5]БДСМ!$A$353:$O$1956,15,0),0)</f>
    </nc>
  </rcc>
  <rcc rId="2733" ua="false" sId="6">
    <nc r="AE521" t="n">
      <f>IFERROR(VLOOKUP($A521,#REF!,13,0),0)</f>
    </nc>
  </rcc>
  <rcc rId="2734" ua="false" sId="6">
    <nc r="AF521" t="n">
      <f>AB521+AD521</f>
    </nc>
  </rcc>
  <rcc rId="2735" ua="false" sId="6">
    <nc r="AG521" t="n">
      <f>AC521+AE521</f>
    </nc>
  </rcc>
  <rcc rId="2736" ua="false" sId="6">
    <nc r="AA522" t="n">
      <f>IF($P522,$P522,$F522)</f>
    </nc>
  </rcc>
  <rcc rId="2737" ua="false" sId="6">
    <nc r="AB522" t="n">
      <f>IF($J522=$E$22,$H522*448,0)</f>
    </nc>
  </rcc>
  <rcc rId="2738" ua="false" sId="6">
    <nc r="AC522" t="n">
      <f>IF($J522=$E$22,$I522*448,0)</f>
    </nc>
  </rcc>
  <rcc rId="2739" ua="false" sId="6">
    <nc r="AD522" t="n">
      <f>IFERROR(VLOOKUP($A522,[5]БДСМ!$A$353:$O$1956,15,0),0)</f>
    </nc>
  </rcc>
  <rcc rId="2740" ua="false" sId="6">
    <nc r="AE522" t="n">
      <f>IFERROR(VLOOKUP($A522,#REF!,13,0),0)</f>
    </nc>
  </rcc>
  <rcc rId="2741" ua="false" sId="6">
    <nc r="AF522" t="n">
      <f>AB522+AD522</f>
    </nc>
  </rcc>
  <rcc rId="2742" ua="false" sId="6">
    <nc r="AG522" t="n">
      <f>AC522+AE522</f>
    </nc>
  </rcc>
  <rcc rId="2743" ua="false" sId="6">
    <nc r="AA523" t="n">
      <f>IF($P523,$P523,$F523)</f>
    </nc>
  </rcc>
  <rcc rId="2744" ua="false" sId="6">
    <nc r="AB523" t="n">
      <f>IF($J523=$E$22,$H523*448,0)</f>
    </nc>
  </rcc>
  <rcc rId="2745" ua="false" sId="6">
    <nc r="AC523" t="n">
      <f>IF($J523=$E$22,$I523*448,0)</f>
    </nc>
  </rcc>
  <rcc rId="2746" ua="false" sId="6">
    <nc r="AD523" t="n">
      <f>IFERROR(VLOOKUP($A523,[5]БДСМ!$A$353:$O$1956,15,0),0)</f>
    </nc>
  </rcc>
  <rcc rId="2747" ua="false" sId="6">
    <nc r="AE523" t="n">
      <f>IFERROR(VLOOKUP($A523,#REF!,13,0),0)</f>
    </nc>
  </rcc>
  <rcc rId="2748" ua="false" sId="6">
    <nc r="AF523" t="n">
      <f>AB523+AD523</f>
    </nc>
  </rcc>
  <rcc rId="2749" ua="false" sId="6">
    <nc r="AG523" t="n">
      <f>AC523+AE523</f>
    </nc>
  </rcc>
  <rcc rId="2750" ua="false" sId="6">
    <nc r="AA524" t="n">
      <f>IF($P524,$P524,$F524)</f>
    </nc>
  </rcc>
  <rcc rId="2751" ua="false" sId="6">
    <nc r="AB524" t="n">
      <f>IF($J524=$E$22,$H524*448,0)</f>
    </nc>
  </rcc>
  <rcc rId="2752" ua="false" sId="6">
    <nc r="AC524" t="n">
      <f>IF($J524=$E$22,$I524*448,0)</f>
    </nc>
  </rcc>
  <rcc rId="2753" ua="false" sId="6">
    <nc r="AD524" t="n">
      <f>IFERROR(VLOOKUP($A524,[5]БДСМ!$A$353:$O$1956,15,0),0)</f>
    </nc>
  </rcc>
  <rcc rId="2754" ua="false" sId="6">
    <nc r="AE524" t="n">
      <f>IFERROR(VLOOKUP($A524,#REF!,13,0),0)</f>
    </nc>
  </rcc>
  <rcc rId="2755" ua="false" sId="6">
    <nc r="AF524" t="n">
      <f>AB524+AD524</f>
    </nc>
  </rcc>
  <rcc rId="2756" ua="false" sId="6">
    <nc r="AG524" t="n">
      <f>AC524+AE524</f>
    </nc>
  </rcc>
  <rcc rId="2757" ua="false" sId="6">
    <nc r="AA525" t="n">
      <f>IF($P525,$P525,$F525)</f>
    </nc>
  </rcc>
  <rcc rId="2758" ua="false" sId="6">
    <nc r="AB525" t="n">
      <f>IF($J525=$E$22,$H525*448,0)</f>
    </nc>
  </rcc>
  <rcc rId="2759" ua="false" sId="6">
    <nc r="AC525" t="n">
      <f>IF($J525=$E$22,$I525*448,0)</f>
    </nc>
  </rcc>
  <rcc rId="2760" ua="false" sId="6">
    <nc r="AD525" t="n">
      <f>IFERROR(VLOOKUP($A525,[5]БДСМ!$A$353:$O$1956,15,0),0)</f>
    </nc>
  </rcc>
  <rcc rId="2761" ua="false" sId="6">
    <nc r="AE525" t="n">
      <f>IFERROR(VLOOKUP($A525,#REF!,13,0),0)</f>
    </nc>
  </rcc>
  <rcc rId="2762" ua="false" sId="6">
    <nc r="AF525" t="n">
      <f>AB525+AD525</f>
    </nc>
  </rcc>
  <rcc rId="2763" ua="false" sId="6">
    <nc r="AG525" t="n">
      <f>AC525+AE525</f>
    </nc>
  </rcc>
  <rcc rId="2764" ua="false" sId="6">
    <nc r="AA526" t="n">
      <f>IF($P526,$P526,$F526)</f>
    </nc>
  </rcc>
  <rcc rId="2765" ua="false" sId="6">
    <nc r="AB526" t="n">
      <f>IF($J526=$E$22,$H526*448,0)</f>
    </nc>
  </rcc>
  <rcc rId="2766" ua="false" sId="6">
    <nc r="AC526" t="n">
      <f>IF($J526=$E$22,$I526*448,0)</f>
    </nc>
  </rcc>
  <rcc rId="2767" ua="false" sId="6">
    <nc r="AD526" t="n">
      <f>IFERROR(VLOOKUP($A526,[5]БДСМ!$A$353:$O$1956,15,0),0)</f>
    </nc>
  </rcc>
  <rcc rId="2768" ua="false" sId="6">
    <nc r="AE526" t="n">
      <f>IFERROR(VLOOKUP($A526,#REF!,13,0),0)</f>
    </nc>
  </rcc>
  <rcc rId="2769" ua="false" sId="6">
    <nc r="AF526" t="n">
      <f>AB526+AD526</f>
    </nc>
  </rcc>
  <rcc rId="2770" ua="false" sId="6">
    <nc r="AG526" t="n">
      <f>AC526+AE526</f>
    </nc>
  </rcc>
  <rcc rId="2771" ua="false" sId="6">
    <nc r="AA527" t="n">
      <f>IF($P527,$P527,$F527)</f>
    </nc>
  </rcc>
  <rcc rId="2772" ua="false" sId="6">
    <nc r="AB527" t="n">
      <f>IF($J527=$E$22,$H527*448,0)</f>
    </nc>
  </rcc>
  <rcc rId="2773" ua="false" sId="6">
    <nc r="AC527" t="n">
      <f>IF($J527=$E$22,$I527*448,0)</f>
    </nc>
  </rcc>
  <rcc rId="2774" ua="false" sId="6">
    <nc r="AD527" t="n">
      <f>IFERROR(VLOOKUP($A527,[5]БДСМ!$A$353:$O$1956,15,0),0)</f>
    </nc>
  </rcc>
  <rcc rId="2775" ua="false" sId="6">
    <nc r="AE527" t="n">
      <f>IFERROR(VLOOKUP($A527,#REF!,13,0),0)</f>
    </nc>
  </rcc>
  <rcc rId="2776" ua="false" sId="6">
    <nc r="AF527" t="n">
      <f>AB527+AD527</f>
    </nc>
  </rcc>
  <rcc rId="2777" ua="false" sId="6">
    <nc r="AG527" t="n">
      <f>AC527+AE527</f>
    </nc>
  </rcc>
  <rcc rId="2778" ua="false" sId="6">
    <nc r="AA528" t="n">
      <f>IF($P528,$P528,$F528)</f>
    </nc>
  </rcc>
  <rcc rId="2779" ua="false" sId="6">
    <nc r="AB528" t="n">
      <f>IF($J528=$E$22,$H528*448,0)</f>
    </nc>
  </rcc>
  <rcc rId="2780" ua="false" sId="6">
    <nc r="AC528" t="n">
      <f>IF($J528=$E$22,$I528*448,0)</f>
    </nc>
  </rcc>
  <rcc rId="2781" ua="false" sId="6">
    <nc r="AD528" t="n">
      <f>IFERROR(VLOOKUP($A528,[5]БДСМ!$A$353:$O$1956,15,0),0)</f>
    </nc>
  </rcc>
  <rcc rId="2782" ua="false" sId="6">
    <nc r="AE528" t="n">
      <f>IFERROR(VLOOKUP($A528,#REF!,13,0),0)</f>
    </nc>
  </rcc>
  <rcc rId="2783" ua="false" sId="6">
    <nc r="AF528" t="n">
      <f>AB528+AD528</f>
    </nc>
  </rcc>
  <rcc rId="2784" ua="false" sId="6">
    <nc r="AG528" t="n">
      <f>AC528+AE528</f>
    </nc>
  </rcc>
  <rcc rId="2785" ua="false" sId="6">
    <nc r="AA529" t="n">
      <f>IF($P529,$P529,$F529)</f>
    </nc>
  </rcc>
  <rcc rId="2786" ua="false" sId="6">
    <nc r="AB529" t="n">
      <f>IF($J529=$E$22,$H529*448,0)</f>
    </nc>
  </rcc>
  <rcc rId="2787" ua="false" sId="6">
    <nc r="AC529" t="n">
      <f>IF($J529=$E$22,$I529*448,0)</f>
    </nc>
  </rcc>
  <rcc rId="2788" ua="false" sId="6">
    <nc r="AD529" t="n">
      <f>IFERROR(VLOOKUP($A529,[5]БДСМ!$A$353:$O$1956,15,0),0)</f>
    </nc>
  </rcc>
  <rcc rId="2789" ua="false" sId="6">
    <nc r="AE529" t="n">
      <f>IFERROR(VLOOKUP($A529,#REF!,13,0),0)</f>
    </nc>
  </rcc>
  <rcc rId="2790" ua="false" sId="6">
    <nc r="AF529" t="n">
      <f>AB529+AD529</f>
    </nc>
  </rcc>
  <rcc rId="2791" ua="false" sId="6">
    <nc r="AG529" t="n">
      <f>AC529+AE529</f>
    </nc>
  </rcc>
  <rcc rId="2792" ua="false" sId="6">
    <nc r="AA530" t="n">
      <f>IF($P530,$P530,$F530)</f>
    </nc>
  </rcc>
  <rcc rId="2793" ua="false" sId="6">
    <nc r="AB530" t="n">
      <f>IF($J530=$E$22,$H530*448,0)</f>
    </nc>
  </rcc>
  <rcc rId="2794" ua="false" sId="6">
    <nc r="AC530" t="n">
      <f>IF($J530=$E$22,$I530*448,0)</f>
    </nc>
  </rcc>
  <rcc rId="2795" ua="false" sId="6">
    <nc r="AD530" t="n">
      <f>IFERROR(VLOOKUP($A530,[5]БДСМ!$A$353:$O$1956,15,0),0)</f>
    </nc>
  </rcc>
  <rcc rId="2796" ua="false" sId="6">
    <nc r="AE530" t="n">
      <f>IFERROR(VLOOKUP($A530,#REF!,13,0),0)</f>
    </nc>
  </rcc>
  <rcc rId="2797" ua="false" sId="6">
    <nc r="AF530" t="n">
      <f>AB530+AD530</f>
    </nc>
  </rcc>
  <rcc rId="2798" ua="false" sId="6">
    <nc r="AG530" t="n">
      <f>AC530+AE530</f>
    </nc>
  </rcc>
  <rcc rId="2799" ua="false" sId="6">
    <nc r="AA531" t="n">
      <f>IF($P531,$P531,$F531)</f>
    </nc>
  </rcc>
  <rcc rId="2800" ua="false" sId="6">
    <nc r="AB531" t="n">
      <f>IF($J531=$E$22,$H531*448,0)</f>
    </nc>
  </rcc>
  <rcc rId="2801" ua="false" sId="6">
    <nc r="AC531" t="n">
      <f>IF($J531=$E$22,$I531*448,0)</f>
    </nc>
  </rcc>
  <rcc rId="2802" ua="false" sId="6">
    <nc r="AD531" t="n">
      <f>IFERROR(VLOOKUP($A531,[5]БДСМ!$A$353:$O$1956,15,0),0)</f>
    </nc>
  </rcc>
  <rcc rId="2803" ua="false" sId="6">
    <nc r="AE531" t="n">
      <f>IFERROR(VLOOKUP($A531,#REF!,13,0),0)</f>
    </nc>
  </rcc>
  <rcc rId="2804" ua="false" sId="6">
    <nc r="AF531" t="n">
      <f>AB531+AD531</f>
    </nc>
  </rcc>
  <rcc rId="2805" ua="false" sId="6">
    <nc r="AG531" t="n">
      <f>AC531+AE531</f>
    </nc>
  </rcc>
  <rcc rId="2806" ua="false" sId="6">
    <nc r="AA532" t="n">
      <f>IF($P532,$P532,$F532)</f>
    </nc>
  </rcc>
  <rcc rId="2807" ua="false" sId="6">
    <nc r="AB532" t="n">
      <f>IF($J532=$E$22,$H532*448,0)</f>
    </nc>
  </rcc>
  <rcc rId="2808" ua="false" sId="6">
    <nc r="AC532" t="n">
      <f>IF($J532=$E$22,$I532*448,0)</f>
    </nc>
  </rcc>
  <rcc rId="2809" ua="false" sId="6">
    <nc r="AD532" t="n">
      <f>IFERROR(VLOOKUP($A532,[5]БДСМ!$A$353:$O$1956,15,0),0)</f>
    </nc>
  </rcc>
  <rcc rId="2810" ua="false" sId="6">
    <nc r="AE532" t="n">
      <f>IFERROR(VLOOKUP($A532,#REF!,13,0),0)</f>
    </nc>
  </rcc>
  <rcc rId="2811" ua="false" sId="6">
    <nc r="AF532" t="n">
      <f>AB532+AD532</f>
    </nc>
  </rcc>
  <rcc rId="2812" ua="false" sId="6">
    <nc r="AG532" t="n">
      <f>AC532+AE532</f>
    </nc>
  </rcc>
  <rcc rId="2813" ua="false" sId="6">
    <nc r="AA533" t="n">
      <f>IF($P533,$P533,$F533)</f>
    </nc>
  </rcc>
  <rcc rId="2814" ua="false" sId="6">
    <nc r="AB533" t="n">
      <f>IF($J533=$E$22,$H533*448,0)</f>
    </nc>
  </rcc>
  <rcc rId="2815" ua="false" sId="6">
    <nc r="AC533" t="n">
      <f>IF($J533=$E$22,$I533*448,0)</f>
    </nc>
  </rcc>
  <rcc rId="2816" ua="false" sId="6">
    <nc r="AD533" t="n">
      <f>IFERROR(VLOOKUP($A533,[5]БДСМ!$A$353:$O$1956,15,0),0)</f>
    </nc>
  </rcc>
  <rcc rId="2817" ua="false" sId="6">
    <nc r="AE533" t="n">
      <f>IFERROR(VLOOKUP($A533,#REF!,13,0),0)</f>
    </nc>
  </rcc>
  <rcc rId="2818" ua="false" sId="6">
    <nc r="AF533" t="n">
      <f>AB533+AD533</f>
    </nc>
  </rcc>
  <rcc rId="2819" ua="false" sId="6">
    <nc r="AG533" t="n">
      <f>AC533+AE533</f>
    </nc>
  </rcc>
  <rcc rId="2820" ua="false" sId="6">
    <nc r="AA534" t="n">
      <f>IF($P534,$P534,$F534)</f>
    </nc>
  </rcc>
  <rcc rId="2821" ua="false" sId="6">
    <nc r="AB534" t="n">
      <f>IF($J534=$E$22,$H534*448,0)</f>
    </nc>
  </rcc>
  <rcc rId="2822" ua="false" sId="6">
    <nc r="AC534" t="n">
      <f>IF($J534=$E$22,$I534*448,0)</f>
    </nc>
  </rcc>
  <rcc rId="2823" ua="false" sId="6">
    <nc r="AD534" t="n">
      <f>IFERROR(VLOOKUP($A534,[5]БДСМ!$A$353:$O$1956,15,0),0)</f>
    </nc>
  </rcc>
  <rcc rId="2824" ua="false" sId="6">
    <nc r="AE534" t="n">
      <f>IFERROR(VLOOKUP($A534,#REF!,13,0),0)</f>
    </nc>
  </rcc>
  <rcc rId="2825" ua="false" sId="6">
    <nc r="AF534" t="n">
      <f>AB534+AD534</f>
    </nc>
  </rcc>
  <rcc rId="2826" ua="false" sId="6">
    <nc r="AG534" t="n">
      <f>AC534+AE534</f>
    </nc>
  </rcc>
  <rcc rId="2827" ua="false" sId="6">
    <nc r="AA535" t="n">
      <f>IF($P535,$P535,$F535)</f>
    </nc>
  </rcc>
  <rcc rId="2828" ua="false" sId="6">
    <nc r="AB535" t="n">
      <f>IF($J535=$E$22,$H535*448,0)</f>
    </nc>
  </rcc>
  <rcc rId="2829" ua="false" sId="6">
    <nc r="AC535" t="n">
      <f>IF($J535=$E$22,$I535*448,0)</f>
    </nc>
  </rcc>
  <rcc rId="2830" ua="false" sId="6">
    <nc r="AD535" t="n">
      <f>IFERROR(VLOOKUP($A535,[5]БДСМ!$A$353:$O$1956,15,0),0)</f>
    </nc>
  </rcc>
  <rcc rId="2831" ua="false" sId="6">
    <nc r="AE535" t="n">
      <f>IFERROR(VLOOKUP($A535,#REF!,13,0),0)</f>
    </nc>
  </rcc>
  <rcc rId="2832" ua="false" sId="6">
    <nc r="AF535" t="n">
      <f>AB535+AD535</f>
    </nc>
  </rcc>
  <rcc rId="2833" ua="false" sId="6">
    <nc r="AG535" t="n">
      <f>AC535+AE535</f>
    </nc>
  </rcc>
  <rcc rId="2834" ua="false" sId="6">
    <nc r="AA536" t="n">
      <f>IF($P536,$P536,$F536)</f>
    </nc>
  </rcc>
  <rcc rId="2835" ua="false" sId="6">
    <nc r="AB536" t="n">
      <f>IF($J536=$E$22,$H536*448,0)</f>
    </nc>
  </rcc>
  <rcc rId="2836" ua="false" sId="6">
    <nc r="AC536" t="n">
      <f>IF($J536=$E$22,$I536*448,0)</f>
    </nc>
  </rcc>
  <rcc rId="2837" ua="false" sId="6">
    <nc r="AD536" t="n">
      <f>IFERROR(VLOOKUP($A536,[5]БДСМ!$A$353:$O$1956,15,0),0)</f>
    </nc>
  </rcc>
  <rcc rId="2838" ua="false" sId="6">
    <nc r="AE536" t="n">
      <f>IFERROR(VLOOKUP($A536,#REF!,13,0),0)</f>
    </nc>
  </rcc>
  <rcc rId="2839" ua="false" sId="6">
    <nc r="AF536" t="n">
      <f>AB536+AD536</f>
    </nc>
  </rcc>
  <rcc rId="2840" ua="false" sId="6">
    <nc r="AG536" t="n">
      <f>AC536+AE536</f>
    </nc>
  </rcc>
  <rcc rId="2841" ua="false" sId="6">
    <nc r="AA537" t="n">
      <f>IF($P537,$P537,$F537)</f>
    </nc>
  </rcc>
  <rcc rId="2842" ua="false" sId="6">
    <nc r="AB537" t="n">
      <f>IF($J537=$E$22,$H537*448,0)</f>
    </nc>
  </rcc>
  <rcc rId="2843" ua="false" sId="6">
    <nc r="AC537" t="n">
      <f>IF($J537=$E$22,$I537*448,0)</f>
    </nc>
  </rcc>
  <rcc rId="2844" ua="false" sId="6">
    <nc r="AD537" t="n">
      <f>IFERROR(VLOOKUP($A537,[5]БДСМ!$A$353:$O$1956,15,0),0)</f>
    </nc>
  </rcc>
  <rcc rId="2845" ua="false" sId="6">
    <nc r="AE537" t="n">
      <f>IFERROR(VLOOKUP($A537,#REF!,13,0),0)</f>
    </nc>
  </rcc>
  <rcc rId="2846" ua="false" sId="6">
    <nc r="AF537" t="n">
      <f>AB537+AD537</f>
    </nc>
  </rcc>
  <rcc rId="2847" ua="false" sId="6">
    <nc r="AG537" t="n">
      <f>AC537+AE537</f>
    </nc>
  </rcc>
  <rcc rId="2848" ua="false" sId="6">
    <nc r="AA538" t="n">
      <f>IF($P538,$P538,$F538)</f>
    </nc>
  </rcc>
  <rcc rId="2849" ua="false" sId="6">
    <nc r="AB538" t="n">
      <f>IF($J538=$E$22,$H538*448,0)</f>
    </nc>
  </rcc>
  <rcc rId="2850" ua="false" sId="6">
    <nc r="AC538" t="n">
      <f>IF($J538=$E$22,$I538*448,0)</f>
    </nc>
  </rcc>
  <rcc rId="2851" ua="false" sId="6">
    <nc r="AD538" t="n">
      <f>IFERROR(VLOOKUP($A538,[5]БДСМ!$A$353:$O$1956,15,0),0)</f>
    </nc>
  </rcc>
  <rcc rId="2852" ua="false" sId="6">
    <nc r="AE538" t="n">
      <f>IFERROR(VLOOKUP($A538,#REF!,13,0),0)</f>
    </nc>
  </rcc>
  <rcc rId="2853" ua="false" sId="6">
    <nc r="AF538" t="n">
      <f>AB538+AD538</f>
    </nc>
  </rcc>
  <rcc rId="2854" ua="false" sId="6">
    <nc r="AG538" t="n">
      <f>AC538+AE538</f>
    </nc>
  </rcc>
  <rcc rId="2855" ua="false" sId="6">
    <nc r="AA539" t="n">
      <f>IF($P539,$P539,$F539)</f>
    </nc>
  </rcc>
  <rcc rId="2856" ua="false" sId="6">
    <nc r="AB539" t="n">
      <f>IF($J539=$E$22,$H539*448,0)</f>
    </nc>
  </rcc>
  <rcc rId="2857" ua="false" sId="6">
    <nc r="AC539" t="n">
      <f>IF($J539=$E$22,$I539*448,0)</f>
    </nc>
  </rcc>
  <rcc rId="2858" ua="false" sId="6">
    <nc r="AD539" t="n">
      <f>IFERROR(VLOOKUP($A539,[5]БДСМ!$A$353:$O$1956,15,0),0)</f>
    </nc>
  </rcc>
  <rcc rId="2859" ua="false" sId="6">
    <nc r="AE539" t="n">
      <f>IFERROR(VLOOKUP($A539,#REF!,13,0),0)</f>
    </nc>
  </rcc>
  <rcc rId="2860" ua="false" sId="6">
    <nc r="AF539" t="n">
      <f>AB539+AD539</f>
    </nc>
  </rcc>
  <rcc rId="2861" ua="false" sId="6">
    <nc r="AG539" t="n">
      <f>AC539+AE539</f>
    </nc>
  </rcc>
  <rcc rId="2862" ua="false" sId="6">
    <nc r="AA540" t="n">
      <f>IF($P540,$P540,$F540)</f>
    </nc>
  </rcc>
  <rcc rId="2863" ua="false" sId="6">
    <nc r="AB540" t="n">
      <f>IF($J540=$E$22,$H540*448,0)</f>
    </nc>
  </rcc>
  <rcc rId="2864" ua="false" sId="6">
    <nc r="AC540" t="n">
      <f>IF($J540=$E$22,$I540*448,0)</f>
    </nc>
  </rcc>
  <rcc rId="2865" ua="false" sId="6">
    <nc r="AD540" t="n">
      <f>IFERROR(VLOOKUP($A540,[5]БДСМ!$A$353:$O$1956,15,0),0)</f>
    </nc>
  </rcc>
  <rcc rId="2866" ua="false" sId="6">
    <nc r="AE540" t="n">
      <f>IFERROR(VLOOKUP($A540,#REF!,13,0),0)</f>
    </nc>
  </rcc>
  <rcc rId="2867" ua="false" sId="6">
    <nc r="AF540" t="n">
      <f>AB540+AD540</f>
    </nc>
  </rcc>
  <rcc rId="2868" ua="false" sId="6">
    <nc r="AG540" t="n">
      <f>AC540+AE540</f>
    </nc>
  </rcc>
  <rcc rId="2869" ua="false" sId="6">
    <nc r="AA541" t="n">
      <f>IF($P541,$P541,$F541)</f>
    </nc>
  </rcc>
  <rcc rId="2870" ua="false" sId="6">
    <nc r="AB541" t="n">
      <f>IF($J541=$E$22,$H541*448,0)</f>
    </nc>
  </rcc>
  <rcc rId="2871" ua="false" sId="6">
    <nc r="AC541" t="n">
      <f>IF($J541=$E$22,$I541*448,0)</f>
    </nc>
  </rcc>
  <rcc rId="2872" ua="false" sId="6">
    <nc r="AD541" t="n">
      <f>IFERROR(VLOOKUP($A541,[5]БДСМ!$A$353:$O$1956,15,0),0)</f>
    </nc>
  </rcc>
  <rcc rId="2873" ua="false" sId="6">
    <nc r="AE541" t="n">
      <f>IFERROR(VLOOKUP($A541,#REF!,13,0),0)</f>
    </nc>
  </rcc>
  <rcc rId="2874" ua="false" sId="6">
    <nc r="AF541" t="n">
      <f>AB541+AD541</f>
    </nc>
  </rcc>
  <rcc rId="2875" ua="false" sId="6">
    <nc r="AG541" t="n">
      <f>AC541+AE541</f>
    </nc>
  </rcc>
  <rcc rId="2876" ua="false" sId="6">
    <nc r="AA542" t="n">
      <f>IF($P542,$P542,$F542)</f>
    </nc>
  </rcc>
  <rcc rId="2877" ua="false" sId="6">
    <nc r="AB542" t="n">
      <f>IF($J542=$E$22,$H542*448,0)</f>
    </nc>
  </rcc>
  <rcc rId="2878" ua="false" sId="6">
    <nc r="AC542" t="n">
      <f>IF($J542=$E$22,$I542*448,0)</f>
    </nc>
  </rcc>
  <rcc rId="2879" ua="false" sId="6">
    <nc r="AD542" t="n">
      <f>IFERROR(VLOOKUP($A542,[5]БДСМ!$A$353:$O$1956,15,0),0)</f>
    </nc>
  </rcc>
  <rcc rId="2880" ua="false" sId="6">
    <nc r="AE542" t="n">
      <f>IFERROR(VLOOKUP($A542,#REF!,13,0),0)</f>
    </nc>
  </rcc>
  <rcc rId="2881" ua="false" sId="6">
    <nc r="AF542" t="n">
      <f>AB542+AD542</f>
    </nc>
  </rcc>
  <rcc rId="2882" ua="false" sId="6">
    <nc r="AG542" t="n">
      <f>AC542+AE542</f>
    </nc>
  </rcc>
  <rcc rId="2883" ua="false" sId="6">
    <nc r="AA543" t="n">
      <f>IF($P543,$P543,$F543)</f>
    </nc>
  </rcc>
  <rcc rId="2884" ua="false" sId="6">
    <nc r="AB543" t="n">
      <f>IF($J543=$E$22,$H543*448,0)</f>
    </nc>
  </rcc>
  <rcc rId="2885" ua="false" sId="6">
    <nc r="AC543" t="n">
      <f>IF($J543=$E$22,$I543*448,0)</f>
    </nc>
  </rcc>
  <rcc rId="2886" ua="false" sId="6">
    <nc r="AD543" t="n">
      <f>IFERROR(VLOOKUP($A543,[5]БДСМ!$A$353:$O$1956,15,0),0)</f>
    </nc>
  </rcc>
  <rcc rId="2887" ua="false" sId="6">
    <nc r="AE543" t="n">
      <f>IFERROR(VLOOKUP($A543,#REF!,13,0),0)</f>
    </nc>
  </rcc>
  <rcc rId="2888" ua="false" sId="6">
    <nc r="AF543" t="n">
      <f>AB543+AD543</f>
    </nc>
  </rcc>
  <rcc rId="2889" ua="false" sId="6">
    <nc r="AG543" t="n">
      <f>AC543+AE543</f>
    </nc>
  </rcc>
  <rcc rId="2890" ua="false" sId="6">
    <nc r="AA544" t="n">
      <f>IF($P544,$P544,$F544)</f>
    </nc>
  </rcc>
  <rcc rId="2891" ua="false" sId="6">
    <nc r="AB544" t="n">
      <f>IF($J544=$E$22,$H544*448,0)</f>
    </nc>
  </rcc>
  <rcc rId="2892" ua="false" sId="6">
    <nc r="AC544" t="n">
      <f>IF($J544=$E$22,$I544*448,0)</f>
    </nc>
  </rcc>
  <rcc rId="2893" ua="false" sId="6">
    <nc r="AD544" t="n">
      <f>IFERROR(VLOOKUP($A544,[5]БДСМ!$A$353:$O$1956,15,0),0)</f>
    </nc>
  </rcc>
  <rcc rId="2894" ua="false" sId="6">
    <nc r="AE544" t="n">
      <f>IFERROR(VLOOKUP($A544,#REF!,13,0),0)</f>
    </nc>
  </rcc>
  <rcc rId="2895" ua="false" sId="6">
    <nc r="AF544" t="n">
      <f>AB544+AD544</f>
    </nc>
  </rcc>
  <rcc rId="2896" ua="false" sId="6">
    <nc r="AG544" t="n">
      <f>AC544+AE544</f>
    </nc>
  </rcc>
  <rcc rId="2897" ua="false" sId="6">
    <nc r="AA545" t="n">
      <f>IF($P545,$P545,$F545)</f>
    </nc>
  </rcc>
  <rcc rId="2898" ua="false" sId="6">
    <nc r="AB545" t="n">
      <f>IF($J545=$E$22,$H545*448,0)</f>
    </nc>
  </rcc>
  <rcc rId="2899" ua="false" sId="6">
    <nc r="AC545" t="n">
      <f>IF($J545=$E$22,$I545*448,0)</f>
    </nc>
  </rcc>
  <rcc rId="2900" ua="false" sId="6">
    <nc r="AD545" t="n">
      <f>IFERROR(VLOOKUP($A545,[5]БДСМ!$A$353:$O$1956,15,0),0)</f>
    </nc>
  </rcc>
  <rcc rId="2901" ua="false" sId="6">
    <nc r="AE545" t="n">
      <f>IFERROR(VLOOKUP($A545,#REF!,13,0),0)</f>
    </nc>
  </rcc>
  <rcc rId="2902" ua="false" sId="6">
    <nc r="AF545" t="n">
      <f>AB545+AD545</f>
    </nc>
  </rcc>
  <rcc rId="2903" ua="false" sId="6">
    <nc r="AG545" t="n">
      <f>AC545+AE545</f>
    </nc>
  </rcc>
  <rcc rId="2904" ua="false" sId="6">
    <nc r="AA546" t="n">
      <f>IF($P546,$P546,$F546)</f>
    </nc>
  </rcc>
  <rcc rId="2905" ua="false" sId="6">
    <nc r="AB546" t="n">
      <f>IF($J546=$E$22,$H546*448,0)</f>
    </nc>
  </rcc>
  <rcc rId="2906" ua="false" sId="6">
    <nc r="AC546" t="n">
      <f>IF($J546=$E$22,$I546*448,0)</f>
    </nc>
  </rcc>
  <rcc rId="2907" ua="false" sId="6">
    <nc r="AD546" t="n">
      <f>IFERROR(VLOOKUP($A546,[5]БДСМ!$A$353:$O$1956,15,0),0)</f>
    </nc>
  </rcc>
  <rcc rId="2908" ua="false" sId="6">
    <nc r="AE546" t="n">
      <f>IFERROR(VLOOKUP($A546,#REF!,13,0),0)</f>
    </nc>
  </rcc>
  <rcc rId="2909" ua="false" sId="6">
    <nc r="AF546" t="n">
      <f>AB546+AD546</f>
    </nc>
  </rcc>
  <rcc rId="2910" ua="false" sId="6">
    <nc r="AG546" t="n">
      <f>AC546+AE546</f>
    </nc>
  </rcc>
  <rcc rId="2911" ua="false" sId="6">
    <nc r="AA547" t="n">
      <f>IF($P547,$P547,$F547)</f>
    </nc>
  </rcc>
  <rcc rId="2912" ua="false" sId="6">
    <nc r="AB547" t="n">
      <f>IF($J547=$E$22,$H547*448,0)</f>
    </nc>
  </rcc>
  <rcc rId="2913" ua="false" sId="6">
    <nc r="AC547" t="n">
      <f>IF($J547=$E$22,$I547*448,0)</f>
    </nc>
  </rcc>
  <rcc rId="2914" ua="false" sId="6">
    <nc r="AD547" t="n">
      <f>IFERROR(VLOOKUP($A547,[5]БДСМ!$A$353:$O$1956,15,0),0)</f>
    </nc>
  </rcc>
  <rcc rId="2915" ua="false" sId="6">
    <nc r="AE547" t="n">
      <f>IFERROR(VLOOKUP($A547,#REF!,13,0),0)</f>
    </nc>
  </rcc>
  <rcc rId="2916" ua="false" sId="6">
    <nc r="AF547" t="n">
      <f>AB547+AD547</f>
    </nc>
  </rcc>
  <rcc rId="2917" ua="false" sId="6">
    <nc r="AG547" t="n">
      <f>AC547+AE547</f>
    </nc>
  </rcc>
  <rcc rId="2918" ua="false" sId="6">
    <nc r="AA548" t="n">
      <f>IF($P548,$P548,$F548)</f>
    </nc>
  </rcc>
  <rcc rId="2919" ua="false" sId="6">
    <nc r="AB548" t="n">
      <f>IF($J548=$E$22,$H548*448,0)</f>
    </nc>
  </rcc>
  <rcc rId="2920" ua="false" sId="6">
    <nc r="AC548" t="n">
      <f>IF($J548=$E$22,$I548*448,0)</f>
    </nc>
  </rcc>
  <rcc rId="2921" ua="false" sId="6">
    <nc r="AD548" t="n">
      <f>IFERROR(VLOOKUP($A548,[5]БДСМ!$A$353:$O$1956,15,0),0)</f>
    </nc>
  </rcc>
  <rcc rId="2922" ua="false" sId="6">
    <nc r="AE548" t="n">
      <f>IFERROR(VLOOKUP($A548,#REF!,13,0),0)</f>
    </nc>
  </rcc>
  <rcc rId="2923" ua="false" sId="6">
    <nc r="AF548" t="n">
      <f>AB548+AD548</f>
    </nc>
  </rcc>
  <rcc rId="2924" ua="false" sId="6">
    <nc r="AG548" t="n">
      <f>AC548+AE548</f>
    </nc>
  </rcc>
  <rcc rId="2925" ua="false" sId="6">
    <nc r="AA549" t="n">
      <f>IF($P549,$P549,$F549)</f>
    </nc>
  </rcc>
  <rcc rId="2926" ua="false" sId="6">
    <nc r="AB549" t="n">
      <f>IF($J549=$E$22,$H549*448,0)</f>
    </nc>
  </rcc>
  <rcc rId="2927" ua="false" sId="6">
    <nc r="AC549" t="n">
      <f>IF($J549=$E$22,$I549*448,0)</f>
    </nc>
  </rcc>
  <rcc rId="2928" ua="false" sId="6">
    <nc r="AD549" t="n">
      <f>IFERROR(VLOOKUP($A549,[5]БДСМ!$A$353:$O$1956,15,0),0)</f>
    </nc>
  </rcc>
  <rcc rId="2929" ua="false" sId="6">
    <nc r="AE549" t="n">
      <f>IFERROR(VLOOKUP($A549,#REF!,13,0),0)</f>
    </nc>
  </rcc>
  <rcc rId="2930" ua="false" sId="6">
    <nc r="AF549" t="n">
      <f>AB549+AD549</f>
    </nc>
  </rcc>
  <rcc rId="2931" ua="false" sId="6">
    <nc r="AG549" t="n">
      <f>AC549+AE549</f>
    </nc>
  </rcc>
  <rcc rId="2932" ua="false" sId="6">
    <nc r="AA550" t="n">
      <f>IF($P550,$P550,$F550)</f>
    </nc>
  </rcc>
  <rcc rId="2933" ua="false" sId="6">
    <nc r="AB550" t="n">
      <f>IF($J550=$E$22,$H550*448,0)</f>
    </nc>
  </rcc>
  <rcc rId="2934" ua="false" sId="6">
    <nc r="AC550" t="n">
      <f>IF($J550=$E$22,$I550*448,0)</f>
    </nc>
  </rcc>
  <rcc rId="2935" ua="false" sId="6">
    <nc r="AD550" t="n">
      <f>IFERROR(VLOOKUP($A550,[5]БДСМ!$A$353:$O$1956,15,0),0)</f>
    </nc>
  </rcc>
  <rcc rId="2936" ua="false" sId="6">
    <nc r="AE550" t="n">
      <f>IFERROR(VLOOKUP($A550,#REF!,13,0),0)</f>
    </nc>
  </rcc>
  <rcc rId="2937" ua="false" sId="6">
    <nc r="AF550" t="n">
      <f>AB550+AD550</f>
    </nc>
  </rcc>
  <rcc rId="2938" ua="false" sId="6">
    <nc r="AG550" t="n">
      <f>AC550+AE550</f>
    </nc>
  </rcc>
  <rcc rId="2939" ua="false" sId="6">
    <nc r="AA551" t="n">
      <f>IF($P551,$P551,$F551)</f>
    </nc>
  </rcc>
  <rcc rId="2940" ua="false" sId="6">
    <nc r="AB551" t="n">
      <f>IF($J551=$E$22,$H551*448,0)</f>
    </nc>
  </rcc>
  <rcc rId="2941" ua="false" sId="6">
    <nc r="AC551" t="n">
      <f>IF($J551=$E$22,$I551*448,0)</f>
    </nc>
  </rcc>
  <rcc rId="2942" ua="false" sId="6">
    <nc r="AD551" t="n">
      <f>IFERROR(VLOOKUP($A551,[5]БДСМ!$A$353:$O$1956,15,0),0)</f>
    </nc>
  </rcc>
  <rcc rId="2943" ua="false" sId="6">
    <nc r="AE551" t="n">
      <f>IFERROR(VLOOKUP($A551,#REF!,13,0),0)</f>
    </nc>
  </rcc>
  <rcc rId="2944" ua="false" sId="6">
    <nc r="AF551" t="n">
      <f>AB551+AD551</f>
    </nc>
  </rcc>
  <rcc rId="2945" ua="false" sId="6">
    <nc r="AG551" t="n">
      <f>AC551+AE551</f>
    </nc>
  </rcc>
  <rcc rId="2946" ua="false" sId="6">
    <nc r="AA552" t="n">
      <f>IF($P552,$P552,$F552)</f>
    </nc>
  </rcc>
  <rcc rId="2947" ua="false" sId="6">
    <nc r="AB552" t="n">
      <f>IF($J552=$E$22,$H552*448,0)</f>
    </nc>
  </rcc>
  <rcc rId="2948" ua="false" sId="6">
    <nc r="AC552" t="n">
      <f>IF($J552=$E$22,$I552*448,0)</f>
    </nc>
  </rcc>
  <rcc rId="2949" ua="false" sId="6">
    <nc r="AD552" t="n">
      <f>IFERROR(VLOOKUP($A552,[5]БДСМ!$A$353:$O$1956,15,0),0)</f>
    </nc>
  </rcc>
  <rcc rId="2950" ua="false" sId="6">
    <nc r="AE552" t="n">
      <f>IFERROR(VLOOKUP($A552,#REF!,13,0),0)</f>
    </nc>
  </rcc>
  <rcc rId="2951" ua="false" sId="6">
    <nc r="AF552" t="n">
      <f>AB552+AD552</f>
    </nc>
  </rcc>
  <rcc rId="2952" ua="false" sId="6">
    <nc r="AG552" t="n">
      <f>AC552+AE552</f>
    </nc>
  </rcc>
  <rcc rId="2953" ua="false" sId="6">
    <nc r="AA553" t="n">
      <f>IF($P553,$P553,$F553)</f>
    </nc>
  </rcc>
  <rcc rId="2954" ua="false" sId="6">
    <nc r="AB553" t="n">
      <f>IF($J553=$E$22,$H553*448,0)</f>
    </nc>
  </rcc>
  <rcc rId="2955" ua="false" sId="6">
    <nc r="AC553" t="n">
      <f>IF($J553=$E$22,$I553*448,0)</f>
    </nc>
  </rcc>
  <rcc rId="2956" ua="false" sId="6">
    <nc r="AD553" t="n">
      <f>IFERROR(VLOOKUP($A553,[5]БДСМ!$A$353:$O$1956,15,0),0)</f>
    </nc>
  </rcc>
  <rcc rId="2957" ua="false" sId="6">
    <nc r="AE553" t="n">
      <f>IFERROR(VLOOKUP($A553,#REF!,13,0),0)</f>
    </nc>
  </rcc>
  <rcc rId="2958" ua="false" sId="6">
    <nc r="AF553" t="n">
      <f>AB553+AD553</f>
    </nc>
  </rcc>
  <rcc rId="2959" ua="false" sId="6">
    <nc r="AG553" t="n">
      <f>AC553+AE553</f>
    </nc>
  </rcc>
  <rcc rId="2960" ua="false" sId="6">
    <nc r="AA554" t="n">
      <f>IF($P554,$P554,$F554)</f>
    </nc>
  </rcc>
  <rcc rId="2961" ua="false" sId="6">
    <nc r="AB554" t="n">
      <f>IF($J554=$E$22,$H554*448,0)</f>
    </nc>
  </rcc>
  <rcc rId="2962" ua="false" sId="6">
    <nc r="AC554" t="n">
      <f>IF($J554=$E$22,$I554*448,0)</f>
    </nc>
  </rcc>
  <rcc rId="2963" ua="false" sId="6">
    <nc r="AD554" t="n">
      <f>IFERROR(VLOOKUP($A554,[5]БДСМ!$A$353:$O$1956,15,0),0)</f>
    </nc>
  </rcc>
  <rcc rId="2964" ua="false" sId="6">
    <nc r="AE554" t="n">
      <f>IFERROR(VLOOKUP($A554,#REF!,13,0),0)</f>
    </nc>
  </rcc>
  <rcc rId="2965" ua="false" sId="6">
    <nc r="AF554" t="n">
      <f>AB554+AD554</f>
    </nc>
  </rcc>
  <rcc rId="2966" ua="false" sId="6">
    <nc r="AG554" t="n">
      <f>AC554+AE554</f>
    </nc>
  </rcc>
  <rcc rId="2967" ua="false" sId="6">
    <nc r="AA555" t="n">
      <f>IF($P555,$P555,$F555)</f>
    </nc>
  </rcc>
  <rcc rId="2968" ua="false" sId="6">
    <nc r="AB555" t="n">
      <f>IF($J555=$E$22,$H555*448,0)</f>
    </nc>
  </rcc>
  <rcc rId="2969" ua="false" sId="6">
    <nc r="AC555" t="n">
      <f>IF($J555=$E$22,$I555*448,0)</f>
    </nc>
  </rcc>
  <rcc rId="2970" ua="false" sId="6">
    <nc r="AD555" t="n">
      <f>IFERROR(VLOOKUP($A555,[5]БДСМ!$A$353:$O$1956,15,0),0)</f>
    </nc>
  </rcc>
  <rcc rId="2971" ua="false" sId="6">
    <nc r="AE555" t="n">
      <f>IFERROR(VLOOKUP($A555,#REF!,13,0),0)</f>
    </nc>
  </rcc>
  <rcc rId="2972" ua="false" sId="6">
    <nc r="AF555" t="n">
      <f>AB555+AD555</f>
    </nc>
  </rcc>
  <rcc rId="2973" ua="false" sId="6">
    <nc r="AG555" t="n">
      <f>AC555+AE555</f>
    </nc>
  </rcc>
  <rcc rId="2974" ua="false" sId="6">
    <nc r="AA556" t="n">
      <f>IF($P556,$P556,$F556)</f>
    </nc>
  </rcc>
  <rcc rId="2975" ua="false" sId="6">
    <nc r="AB556" t="n">
      <f>IF($J556=$E$22,$H556*448,0)</f>
    </nc>
  </rcc>
  <rcc rId="2976" ua="false" sId="6">
    <nc r="AC556" t="n">
      <f>IF($J556=$E$22,$I556*448,0)</f>
    </nc>
  </rcc>
  <rcc rId="2977" ua="false" sId="6">
    <nc r="AD556" t="n">
      <f>IFERROR(VLOOKUP($A556,[5]БДСМ!$A$353:$O$1956,15,0),0)</f>
    </nc>
  </rcc>
  <rcc rId="2978" ua="false" sId="6">
    <nc r="AE556" t="n">
      <f>IFERROR(VLOOKUP($A556,#REF!,13,0),0)</f>
    </nc>
  </rcc>
  <rcc rId="2979" ua="false" sId="6">
    <nc r="AF556" t="n">
      <f>AB556+AD556</f>
    </nc>
  </rcc>
  <rcc rId="2980" ua="false" sId="6">
    <nc r="AG556" t="n">
      <f>AC556+AE556</f>
    </nc>
  </rcc>
  <rcc rId="2981" ua="false" sId="6">
    <nc r="AA557" t="n">
      <f>IF($P557,$P557,$F557)</f>
    </nc>
  </rcc>
  <rcc rId="2982" ua="false" sId="6">
    <nc r="AB557" t="n">
      <f>IF($J557=$E$22,$H557*448,0)</f>
    </nc>
  </rcc>
  <rcc rId="2983" ua="false" sId="6">
    <nc r="AC557" t="n">
      <f>IF($J557=$E$22,$I557*448,0)</f>
    </nc>
  </rcc>
  <rcc rId="2984" ua="false" sId="6">
    <nc r="AD557" t="n">
      <f>IFERROR(VLOOKUP($A557,[5]БДСМ!$A$353:$O$1956,15,0),0)</f>
    </nc>
  </rcc>
  <rcc rId="2985" ua="false" sId="6">
    <nc r="AE557" t="n">
      <f>IFERROR(VLOOKUP($A557,#REF!,13,0),0)</f>
    </nc>
  </rcc>
  <rcc rId="2986" ua="false" sId="6">
    <nc r="AF557" t="n">
      <f>AB557+AD557</f>
    </nc>
  </rcc>
  <rcc rId="2987" ua="false" sId="6">
    <nc r="AG557" t="n">
      <f>AC557+AE557</f>
    </nc>
  </rcc>
  <rcc rId="2988" ua="false" sId="6">
    <nc r="AA558" t="n">
      <f>IF($P558,$P558,$F558)</f>
    </nc>
  </rcc>
  <rcc rId="2989" ua="false" sId="6">
    <nc r="AB558" t="n">
      <f>IF($J558=$E$22,$H558*448,0)</f>
    </nc>
  </rcc>
  <rcc rId="2990" ua="false" sId="6">
    <nc r="AC558" t="n">
      <f>IF($J558=$E$22,$I558*448,0)</f>
    </nc>
  </rcc>
  <rcc rId="2991" ua="false" sId="6">
    <nc r="AD558" t="n">
      <f>IFERROR(VLOOKUP($A558,[5]БДСМ!$A$353:$O$1956,15,0),0)</f>
    </nc>
  </rcc>
  <rcc rId="2992" ua="false" sId="6">
    <nc r="AE558" t="n">
      <f>IFERROR(VLOOKUP($A558,#REF!,13,0),0)</f>
    </nc>
  </rcc>
  <rcc rId="2993" ua="false" sId="6">
    <nc r="AF558" t="n">
      <f>AB558+AD558</f>
    </nc>
  </rcc>
  <rcc rId="2994" ua="false" sId="6">
    <nc r="AG558" t="n">
      <f>AC558+AE558</f>
    </nc>
  </rcc>
  <rcc rId="2995" ua="false" sId="6">
    <nc r="AA559" t="n">
      <f>IF($P559,$P559,$F559)</f>
    </nc>
  </rcc>
  <rcc rId="2996" ua="false" sId="6">
    <nc r="AB559" t="n">
      <f>IF($J559=$E$22,$H559*448,0)</f>
    </nc>
  </rcc>
  <rcc rId="2997" ua="false" sId="6">
    <nc r="AC559" t="n">
      <f>IF($J559=$E$22,$I559*448,0)</f>
    </nc>
  </rcc>
  <rcc rId="2998" ua="false" sId="6">
    <nc r="AD559" t="n">
      <f>IFERROR(VLOOKUP($A559,[5]БДСМ!$A$353:$O$1956,15,0),0)</f>
    </nc>
  </rcc>
  <rcc rId="2999" ua="false" sId="6">
    <nc r="AE559" t="n">
      <f>IFERROR(VLOOKUP($A559,#REF!,13,0),0)</f>
    </nc>
  </rcc>
  <rcc rId="3000" ua="false" sId="6">
    <nc r="AF559" t="n">
      <f>AB559+AD559</f>
    </nc>
  </rcc>
  <rcc rId="3001" ua="false" sId="6">
    <nc r="AG559" t="n">
      <f>AC559+AE559</f>
    </nc>
  </rcc>
  <rcc rId="3002" ua="false" sId="6">
    <nc r="AA560" t="n">
      <f>IF($P560,$P560,$F560)</f>
    </nc>
  </rcc>
  <rcc rId="3003" ua="false" sId="6">
    <nc r="AB560" t="n">
      <f>IF($J560=$E$22,$H560*448,0)</f>
    </nc>
  </rcc>
  <rcc rId="3004" ua="false" sId="6">
    <nc r="AC560" t="n">
      <f>IF($J560=$E$22,$I560*448,0)</f>
    </nc>
  </rcc>
  <rcc rId="3005" ua="false" sId="6">
    <nc r="AD560" t="n">
      <f>IFERROR(VLOOKUP($A560,[5]БДСМ!$A$353:$O$1956,15,0),0)</f>
    </nc>
  </rcc>
  <rcc rId="3006" ua="false" sId="6">
    <nc r="AE560" t="n">
      <f>IFERROR(VLOOKUP($A560,#REF!,13,0),0)</f>
    </nc>
  </rcc>
  <rcc rId="3007" ua="false" sId="6">
    <nc r="AF560" t="n">
      <f>AB560+AD560</f>
    </nc>
  </rcc>
  <rcc rId="3008" ua="false" sId="6">
    <nc r="AG560" t="n">
      <f>AC560+AE560</f>
    </nc>
  </rcc>
  <rcc rId="3009" ua="false" sId="6">
    <nc r="AA561" t="n">
      <f>IF($P561,$P561,$F561)</f>
    </nc>
  </rcc>
  <rcc rId="3010" ua="false" sId="6">
    <nc r="AB561" t="n">
      <f>IF($J561=$E$22,$H561*448,0)</f>
    </nc>
  </rcc>
  <rcc rId="3011" ua="false" sId="6">
    <nc r="AC561" t="n">
      <f>IF($J561=$E$22,$I561*448,0)</f>
    </nc>
  </rcc>
  <rcc rId="3012" ua="false" sId="6">
    <nc r="AD561" t="n">
      <f>IFERROR(VLOOKUP($A561,[5]БДСМ!$A$353:$O$1956,15,0),0)</f>
    </nc>
  </rcc>
  <rcc rId="3013" ua="false" sId="6">
    <nc r="AE561" t="n">
      <f>IFERROR(VLOOKUP($A561,#REF!,13,0),0)</f>
    </nc>
  </rcc>
  <rcc rId="3014" ua="false" sId="6">
    <nc r="AF561" t="n">
      <f>AB561+AD561</f>
    </nc>
  </rcc>
  <rcc rId="3015" ua="false" sId="6">
    <nc r="AG561" t="n">
      <f>AC561+AE561</f>
    </nc>
  </rcc>
  <rcc rId="3016" ua="false" sId="6">
    <nc r="AA562" t="n">
      <f>IF($P562,$P562,$F562)</f>
    </nc>
  </rcc>
  <rcc rId="3017" ua="false" sId="6">
    <nc r="AB562" t="n">
      <f>IF($J562=$E$22,$H562*448,0)</f>
    </nc>
  </rcc>
  <rcc rId="3018" ua="false" sId="6">
    <nc r="AC562" t="n">
      <f>IF($J562=$E$22,$I562*448,0)</f>
    </nc>
  </rcc>
  <rcc rId="3019" ua="false" sId="6">
    <nc r="AD562" t="n">
      <f>IFERROR(VLOOKUP($A562,[5]БДСМ!$A$353:$O$1956,15,0),0)</f>
    </nc>
  </rcc>
  <rcc rId="3020" ua="false" sId="6">
    <nc r="AE562" t="n">
      <f>IFERROR(VLOOKUP($A562,#REF!,13,0),0)</f>
    </nc>
  </rcc>
  <rcc rId="3021" ua="false" sId="6">
    <nc r="AF562" t="n">
      <f>AB562+AD562</f>
    </nc>
  </rcc>
  <rcc rId="3022" ua="false" sId="6">
    <nc r="AG562" t="n">
      <f>AC562+AE562</f>
    </nc>
  </rcc>
  <rcc rId="3023" ua="false" sId="6">
    <nc r="AA563" t="n">
      <f>IF($P563,$P563,$F563)</f>
    </nc>
  </rcc>
  <rcc rId="3024" ua="false" sId="6">
    <nc r="AB563" t="n">
      <f>IF($J563=$E$22,$H563*448,0)</f>
    </nc>
  </rcc>
  <rcc rId="3025" ua="false" sId="6">
    <nc r="AC563" t="n">
      <f>IF($J563=$E$22,$I563*448,0)</f>
    </nc>
  </rcc>
  <rcc rId="3026" ua="false" sId="6">
    <nc r="AD563" t="n">
      <f>IFERROR(VLOOKUP($A563,[5]БДСМ!$A$353:$O$1956,15,0),0)</f>
    </nc>
  </rcc>
  <rcc rId="3027" ua="false" sId="6">
    <nc r="AE563" t="n">
      <f>IFERROR(VLOOKUP($A563,#REF!,13,0),0)</f>
    </nc>
  </rcc>
  <rcc rId="3028" ua="false" sId="6">
    <nc r="AF563" t="n">
      <f>AB563+AD563</f>
    </nc>
  </rcc>
  <rcc rId="3029" ua="false" sId="6">
    <nc r="AG563" t="n">
      <f>AC563+AE563</f>
    </nc>
  </rcc>
  <rcc rId="3030" ua="false" sId="6">
    <nc r="AA564" t="n">
      <f>IF($P564,$P564,$F564)</f>
    </nc>
  </rcc>
  <rcc rId="3031" ua="false" sId="6">
    <nc r="AB564" t="n">
      <f>IF($J564=$E$22,$H564*448,0)</f>
    </nc>
  </rcc>
  <rcc rId="3032" ua="false" sId="6">
    <nc r="AC564" t="n">
      <f>IF($J564=$E$22,$I564*448,0)</f>
    </nc>
  </rcc>
  <rcc rId="3033" ua="false" sId="6">
    <nc r="AD564" t="n">
      <f>IFERROR(VLOOKUP($A564,[5]БДСМ!$A$353:$O$1956,15,0),0)</f>
    </nc>
  </rcc>
  <rcc rId="3034" ua="false" sId="6">
    <nc r="AE564" t="n">
      <f>IFERROR(VLOOKUP($A564,#REF!,13,0),0)</f>
    </nc>
  </rcc>
  <rcc rId="3035" ua="false" sId="6">
    <nc r="AF564" t="n">
      <f>AB564+AD564</f>
    </nc>
  </rcc>
  <rcc rId="3036" ua="false" sId="6">
    <nc r="AG564" t="n">
      <f>AC564+AE564</f>
    </nc>
  </rcc>
  <rcc rId="3037" ua="false" sId="6">
    <nc r="AA565" t="n">
      <f>IF($P565,$P565,$F565)</f>
    </nc>
  </rcc>
  <rcc rId="3038" ua="false" sId="6">
    <nc r="AB565" t="n">
      <f>IF($J565=$E$22,$H565*448,0)</f>
    </nc>
  </rcc>
  <rcc rId="3039" ua="false" sId="6">
    <nc r="AC565" t="n">
      <f>IF($J565=$E$22,$I565*448,0)</f>
    </nc>
  </rcc>
  <rcc rId="3040" ua="false" sId="6">
    <nc r="AD565" t="n">
      <f>IFERROR(VLOOKUP($A565,[5]БДСМ!$A$353:$O$1956,15,0),0)</f>
    </nc>
  </rcc>
  <rcc rId="3041" ua="false" sId="6">
    <nc r="AE565" t="n">
      <f>IFERROR(VLOOKUP($A565,#REF!,13,0),0)</f>
    </nc>
  </rcc>
  <rcc rId="3042" ua="false" sId="6">
    <nc r="AF565" t="n">
      <f>AB565+AD565</f>
    </nc>
  </rcc>
  <rcc rId="3043" ua="false" sId="6">
    <nc r="AG565" t="n">
      <f>AC565+AE565</f>
    </nc>
  </rcc>
  <rcc rId="3044" ua="false" sId="6">
    <nc r="AA566" t="n">
      <f>IF($P566,$P566,$F566)</f>
    </nc>
  </rcc>
  <rcc rId="3045" ua="false" sId="6">
    <nc r="AB566" t="n">
      <f>IF($J566=$E$22,$H566*448,0)</f>
    </nc>
  </rcc>
  <rcc rId="3046" ua="false" sId="6">
    <nc r="AC566" t="n">
      <f>IF($J566=$E$22,$I566*448,0)</f>
    </nc>
  </rcc>
  <rcc rId="3047" ua="false" sId="6">
    <nc r="AD566" t="n">
      <f>IFERROR(VLOOKUP($A566,[5]БДСМ!$A$353:$O$1956,15,0),0)</f>
    </nc>
  </rcc>
  <rcc rId="3048" ua="false" sId="6">
    <nc r="AE566" t="n">
      <f>IFERROR(VLOOKUP($A566,#REF!,13,0),0)</f>
    </nc>
  </rcc>
  <rcc rId="3049" ua="false" sId="6">
    <nc r="AF566" t="n">
      <f>AB566+AD566</f>
    </nc>
  </rcc>
  <rcc rId="3050" ua="false" sId="6">
    <nc r="AG566" t="n">
      <f>AC566+AE566</f>
    </nc>
  </rcc>
  <rcc rId="3051" ua="false" sId="6">
    <nc r="AA567" t="n">
      <f>IF($P567,$P567,$F567)</f>
    </nc>
  </rcc>
  <rcc rId="3052" ua="false" sId="6">
    <nc r="AB567" t="n">
      <f>IF($J567=$E$22,$H567*448,0)</f>
    </nc>
  </rcc>
  <rcc rId="3053" ua="false" sId="6">
    <nc r="AC567" t="n">
      <f>IF($J567=$E$22,$I567*448,0)</f>
    </nc>
  </rcc>
  <rcc rId="3054" ua="false" sId="6">
    <nc r="AD567" t="n">
      <f>IFERROR(VLOOKUP($A567,[5]БДСМ!$A$353:$O$1956,15,0),0)</f>
    </nc>
  </rcc>
  <rcc rId="3055" ua="false" sId="6">
    <nc r="AE567" t="n">
      <f>IFERROR(VLOOKUP($A567,#REF!,13,0),0)</f>
    </nc>
  </rcc>
  <rcc rId="3056" ua="false" sId="6">
    <nc r="AF567" t="n">
      <f>AB567+AD567</f>
    </nc>
  </rcc>
  <rcc rId="3057" ua="false" sId="6">
    <nc r="AG567" t="n">
      <f>AC567+AE567</f>
    </nc>
  </rcc>
  <rcc rId="3058" ua="false" sId="6">
    <nc r="AA568" t="n">
      <f>IF($P568,$P568,$F568)</f>
    </nc>
  </rcc>
  <rcc rId="3059" ua="false" sId="6">
    <nc r="AB568" t="n">
      <f>IF($J568=$E$22,$H568*448,0)</f>
    </nc>
  </rcc>
  <rcc rId="3060" ua="false" sId="6">
    <nc r="AC568" t="n">
      <f>IF($J568=$E$22,$I568*448,0)</f>
    </nc>
  </rcc>
  <rcc rId="3061" ua="false" sId="6">
    <nc r="AD568" t="n">
      <f>IFERROR(VLOOKUP($A568,[5]БДСМ!$A$353:$O$1956,15,0),0)</f>
    </nc>
  </rcc>
  <rcc rId="3062" ua="false" sId="6">
    <nc r="AE568" t="n">
      <f>IFERROR(VLOOKUP($A568,#REF!,13,0),0)</f>
    </nc>
  </rcc>
  <rcc rId="3063" ua="false" sId="6">
    <nc r="AF568" t="n">
      <f>AB568+AD568</f>
    </nc>
  </rcc>
  <rcc rId="3064" ua="false" sId="6">
    <nc r="AG568" t="n">
      <f>AC568+AE568</f>
    </nc>
  </rcc>
  <rcc rId="3065" ua="false" sId="6">
    <nc r="AA569" t="n">
      <f>IF($P569,$P569,$F569)</f>
    </nc>
  </rcc>
  <rcc rId="3066" ua="false" sId="6">
    <nc r="AB569" t="n">
      <f>IF($J569=$E$22,$H569*448,0)</f>
    </nc>
  </rcc>
  <rcc rId="3067" ua="false" sId="6">
    <nc r="AC569" t="n">
      <f>IF($J569=$E$22,$I569*448,0)</f>
    </nc>
  </rcc>
  <rcc rId="3068" ua="false" sId="6">
    <nc r="AD569" t="n">
      <f>IFERROR(VLOOKUP($A569,[5]БДСМ!$A$353:$O$1956,15,0),0)</f>
    </nc>
  </rcc>
  <rcc rId="3069" ua="false" sId="6">
    <nc r="AE569" t="n">
      <f>IFERROR(VLOOKUP($A569,#REF!,13,0),0)</f>
    </nc>
  </rcc>
  <rcc rId="3070" ua="false" sId="6">
    <nc r="AF569" t="n">
      <f>AB569+AD569</f>
    </nc>
  </rcc>
  <rcc rId="3071" ua="false" sId="6">
    <nc r="AG569" t="n">
      <f>AC569+AE569</f>
    </nc>
  </rcc>
  <rcc rId="3072" ua="false" sId="6">
    <nc r="AA570" t="n">
      <f>IF($P570,$P570,$F570)</f>
    </nc>
  </rcc>
  <rcc rId="3073" ua="false" sId="6">
    <nc r="AB570" t="n">
      <f>IF($J570=$E$22,$H570*448,0)</f>
    </nc>
  </rcc>
  <rcc rId="3074" ua="false" sId="6">
    <nc r="AC570" t="n">
      <f>IF($J570=$E$22,$I570*448,0)</f>
    </nc>
  </rcc>
  <rcc rId="3075" ua="false" sId="6">
    <nc r="AD570" t="n">
      <f>IFERROR(VLOOKUP($A570,[5]БДСМ!$A$353:$O$1956,15,0),0)</f>
    </nc>
  </rcc>
  <rcc rId="3076" ua="false" sId="6">
    <nc r="AE570" t="n">
      <f>IFERROR(VLOOKUP($A570,#REF!,13,0),0)</f>
    </nc>
  </rcc>
  <rcc rId="3077" ua="false" sId="6">
    <nc r="AF570" t="n">
      <f>AB570+AD570</f>
    </nc>
  </rcc>
  <rcc rId="3078" ua="false" sId="6">
    <nc r="AG570" t="n">
      <f>AC570+AE570</f>
    </nc>
  </rcc>
  <rcc rId="3079" ua="false" sId="6">
    <nc r="AA571" t="n">
      <f>IF($P571,$P571,$F571)</f>
    </nc>
  </rcc>
  <rcc rId="3080" ua="false" sId="6">
    <nc r="AB571" t="n">
      <f>IF($J571=$E$22,$H571*448,0)</f>
    </nc>
  </rcc>
  <rcc rId="3081" ua="false" sId="6">
    <nc r="AC571" t="n">
      <f>IF($J571=$E$22,$I571*448,0)</f>
    </nc>
  </rcc>
  <rcc rId="3082" ua="false" sId="6">
    <nc r="AD571" t="n">
      <f>IFERROR(VLOOKUP($A571,[5]БДСМ!$A$353:$O$1956,15,0),0)</f>
    </nc>
  </rcc>
  <rcc rId="3083" ua="false" sId="6">
    <nc r="AE571" t="n">
      <f>IFERROR(VLOOKUP($A571,#REF!,13,0),0)</f>
    </nc>
  </rcc>
  <rcc rId="3084" ua="false" sId="6">
    <nc r="AF571" t="n">
      <f>AB571+AD571</f>
    </nc>
  </rcc>
  <rcc rId="3085" ua="false" sId="6">
    <nc r="AG571" t="n">
      <f>AC571+AE571</f>
    </nc>
  </rcc>
  <rcc rId="3086" ua="false" sId="6">
    <nc r="AA572" t="n">
      <f>IF($P572,$P572,$F572)</f>
    </nc>
  </rcc>
  <rcc rId="3087" ua="false" sId="6">
    <nc r="AB572" t="n">
      <f>IF($J572=$E$22,$H572*448,0)</f>
    </nc>
  </rcc>
  <rcc rId="3088" ua="false" sId="6">
    <nc r="AC572" t="n">
      <f>IF($J572=$E$22,$I572*448,0)</f>
    </nc>
  </rcc>
  <rcc rId="3089" ua="false" sId="6">
    <nc r="AD572" t="n">
      <f>IFERROR(VLOOKUP($A572,[5]БДСМ!$A$353:$O$1956,15,0),0)</f>
    </nc>
  </rcc>
  <rcc rId="3090" ua="false" sId="6">
    <nc r="AE572" t="n">
      <f>IFERROR(VLOOKUP($A572,#REF!,13,0),0)</f>
    </nc>
  </rcc>
  <rcc rId="3091" ua="false" sId="6">
    <nc r="AF572" t="n">
      <f>AB572+AD572</f>
    </nc>
  </rcc>
  <rcc rId="3092" ua="false" sId="6">
    <nc r="AG572" t="n">
      <f>AC572+AE572</f>
    </nc>
  </rcc>
  <rcc rId="3093" ua="false" sId="6">
    <nc r="AA573" t="n">
      <f>IF($P573,$P573,$F573)</f>
    </nc>
  </rcc>
  <rcc rId="3094" ua="false" sId="6">
    <nc r="AB573" t="n">
      <f>IF($J573=$E$22,$H573*448,0)</f>
    </nc>
  </rcc>
  <rcc rId="3095" ua="false" sId="6">
    <nc r="AC573" t="n">
      <f>IF($J573=$E$22,$I573*448,0)</f>
    </nc>
  </rcc>
  <rcc rId="3096" ua="false" sId="6">
    <nc r="AD573" t="n">
      <f>IFERROR(VLOOKUP($A573,[5]БДСМ!$A$353:$O$1956,15,0),0)</f>
    </nc>
  </rcc>
  <rcc rId="3097" ua="false" sId="6">
    <nc r="AE573" t="n">
      <f>IFERROR(VLOOKUP($A573,#REF!,13,0),0)</f>
    </nc>
  </rcc>
  <rcc rId="3098" ua="false" sId="6">
    <nc r="AF573" t="n">
      <f>AB573+AD573</f>
    </nc>
  </rcc>
  <rcc rId="3099" ua="false" sId="6">
    <nc r="AG573" t="n">
      <f>AC573+AE573</f>
    </nc>
  </rcc>
  <rcc rId="3100" ua="false" sId="6">
    <nc r="AA574" t="n">
      <f>IF($P574,$P574,$F574)</f>
    </nc>
  </rcc>
  <rcc rId="3101" ua="false" sId="6">
    <nc r="AB574" t="n">
      <f>IF($J574=$E$22,$H574*448,0)</f>
    </nc>
  </rcc>
  <rcc rId="3102" ua="false" sId="6">
    <nc r="AC574" t="n">
      <f>IF($J574=$E$22,$I574*448,0)</f>
    </nc>
  </rcc>
  <rcc rId="3103" ua="false" sId="6">
    <nc r="AD574" t="n">
      <f>IFERROR(VLOOKUP($A574,[5]БДСМ!$A$353:$O$1956,15,0),0)</f>
    </nc>
  </rcc>
  <rcc rId="3104" ua="false" sId="6">
    <nc r="AE574" t="n">
      <f>IFERROR(VLOOKUP($A574,#REF!,13,0),0)</f>
    </nc>
  </rcc>
  <rcc rId="3105" ua="false" sId="6">
    <nc r="AF574" t="n">
      <f>AB574+AD574</f>
    </nc>
  </rcc>
  <rcc rId="3106" ua="false" sId="6">
    <nc r="AG574" t="n">
      <f>AC574+AE574</f>
    </nc>
  </rcc>
  <rcc rId="3107" ua="false" sId="6">
    <nc r="AA575" t="n">
      <f>IF($P575,$P575,$F575)</f>
    </nc>
  </rcc>
  <rcc rId="3108" ua="false" sId="6">
    <nc r="AB575" t="n">
      <f>IF($J575=$E$22,$H575*448,0)</f>
    </nc>
  </rcc>
  <rcc rId="3109" ua="false" sId="6">
    <nc r="AC575" t="n">
      <f>IF($J575=$E$22,$I575*448,0)</f>
    </nc>
  </rcc>
  <rcc rId="3110" ua="false" sId="6">
    <nc r="AD575" t="n">
      <f>IFERROR(VLOOKUP($A575,[5]БДСМ!$A$353:$O$1956,15,0),0)</f>
    </nc>
  </rcc>
  <rcc rId="3111" ua="false" sId="6">
    <nc r="AE575" t="n">
      <f>IFERROR(VLOOKUP($A575,#REF!,13,0),0)</f>
    </nc>
  </rcc>
  <rcc rId="3112" ua="false" sId="6">
    <nc r="AF575" t="n">
      <f>AB575+AD575</f>
    </nc>
  </rcc>
  <rcc rId="3113" ua="false" sId="6">
    <nc r="AG575" t="n">
      <f>AC575+AE575</f>
    </nc>
  </rcc>
  <rcc rId="3114" ua="false" sId="6">
    <nc r="AA576" t="n">
      <f>IF($P576,$P576,$F576)</f>
    </nc>
  </rcc>
  <rcc rId="3115" ua="false" sId="6">
    <nc r="AB576" t="n">
      <f>IF($J576=$E$22,$H576*448,0)</f>
    </nc>
  </rcc>
  <rcc rId="3116" ua="false" sId="6">
    <nc r="AC576" t="n">
      <f>IF($J576=$E$22,$I576*448,0)</f>
    </nc>
  </rcc>
  <rcc rId="3117" ua="false" sId="6">
    <nc r="AD576" t="n">
      <f>IFERROR(VLOOKUP($A576,[5]БДСМ!$A$353:$O$1956,15,0),0)</f>
    </nc>
  </rcc>
  <rcc rId="3118" ua="false" sId="6">
    <nc r="AE576" t="n">
      <f>IFERROR(VLOOKUP($A576,#REF!,13,0),0)</f>
    </nc>
  </rcc>
  <rcc rId="3119" ua="false" sId="6">
    <nc r="AF576" t="n">
      <f>AB576+AD576</f>
    </nc>
  </rcc>
  <rcc rId="3120" ua="false" sId="6">
    <nc r="AG576" t="n">
      <f>AC576+AE576</f>
    </nc>
  </rcc>
  <rcc rId="3121" ua="false" sId="6">
    <nc r="AA577" t="n">
      <f>IF($P577,$P577,$F577)</f>
    </nc>
  </rcc>
  <rcc rId="3122" ua="false" sId="6">
    <nc r="AB577" t="n">
      <f>IF($J577=$E$22,$H577*448,0)</f>
    </nc>
  </rcc>
  <rcc rId="3123" ua="false" sId="6">
    <nc r="AC577" t="n">
      <f>IF($J577=$E$22,$I577*448,0)</f>
    </nc>
  </rcc>
  <rcc rId="3124" ua="false" sId="6">
    <nc r="AD577" t="n">
      <f>IFERROR(VLOOKUP($A577,[5]БДСМ!$A$353:$O$1956,15,0),0)</f>
    </nc>
  </rcc>
  <rcc rId="3125" ua="false" sId="6">
    <nc r="AE577" t="n">
      <f>IFERROR(VLOOKUP($A577,#REF!,13,0),0)</f>
    </nc>
  </rcc>
  <rcc rId="3126" ua="false" sId="6">
    <nc r="AF577" t="n">
      <f>AB577+AD577</f>
    </nc>
  </rcc>
  <rcc rId="3127" ua="false" sId="6">
    <nc r="AG577" t="n">
      <f>AC577+AE577</f>
    </nc>
  </rcc>
  <rcc rId="3128" ua="false" sId="6">
    <nc r="AA578" t="n">
      <f>IF($P578,$P578,$F578)</f>
    </nc>
  </rcc>
  <rcc rId="3129" ua="false" sId="6">
    <nc r="AB578" t="n">
      <f>IF($J578=$E$22,$H578*448,0)</f>
    </nc>
  </rcc>
  <rcc rId="3130" ua="false" sId="6">
    <nc r="AC578" t="n">
      <f>IF($J578=$E$22,$I578*448,0)</f>
    </nc>
  </rcc>
  <rcc rId="3131" ua="false" sId="6">
    <nc r="AD578" t="n">
      <f>IFERROR(VLOOKUP($A578,[5]БДСМ!$A$353:$O$1956,15,0),0)</f>
    </nc>
  </rcc>
  <rcc rId="3132" ua="false" sId="6">
    <nc r="AE578" t="n">
      <f>IFERROR(VLOOKUP($A578,#REF!,13,0),0)</f>
    </nc>
  </rcc>
  <rcc rId="3133" ua="false" sId="6">
    <nc r="AF578" t="n">
      <f>AB578+AD578</f>
    </nc>
  </rcc>
  <rcc rId="3134" ua="false" sId="6">
    <nc r="AG578" t="n">
      <f>AC578+AE578</f>
    </nc>
  </rcc>
  <rcc rId="3135" ua="false" sId="6">
    <nc r="AA579" t="n">
      <f>IF($P579,$P579,$F579)</f>
    </nc>
  </rcc>
  <rcc rId="3136" ua="false" sId="6">
    <nc r="AB579" t="n">
      <f>IF($J579=$E$22,$H579*448,0)</f>
    </nc>
  </rcc>
  <rcc rId="3137" ua="false" sId="6">
    <nc r="AC579" t="n">
      <f>IF($J579=$E$22,$I579*448,0)</f>
    </nc>
  </rcc>
  <rcc rId="3138" ua="false" sId="6">
    <nc r="AD579" t="n">
      <f>IFERROR(VLOOKUP($A579,[5]БДСМ!$A$353:$O$1956,15,0),0)</f>
    </nc>
  </rcc>
  <rcc rId="3139" ua="false" sId="6">
    <nc r="AE579" t="n">
      <f>IFERROR(VLOOKUP($A579,#REF!,13,0),0)</f>
    </nc>
  </rcc>
  <rcc rId="3140" ua="false" sId="6">
    <nc r="AF579" t="n">
      <f>AB579+AD579</f>
    </nc>
  </rcc>
  <rcc rId="3141" ua="false" sId="6">
    <nc r="AG579" t="n">
      <f>AC579+AE579</f>
    </nc>
  </rcc>
  <rcc rId="3142" ua="false" sId="6">
    <nc r="AA580" t="n">
      <f>IF($P580,$P580,$F580)</f>
    </nc>
  </rcc>
  <rcc rId="3143" ua="false" sId="6">
    <nc r="AB580" t="n">
      <f>IF($J580=$E$22,$H580*448,0)</f>
    </nc>
  </rcc>
  <rcc rId="3144" ua="false" sId="6">
    <nc r="AC580" t="n">
      <f>IF($J580=$E$22,$I580*448,0)</f>
    </nc>
  </rcc>
  <rcc rId="3145" ua="false" sId="6">
    <nc r="AD580" t="n">
      <f>IFERROR(VLOOKUP($A580,[5]БДСМ!$A$353:$O$1956,15,0),0)</f>
    </nc>
  </rcc>
  <rcc rId="3146" ua="false" sId="6">
    <nc r="AE580" t="n">
      <f>IFERROR(VLOOKUP($A580,#REF!,13,0),0)</f>
    </nc>
  </rcc>
  <rcc rId="3147" ua="false" sId="6">
    <nc r="AF580" t="n">
      <f>AB580+AD580</f>
    </nc>
  </rcc>
  <rcc rId="3148" ua="false" sId="6">
    <nc r="AG580" t="n">
      <f>AC580+AE580</f>
    </nc>
  </rcc>
  <rcc rId="3149" ua="false" sId="6">
    <nc r="AA581" t="n">
      <f>IF($P581,$P581,$F581)</f>
    </nc>
  </rcc>
  <rcc rId="3150" ua="false" sId="6">
    <nc r="AB581" t="n">
      <f>IF($J581=$E$22,$H581*448,0)</f>
    </nc>
  </rcc>
  <rcc rId="3151" ua="false" sId="6">
    <nc r="AC581" t="n">
      <f>IF($J581=$E$22,$I581*448,0)</f>
    </nc>
  </rcc>
  <rcc rId="3152" ua="false" sId="6">
    <nc r="AD581" t="n">
      <f>IFERROR(VLOOKUP($A581,[5]БДСМ!$A$353:$O$1956,15,0),0)</f>
    </nc>
  </rcc>
  <rcc rId="3153" ua="false" sId="6">
    <nc r="AE581" t="n">
      <f>IFERROR(VLOOKUP($A581,#REF!,13,0),0)</f>
    </nc>
  </rcc>
  <rcc rId="3154" ua="false" sId="6">
    <nc r="AF581" t="n">
      <f>AB581+AD581</f>
    </nc>
  </rcc>
  <rcc rId="3155" ua="false" sId="6">
    <nc r="AG581" t="n">
      <f>AC581+AE581</f>
    </nc>
  </rcc>
  <rcc rId="3156" ua="false" sId="6">
    <nc r="AA582" t="n">
      <f>IF($P582,$P582,$F582)</f>
    </nc>
  </rcc>
  <rcc rId="3157" ua="false" sId="6">
    <nc r="AB582" t="n">
      <f>IF($J582=$E$22,$H582*448,0)</f>
    </nc>
  </rcc>
  <rcc rId="3158" ua="false" sId="6">
    <nc r="AC582" t="n">
      <f>IF($J582=$E$22,$I582*448,0)</f>
    </nc>
  </rcc>
  <rcc rId="3159" ua="false" sId="6">
    <nc r="AD582" t="n">
      <f>IFERROR(VLOOKUP($A582,[5]БДСМ!$A$353:$O$1956,15,0),0)</f>
    </nc>
  </rcc>
  <rcc rId="3160" ua="false" sId="6">
    <nc r="AE582" t="n">
      <f>IFERROR(VLOOKUP($A582,#REF!,13,0),0)</f>
    </nc>
  </rcc>
  <rcc rId="3161" ua="false" sId="6">
    <nc r="AF582" t="n">
      <f>AB582+AD582</f>
    </nc>
  </rcc>
  <rcc rId="3162" ua="false" sId="6">
    <nc r="AG582" t="n">
      <f>AC582+AE582</f>
    </nc>
  </rcc>
  <rcc rId="3163" ua="false" sId="6">
    <nc r="AA583" t="n">
      <f>IF($P583,$P583,$F583)</f>
    </nc>
  </rcc>
  <rcc rId="3164" ua="false" sId="6">
    <nc r="AB583" t="n">
      <f>IF($J583=$E$22,$H583*448,0)</f>
    </nc>
  </rcc>
  <rcc rId="3165" ua="false" sId="6">
    <nc r="AC583" t="n">
      <f>IF($J583=$E$22,$I583*448,0)</f>
    </nc>
  </rcc>
  <rcc rId="3166" ua="false" sId="6">
    <nc r="AD583" t="n">
      <f>IFERROR(VLOOKUP($A583,[5]БДСМ!$A$353:$O$1956,15,0),0)</f>
    </nc>
  </rcc>
  <rcc rId="3167" ua="false" sId="6">
    <nc r="AE583" t="n">
      <f>IFERROR(VLOOKUP($A583,#REF!,13,0),0)</f>
    </nc>
  </rcc>
  <rcc rId="3168" ua="false" sId="6">
    <nc r="AF583" t="n">
      <f>AB583+AD583</f>
    </nc>
  </rcc>
  <rcc rId="3169" ua="false" sId="6">
    <nc r="AG583" t="n">
      <f>AC583+AE583</f>
    </nc>
  </rcc>
  <rcc rId="3170" ua="false" sId="6">
    <nc r="AA584" t="n">
      <f>IF($P584,$P584,$F584)</f>
    </nc>
  </rcc>
  <rcc rId="3171" ua="false" sId="6">
    <nc r="AB584" t="n">
      <f>IF($J584=$E$22,$H584*448,0)</f>
    </nc>
  </rcc>
  <rcc rId="3172" ua="false" sId="6">
    <nc r="AC584" t="n">
      <f>IF($J584=$E$22,$I584*448,0)</f>
    </nc>
  </rcc>
  <rcc rId="3173" ua="false" sId="6">
    <nc r="AD584" t="n">
      <f>IFERROR(VLOOKUP($A584,[5]БДСМ!$A$353:$O$1956,15,0),0)</f>
    </nc>
  </rcc>
  <rcc rId="3174" ua="false" sId="6">
    <nc r="AE584" t="n">
      <f>IFERROR(VLOOKUP($A584,#REF!,13,0),0)</f>
    </nc>
  </rcc>
  <rcc rId="3175" ua="false" sId="6">
    <nc r="AF584" t="n">
      <f>AB584+AD584</f>
    </nc>
  </rcc>
  <rcc rId="3176" ua="false" sId="6">
    <nc r="AG584" t="n">
      <f>AC584+AE584</f>
    </nc>
  </rcc>
  <rcc rId="3177" ua="false" sId="6">
    <nc r="AA585" t="n">
      <f>IF($P585,$P585,$F585)</f>
    </nc>
  </rcc>
  <rcc rId="3178" ua="false" sId="6">
    <nc r="AB585" t="n">
      <f>IF($J585=$E$22,$H585*448,0)</f>
    </nc>
  </rcc>
  <rcc rId="3179" ua="false" sId="6">
    <nc r="AC585" t="n">
      <f>IF($J585=$E$22,$I585*448,0)</f>
    </nc>
  </rcc>
  <rcc rId="3180" ua="false" sId="6">
    <nc r="AD585" t="n">
      <f>IFERROR(VLOOKUP($A585,[5]БДСМ!$A$353:$O$1956,15,0),0)</f>
    </nc>
  </rcc>
  <rcc rId="3181" ua="false" sId="6">
    <nc r="AE585" t="n">
      <f>IFERROR(VLOOKUP($A585,#REF!,13,0),0)</f>
    </nc>
  </rcc>
  <rcc rId="3182" ua="false" sId="6">
    <nc r="AF585" t="n">
      <f>AB585+AD585</f>
    </nc>
  </rcc>
  <rcc rId="3183" ua="false" sId="6">
    <nc r="AG585" t="n">
      <f>AC585+AE585</f>
    </nc>
  </rcc>
  <rcc rId="3184" ua="false" sId="6">
    <nc r="AA586" t="n">
      <f>IF($P586,$P586,$F586)</f>
    </nc>
  </rcc>
  <rcc rId="3185" ua="false" sId="6">
    <nc r="AB586" t="n">
      <f>IF($J586=$E$22,$H586*448,0)</f>
    </nc>
  </rcc>
  <rcc rId="3186" ua="false" sId="6">
    <nc r="AC586" t="n">
      <f>IF($J586=$E$22,$I586*448,0)</f>
    </nc>
  </rcc>
  <rcc rId="3187" ua="false" sId="6">
    <nc r="AD586" t="n">
      <f>IFERROR(VLOOKUP($A586,[5]БДСМ!$A$353:$O$1956,15,0),0)</f>
    </nc>
  </rcc>
  <rcc rId="3188" ua="false" sId="6">
    <nc r="AE586" t="n">
      <f>IFERROR(VLOOKUP($A586,#REF!,13,0),0)</f>
    </nc>
  </rcc>
  <rcc rId="3189" ua="false" sId="6">
    <nc r="AF586" t="n">
      <f>AB586+AD586</f>
    </nc>
  </rcc>
  <rcc rId="3190" ua="false" sId="6">
    <nc r="AG586" t="n">
      <f>AC586+AE586</f>
    </nc>
  </rcc>
  <rcc rId="3191" ua="false" sId="6">
    <nc r="AA587" t="n">
      <f>IF($P587,$P587,$F587)</f>
    </nc>
  </rcc>
  <rcc rId="3192" ua="false" sId="6">
    <nc r="AB587" t="n">
      <f>IF($J587=$E$22,$H587*448,0)</f>
    </nc>
  </rcc>
  <rcc rId="3193" ua="false" sId="6">
    <nc r="AC587" t="n">
      <f>IF($J587=$E$22,$I587*448,0)</f>
    </nc>
  </rcc>
  <rcc rId="3194" ua="false" sId="6">
    <nc r="AD587" t="n">
      <f>IFERROR(VLOOKUP($A587,[5]БДСМ!$A$353:$O$1956,15,0),0)</f>
    </nc>
  </rcc>
  <rcc rId="3195" ua="false" sId="6">
    <nc r="AE587" t="n">
      <f>IFERROR(VLOOKUP($A587,#REF!,13,0),0)</f>
    </nc>
  </rcc>
  <rcc rId="3196" ua="false" sId="6">
    <nc r="AF587" t="n">
      <f>AB587+AD587</f>
    </nc>
  </rcc>
  <rcc rId="3197" ua="false" sId="6">
    <nc r="AG587" t="n">
      <f>AC587+AE587</f>
    </nc>
  </rcc>
  <rcc rId="3198" ua="false" sId="6">
    <nc r="AA588" t="n">
      <f>IF($P588,$P588,$F588)</f>
    </nc>
  </rcc>
  <rcc rId="3199" ua="false" sId="6">
    <nc r="AB588" t="n">
      <f>IF($J588=$E$22,$H588*448,0)</f>
    </nc>
  </rcc>
  <rcc rId="3200" ua="false" sId="6">
    <nc r="AC588" t="n">
      <f>IF($J588=$E$22,$I588*448,0)</f>
    </nc>
  </rcc>
  <rcc rId="3201" ua="false" sId="6">
    <nc r="AD588" t="n">
      <f>IFERROR(VLOOKUP($A588,[5]БДСМ!$A$353:$O$1956,15,0),0)</f>
    </nc>
  </rcc>
  <rcc rId="3202" ua="false" sId="6">
    <nc r="AE588" t="n">
      <f>IFERROR(VLOOKUP($A588,#REF!,13,0),0)</f>
    </nc>
  </rcc>
  <rcc rId="3203" ua="false" sId="6">
    <nc r="AF588" t="n">
      <f>AB588+AD588</f>
    </nc>
  </rcc>
  <rcc rId="3204" ua="false" sId="6">
    <nc r="AG588" t="n">
      <f>AC588+AE588</f>
    </nc>
  </rcc>
  <rcc rId="3205" ua="false" sId="6">
    <nc r="AA589" t="n">
      <f>IF($P589,$P589,$F589)</f>
    </nc>
  </rcc>
  <rcc rId="3206" ua="false" sId="6">
    <nc r="AB589" t="n">
      <f>IF($J589=$E$22,$H589*448,0)</f>
    </nc>
  </rcc>
  <rcc rId="3207" ua="false" sId="6">
    <nc r="AC589" t="n">
      <f>IF($J589=$E$22,$I589*448,0)</f>
    </nc>
  </rcc>
  <rcc rId="3208" ua="false" sId="6">
    <nc r="AD589" t="n">
      <f>IFERROR(VLOOKUP($A589,[5]БДСМ!$A$353:$O$1956,15,0),0)</f>
    </nc>
  </rcc>
  <rcc rId="3209" ua="false" sId="6">
    <nc r="AE589" t="n">
      <f>IFERROR(VLOOKUP($A589,#REF!,13,0),0)</f>
    </nc>
  </rcc>
  <rcc rId="3210" ua="false" sId="6">
    <nc r="AF589" t="n">
      <f>AB589+AD589</f>
    </nc>
  </rcc>
  <rcc rId="3211" ua="false" sId="6">
    <nc r="AG589" t="n">
      <f>AC589+AE589</f>
    </nc>
  </rcc>
  <rcc rId="3212" ua="false" sId="6">
    <nc r="AA590" t="n">
      <f>IF($P590,$P590,$F590)</f>
    </nc>
  </rcc>
  <rcc rId="3213" ua="false" sId="6">
    <nc r="AB590" t="n">
      <f>IF($J590=$E$22,$H590*448,0)</f>
    </nc>
  </rcc>
  <rcc rId="3214" ua="false" sId="6">
    <nc r="AC590" t="n">
      <f>IF($J590=$E$22,$I590*448,0)</f>
    </nc>
  </rcc>
  <rcc rId="3215" ua="false" sId="6">
    <nc r="AD590" t="n">
      <f>IFERROR(VLOOKUP($A590,[5]БДСМ!$A$353:$O$1956,15,0),0)</f>
    </nc>
  </rcc>
  <rcc rId="3216" ua="false" sId="6">
    <nc r="AE590" t="n">
      <f>IFERROR(VLOOKUP($A590,#REF!,13,0),0)</f>
    </nc>
  </rcc>
  <rcc rId="3217" ua="false" sId="6">
    <nc r="AF590" t="n">
      <f>AB590+AD590</f>
    </nc>
  </rcc>
  <rcc rId="3218" ua="false" sId="6">
    <nc r="AG590" t="n">
      <f>AC590+AE590</f>
    </nc>
  </rcc>
  <rcc rId="3219" ua="false" sId="6">
    <nc r="AA591" t="n">
      <f>IF($P591,$P591,$F591)</f>
    </nc>
  </rcc>
  <rcc rId="3220" ua="false" sId="6">
    <nc r="AB591" t="n">
      <f>IF($J591=$E$22,$H591*448,0)</f>
    </nc>
  </rcc>
  <rcc rId="3221" ua="false" sId="6">
    <nc r="AC591" t="n">
      <f>IF($J591=$E$22,$I591*448,0)</f>
    </nc>
  </rcc>
  <rcc rId="3222" ua="false" sId="6">
    <nc r="AD591" t="n">
      <f>IFERROR(VLOOKUP($A591,[5]БДСМ!$A$353:$O$1956,15,0),0)</f>
    </nc>
  </rcc>
  <rcc rId="3223" ua="false" sId="6">
    <nc r="AE591" t="n">
      <f>IFERROR(VLOOKUP($A591,#REF!,13,0),0)</f>
    </nc>
  </rcc>
  <rcc rId="3224" ua="false" sId="6">
    <nc r="AF591" t="n">
      <f>AB591+AD591</f>
    </nc>
  </rcc>
  <rcc rId="3225" ua="false" sId="6">
    <nc r="AG591" t="n">
      <f>AC591+AE591</f>
    </nc>
  </rcc>
  <rcc rId="3226" ua="false" sId="6">
    <nc r="AA592" t="n">
      <f>IF($P592,$P592,$F592)</f>
    </nc>
  </rcc>
  <rcc rId="3227" ua="false" sId="6">
    <nc r="AB592" t="n">
      <f>IF($J592=$E$22,$H592*448,0)</f>
    </nc>
  </rcc>
  <rcc rId="3228" ua="false" sId="6">
    <nc r="AC592" t="n">
      <f>IF($J592=$E$22,$I592*448,0)</f>
    </nc>
  </rcc>
  <rcc rId="3229" ua="false" sId="6">
    <nc r="AD592" t="n">
      <f>IFERROR(VLOOKUP($A592,[5]БДСМ!$A$353:$O$1956,15,0),0)</f>
    </nc>
  </rcc>
  <rcc rId="3230" ua="false" sId="6">
    <nc r="AE592" t="n">
      <f>IFERROR(VLOOKUP($A592,#REF!,13,0),0)</f>
    </nc>
  </rcc>
  <rcc rId="3231" ua="false" sId="6">
    <nc r="AF592" t="n">
      <f>AB592+AD592</f>
    </nc>
  </rcc>
  <rcc rId="3232" ua="false" sId="6">
    <nc r="AG592" t="n">
      <f>AC592+AE592</f>
    </nc>
  </rcc>
  <rcc rId="3233" ua="false" sId="6">
    <nc r="AA593" t="n">
      <f>IF($P593,$P593,$F593)</f>
    </nc>
  </rcc>
  <rcc rId="3234" ua="false" sId="6">
    <nc r="AB593" t="n">
      <f>IF($J593=$E$22,$H593*448,0)</f>
    </nc>
  </rcc>
  <rcc rId="3235" ua="false" sId="6">
    <nc r="AC593" t="n">
      <f>IF($J593=$E$22,$I593*448,0)</f>
    </nc>
  </rcc>
  <rcc rId="3236" ua="false" sId="6">
    <nc r="AD593" t="n">
      <f>IFERROR(VLOOKUP($A593,[5]БДСМ!$A$353:$O$1956,15,0),0)</f>
    </nc>
  </rcc>
  <rcc rId="3237" ua="false" sId="6">
    <nc r="AE593" t="n">
      <f>IFERROR(VLOOKUP($A593,#REF!,13,0),0)</f>
    </nc>
  </rcc>
  <rcc rId="3238" ua="false" sId="6">
    <nc r="AF593" t="n">
      <f>AB593+AD593</f>
    </nc>
  </rcc>
  <rcc rId="3239" ua="false" sId="6">
    <nc r="AG593" t="n">
      <f>AC593+AE593</f>
    </nc>
  </rcc>
  <rcc rId="3240" ua="false" sId="6">
    <nc r="AA594" t="n">
      <f>IF($P594,$P594,$F594)</f>
    </nc>
  </rcc>
  <rcc rId="3241" ua="false" sId="6">
    <nc r="AB594" t="n">
      <f>IF($J594=$E$22,$H594*448,0)</f>
    </nc>
  </rcc>
  <rcc rId="3242" ua="false" sId="6">
    <nc r="AC594" t="n">
      <f>IF($J594=$E$22,$I594*448,0)</f>
    </nc>
  </rcc>
  <rcc rId="3243" ua="false" sId="6">
    <nc r="AD594" t="n">
      <f>IFERROR(VLOOKUP($A594,[5]БДСМ!$A$353:$O$1956,15,0),0)</f>
    </nc>
  </rcc>
  <rcc rId="3244" ua="false" sId="6">
    <nc r="AE594" t="n">
      <f>IFERROR(VLOOKUP($A594,#REF!,13,0),0)</f>
    </nc>
  </rcc>
  <rcc rId="3245" ua="false" sId="6">
    <nc r="AF594" t="n">
      <f>AB594+AD594</f>
    </nc>
  </rcc>
  <rcc rId="3246" ua="false" sId="6">
    <nc r="AG594" t="n">
      <f>AC594+AE594</f>
    </nc>
  </rcc>
  <rcc rId="3247" ua="false" sId="6">
    <nc r="AA595" t="n">
      <f>IF($P595,$P595,$F595)</f>
    </nc>
  </rcc>
  <rcc rId="3248" ua="false" sId="6">
    <nc r="AB595" t="n">
      <f>IF($J595=$E$22,$H595*448,0)</f>
    </nc>
  </rcc>
  <rcc rId="3249" ua="false" sId="6">
    <nc r="AC595" t="n">
      <f>IF($J595=$E$22,$I595*448,0)</f>
    </nc>
  </rcc>
  <rcc rId="3250" ua="false" sId="6">
    <nc r="AD595" t="n">
      <f>IFERROR(VLOOKUP($A595,[5]БДСМ!$A$353:$O$1956,15,0),0)</f>
    </nc>
  </rcc>
  <rcc rId="3251" ua="false" sId="6">
    <nc r="AE595" t="n">
      <f>IFERROR(VLOOKUP($A595,#REF!,13,0),0)</f>
    </nc>
  </rcc>
  <rcc rId="3252" ua="false" sId="6">
    <nc r="AF595" t="n">
      <f>AB595+AD595</f>
    </nc>
  </rcc>
  <rcc rId="3253" ua="false" sId="6">
    <nc r="AG595" t="n">
      <f>AC595+AE595</f>
    </nc>
  </rcc>
  <rcc rId="3254" ua="false" sId="6">
    <nc r="AA596" t="n">
      <f>IF($P596,$P596,$F596)</f>
    </nc>
  </rcc>
  <rcc rId="3255" ua="false" sId="6">
    <nc r="AB596" t="n">
      <f>IF($J596=$E$22,$H596*448,0)</f>
    </nc>
  </rcc>
  <rcc rId="3256" ua="false" sId="6">
    <nc r="AC596" t="n">
      <f>IF($J596=$E$22,$I596*448,0)</f>
    </nc>
  </rcc>
  <rcc rId="3257" ua="false" sId="6">
    <nc r="AD596" t="n">
      <f>IFERROR(VLOOKUP($A596,[5]БДСМ!$A$353:$O$1956,15,0),0)</f>
    </nc>
  </rcc>
  <rcc rId="3258" ua="false" sId="6">
    <nc r="AE596" t="n">
      <f>IFERROR(VLOOKUP($A596,#REF!,13,0),0)</f>
    </nc>
  </rcc>
  <rcc rId="3259" ua="false" sId="6">
    <nc r="AF596" t="n">
      <f>AB596+AD596</f>
    </nc>
  </rcc>
  <rcc rId="3260" ua="false" sId="6">
    <nc r="AG596" t="n">
      <f>AC596+AE596</f>
    </nc>
  </rcc>
  <rcc rId="3261" ua="false" sId="6">
    <nc r="AA597" t="n">
      <f>IF($P597,$P597,$F597)</f>
    </nc>
  </rcc>
  <rcc rId="3262" ua="false" sId="6">
    <nc r="AB597" t="n">
      <f>IF($J597=$E$22,$H597*448,0)</f>
    </nc>
  </rcc>
  <rcc rId="3263" ua="false" sId="6">
    <nc r="AC597" t="n">
      <f>IF($J597=$E$22,$I597*448,0)</f>
    </nc>
  </rcc>
  <rcc rId="3264" ua="false" sId="6">
    <nc r="AD597" t="n">
      <f>IFERROR(VLOOKUP($A597,[5]БДСМ!$A$353:$O$1956,15,0),0)</f>
    </nc>
  </rcc>
  <rcc rId="3265" ua="false" sId="6">
    <nc r="AE597" t="n">
      <f>IFERROR(VLOOKUP($A597,#REF!,13,0),0)</f>
    </nc>
  </rcc>
  <rcc rId="3266" ua="false" sId="6">
    <nc r="AF597" t="n">
      <f>AB597+AD597</f>
    </nc>
  </rcc>
  <rcc rId="3267" ua="false" sId="6">
    <nc r="AG597" t="n">
      <f>AC597+AE597</f>
    </nc>
  </rcc>
  <rcc rId="3268" ua="false" sId="6">
    <oc r="J211" t="n">
      <f>D211</f>
    </oc>
    <nc r="J211" t="n">
      <f>D211</f>
    </nc>
  </rcc>
  <rcc rId="3269" ua="false" sId="6">
    <oc r="J212" t="n">
      <f>D212</f>
    </oc>
    <nc r="J212" t="n">
      <f>D212</f>
    </nc>
  </rcc>
  <rcc rId="3270" ua="false" sId="6">
    <oc r="J213" t="n">
      <f>D213</f>
    </oc>
    <nc r="J213" t="n">
      <f>D213</f>
    </nc>
  </rcc>
  <rcc rId="3271" ua="false" sId="6">
    <nc r="J214" t="n">
      <f>D214</f>
    </nc>
  </rcc>
  <rcc rId="3272" ua="false" sId="6">
    <nc r="J215" t="n">
      <f>D215</f>
    </nc>
  </rcc>
  <rcc rId="3273" ua="false" sId="6">
    <nc r="J216" t="n">
      <f>D216</f>
    </nc>
  </rcc>
  <rcc rId="3274" ua="false" sId="6">
    <nc r="J217" t="n">
      <f>D217</f>
    </nc>
  </rcc>
  <rcc rId="3275" ua="false" sId="6">
    <nc r="J218" t="n">
      <f>D218</f>
    </nc>
  </rcc>
  <rcc rId="3276" ua="false" sId="6">
    <nc r="J219" t="n">
      <f>D219</f>
    </nc>
  </rcc>
  <rcc rId="3277" ua="false" sId="6">
    <nc r="J220" t="n">
      <f>D220</f>
    </nc>
  </rcc>
  <rcc rId="3278" ua="false" sId="6">
    <nc r="J221" t="n">
      <f>D221</f>
    </nc>
  </rcc>
  <rcc rId="3279" ua="false" sId="6">
    <nc r="J222" t="n">
      <f>D222</f>
    </nc>
  </rcc>
  <rcc rId="3280" ua="false" sId="6">
    <nc r="J223" t="n">
      <f>D223</f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\\rwgroup.org\public\Sites\russia\VYB\Common\maintenance_doc\_%D0%91%D0%90%D0%9B%D0%90%D0%9D%D0%A1%D0%98%D0%A0%D0%9E%D0%92%D0%9A%D0%90%20%D0%9C%D0%9E%D0%A9%D0%9D%D0%9E%D0%A1%D0%A2%D0%95%D0%99\Application%20Data\Microsoft\Excel\%D0%A2%D0%B0%D0%B1%D0%B5%D0%" TargetMode="External"/><Relationship Id="rId2" Type="http://schemas.openxmlformats.org/officeDocument/2006/relationships/hyperlink" Target="\\rwgroup.org\public\Sites\russia\VYB\Common\maintenance_doc\_%D0%91%D0%90%D0%9B%D0%90%D0%9D%D0%A1%D0%98%D0%A0%D0%9E%D0%92%D0%9A%D0%90%20%D0%9C%D0%9E%D0%A9%D0%9D%D0%9E%D0%A1%D0%A2%D0%95%D0%99\Application%20Data\Microsoft\%D0%9E%D1%82%D1%87%D0%B5%D1%82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4" Type="http://schemas.openxmlformats.org/officeDocument/2006/relationships/pivotTable" Target="../pivotTables/pivot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D75" activeCellId="0" sqref="D75"/>
    </sheetView>
  </sheetViews>
  <sheetFormatPr defaultRowHeight="18.2" zeroHeight="false" outlineLevelRow="0" outlineLevelCol="0"/>
  <cols>
    <col collapsed="false" customWidth="true" hidden="false" outlineLevel="0" max="1" min="1" style="1" width="7.11"/>
    <col collapsed="false" customWidth="true" hidden="false" outlineLevel="0" max="2" min="2" style="1" width="38.88"/>
    <col collapsed="false" customWidth="true" hidden="false" outlineLevel="0" max="3" min="3" style="1" width="51.11"/>
    <col collapsed="false" customWidth="true" hidden="false" outlineLevel="0" max="4" min="4" style="1" width="25.33"/>
    <col collapsed="false" customWidth="true" hidden="false" outlineLevel="0" max="9" min="5" style="1" width="9.11"/>
    <col collapsed="false" customWidth="true" hidden="false" outlineLevel="0" max="10" min="10" style="1" width="18.89"/>
    <col collapsed="false" customWidth="true" hidden="false" outlineLevel="0" max="11" min="11" style="1" width="1.34"/>
    <col collapsed="false" customWidth="true" hidden="false" outlineLevel="0" max="12" min="12" style="1" width="9.11"/>
    <col collapsed="false" customWidth="true" hidden="false" outlineLevel="0" max="13" min="13" style="1" width="34.11"/>
    <col collapsed="false" customWidth="true" hidden="false" outlineLevel="0" max="14" min="14" style="1" width="21.11"/>
    <col collapsed="false" customWidth="true" hidden="false" outlineLevel="0" max="15" min="15" style="1" width="35.34"/>
    <col collapsed="false" customWidth="true" hidden="false" outlineLevel="0" max="16" min="16" style="1" width="11.89"/>
    <col collapsed="false" customWidth="true" hidden="false" outlineLevel="0" max="17" min="17" style="1" width="38"/>
    <col collapsed="false" customWidth="true" hidden="false" outlineLevel="0" max="18" min="18" style="1" width="5.66"/>
    <col collapsed="false" customWidth="true" hidden="false" outlineLevel="0" max="19" min="19" style="1" width="3.89"/>
    <col collapsed="false" customWidth="true" hidden="false" outlineLevel="0" max="20" min="20" style="1" width="4"/>
    <col collapsed="false" customWidth="true" hidden="false" outlineLevel="0" max="1025" min="21" style="1" width="9.11"/>
  </cols>
  <sheetData>
    <row r="1" s="5" customFormat="true" ht="18.2" hidden="false" customHeight="false" outlineLevel="0" collapsed="false">
      <c r="A1" s="2"/>
      <c r="B1" s="3"/>
      <c r="C1" s="4"/>
      <c r="E1" s="3"/>
      <c r="F1" s="3"/>
      <c r="G1" s="3"/>
      <c r="H1" s="3"/>
      <c r="I1" s="3"/>
      <c r="J1" s="3"/>
      <c r="K1" s="3"/>
    </row>
    <row r="2" s="5" customFormat="true" ht="36.35" hidden="false" customHeight="false" outlineLevel="0" collapsed="false">
      <c r="A2" s="2"/>
      <c r="B2" s="3"/>
      <c r="C2" s="6" t="s">
        <v>0</v>
      </c>
      <c r="D2" s="7"/>
      <c r="E2" s="8"/>
      <c r="F2" s="8"/>
      <c r="G2" s="8"/>
      <c r="H2" s="8"/>
      <c r="I2" s="8"/>
      <c r="J2" s="8"/>
      <c r="K2" s="8"/>
      <c r="L2" s="7"/>
      <c r="M2" s="7"/>
    </row>
    <row r="3" s="5" customFormat="true" ht="26.3" hidden="false" customHeight="false" outlineLevel="0" collapsed="false">
      <c r="A3" s="2"/>
      <c r="B3" s="3"/>
      <c r="C3" s="9" t="s">
        <v>1</v>
      </c>
      <c r="E3" s="3"/>
      <c r="F3" s="3"/>
      <c r="G3" s="3"/>
      <c r="H3" s="3"/>
      <c r="I3" s="3"/>
      <c r="J3" s="3"/>
      <c r="K3" s="3"/>
    </row>
    <row r="4" s="5" customFormat="true" ht="18.2" hidden="false" customHeight="false" outlineLevel="0" collapsed="false">
      <c r="A4" s="2"/>
      <c r="B4" s="3"/>
      <c r="C4" s="4"/>
      <c r="E4" s="3"/>
      <c r="F4" s="3"/>
      <c r="G4" s="3"/>
      <c r="H4" s="3"/>
      <c r="I4" s="3"/>
      <c r="J4" s="3"/>
      <c r="K4" s="3"/>
    </row>
    <row r="5" s="13" customFormat="true" ht="18.2" hidden="false" customHeight="false" outlineLevel="0" collapsed="false">
      <c r="A5" s="10"/>
      <c r="B5" s="11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8.8" hidden="false" customHeight="false" outlineLevel="0" collapsed="false"/>
    <row r="7" customFormat="false" ht="18.2" hidden="false" customHeight="false" outlineLevel="0" collapsed="false">
      <c r="B7" s="14" t="s">
        <v>2</v>
      </c>
      <c r="C7" s="15"/>
      <c r="D7" s="16"/>
      <c r="E7" s="16"/>
      <c r="F7" s="16"/>
      <c r="G7" s="16"/>
      <c r="H7" s="16"/>
      <c r="I7" s="16"/>
      <c r="J7" s="17"/>
      <c r="K7" s="18"/>
    </row>
    <row r="8" customFormat="false" ht="18.2" hidden="false" customHeight="false" outlineLevel="0" collapsed="false">
      <c r="B8" s="19" t="s">
        <v>3</v>
      </c>
      <c r="C8" s="20" t="s">
        <v>4</v>
      </c>
      <c r="D8" s="18"/>
      <c r="E8" s="18"/>
      <c r="F8" s="18"/>
      <c r="G8" s="18"/>
      <c r="H8" s="18"/>
      <c r="I8" s="18"/>
      <c r="J8" s="21"/>
      <c r="K8" s="18"/>
    </row>
    <row r="9" customFormat="false" ht="18.2" hidden="false" customHeight="false" outlineLevel="0" collapsed="false">
      <c r="B9" s="22"/>
      <c r="C9" s="20"/>
      <c r="D9" s="18"/>
      <c r="E9" s="18"/>
      <c r="F9" s="18"/>
      <c r="G9" s="18"/>
      <c r="H9" s="18"/>
      <c r="I9" s="18"/>
      <c r="J9" s="21"/>
      <c r="K9" s="18"/>
    </row>
    <row r="10" customFormat="false" ht="18.2" hidden="false" customHeight="true" outlineLevel="0" collapsed="false">
      <c r="B10" s="23" t="s">
        <v>5</v>
      </c>
      <c r="C10" s="24" t="s">
        <v>6</v>
      </c>
      <c r="D10" s="24"/>
      <c r="E10" s="24"/>
      <c r="F10" s="24"/>
      <c r="G10" s="24"/>
      <c r="H10" s="24"/>
      <c r="I10" s="24"/>
      <c r="J10" s="24"/>
      <c r="K10" s="18"/>
    </row>
    <row r="11" customFormat="false" ht="18.8" hidden="false" customHeight="false" outlineLevel="0" collapsed="false">
      <c r="B11" s="25"/>
      <c r="C11" s="26" t="s">
        <v>7</v>
      </c>
      <c r="D11" s="27"/>
      <c r="E11" s="27"/>
      <c r="F11" s="27"/>
      <c r="G11" s="27"/>
      <c r="H11" s="27"/>
      <c r="I11" s="27"/>
      <c r="J11" s="28"/>
      <c r="K11" s="18"/>
    </row>
    <row r="12" customFormat="false" ht="18.8" hidden="false" customHeight="false" outlineLevel="0" collapsed="false"/>
    <row r="13" customFormat="false" ht="18.2" hidden="false" customHeight="false" outlineLevel="0" collapsed="false">
      <c r="B13" s="14" t="s">
        <v>8</v>
      </c>
      <c r="C13" s="29"/>
      <c r="D13" s="16"/>
      <c r="E13" s="16"/>
      <c r="F13" s="16"/>
      <c r="G13" s="16"/>
      <c r="H13" s="16"/>
      <c r="I13" s="16"/>
      <c r="J13" s="17"/>
      <c r="K13" s="18"/>
      <c r="M13" s="30"/>
      <c r="N13" s="31"/>
      <c r="O13" s="31"/>
      <c r="P13" s="31"/>
      <c r="Q13" s="31"/>
      <c r="R13" s="31"/>
      <c r="S13" s="31"/>
      <c r="T13" s="31"/>
      <c r="U13" s="31"/>
    </row>
    <row r="14" customFormat="false" ht="18.2" hidden="false" customHeight="false" outlineLevel="0" collapsed="false">
      <c r="B14" s="32" t="s">
        <v>9</v>
      </c>
      <c r="C14" s="33" t="s">
        <v>10</v>
      </c>
      <c r="D14" s="32" t="s">
        <v>11</v>
      </c>
      <c r="E14" s="34"/>
      <c r="F14" s="34"/>
      <c r="G14" s="34"/>
      <c r="H14" s="34"/>
      <c r="I14" s="34"/>
      <c r="J14" s="34"/>
      <c r="K14" s="18"/>
      <c r="M14" s="30"/>
      <c r="N14" s="31"/>
      <c r="O14" s="31"/>
      <c r="P14" s="31"/>
      <c r="Q14" s="31"/>
      <c r="R14" s="31"/>
      <c r="S14" s="31"/>
      <c r="T14" s="31"/>
      <c r="U14" s="31"/>
    </row>
    <row r="15" s="35" customFormat="true" ht="18.2" hidden="false" customHeight="false" outlineLevel="0" collapsed="false">
      <c r="B15" s="36" t="n">
        <v>43521</v>
      </c>
      <c r="C15" s="37" t="s">
        <v>12</v>
      </c>
      <c r="D15" s="37" t="s">
        <v>13</v>
      </c>
      <c r="E15" s="37"/>
      <c r="F15" s="37"/>
      <c r="G15" s="37"/>
      <c r="H15" s="37"/>
      <c r="I15" s="37"/>
      <c r="J15" s="37"/>
      <c r="K15" s="38"/>
      <c r="M15" s="39"/>
      <c r="N15" s="40"/>
      <c r="O15" s="40"/>
      <c r="P15" s="40"/>
      <c r="Q15" s="40"/>
      <c r="R15" s="40"/>
      <c r="S15" s="40"/>
      <c r="T15" s="40"/>
      <c r="U15" s="40"/>
    </row>
    <row r="16" s="35" customFormat="true" ht="18.2" hidden="false" customHeight="true" outlineLevel="0" collapsed="false">
      <c r="B16" s="36" t="n">
        <v>43522</v>
      </c>
      <c r="C16" s="37" t="s">
        <v>12</v>
      </c>
      <c r="D16" s="37" t="s">
        <v>14</v>
      </c>
      <c r="E16" s="41" t="s">
        <v>15</v>
      </c>
      <c r="F16" s="41"/>
      <c r="G16" s="41"/>
      <c r="H16" s="41"/>
      <c r="I16" s="41"/>
      <c r="J16" s="41"/>
      <c r="K16" s="38"/>
      <c r="M16" s="39"/>
      <c r="N16" s="40"/>
      <c r="O16" s="40"/>
      <c r="P16" s="40"/>
      <c r="Q16" s="40"/>
      <c r="R16" s="40"/>
      <c r="S16" s="40"/>
      <c r="T16" s="40"/>
      <c r="U16" s="40"/>
    </row>
    <row r="17" s="35" customFormat="true" ht="18.2" hidden="false" customHeight="true" outlineLevel="0" collapsed="false">
      <c r="B17" s="36" t="n">
        <v>43524</v>
      </c>
      <c r="C17" s="37" t="s">
        <v>12</v>
      </c>
      <c r="D17" s="37" t="s">
        <v>16</v>
      </c>
      <c r="E17" s="41" t="s">
        <v>17</v>
      </c>
      <c r="F17" s="41"/>
      <c r="G17" s="41"/>
      <c r="H17" s="41"/>
      <c r="I17" s="41"/>
      <c r="J17" s="41"/>
      <c r="K17" s="38"/>
      <c r="M17" s="39"/>
      <c r="N17" s="40"/>
      <c r="O17" s="40"/>
      <c r="P17" s="40"/>
      <c r="Q17" s="40"/>
      <c r="R17" s="40"/>
      <c r="S17" s="40"/>
      <c r="T17" s="40"/>
      <c r="U17" s="40"/>
    </row>
    <row r="18" s="35" customFormat="true" ht="18.2" hidden="false" customHeight="true" outlineLevel="0" collapsed="false">
      <c r="B18" s="36" t="n">
        <v>43529</v>
      </c>
      <c r="C18" s="37" t="s">
        <v>12</v>
      </c>
      <c r="D18" s="37" t="s">
        <v>18</v>
      </c>
      <c r="E18" s="41" t="s">
        <v>19</v>
      </c>
      <c r="F18" s="41"/>
      <c r="G18" s="41"/>
      <c r="H18" s="41"/>
      <c r="I18" s="41"/>
      <c r="J18" s="41"/>
      <c r="K18" s="38"/>
      <c r="M18" s="39"/>
      <c r="N18" s="40"/>
      <c r="O18" s="40"/>
      <c r="P18" s="40"/>
      <c r="Q18" s="40"/>
      <c r="R18" s="40"/>
      <c r="S18" s="40"/>
      <c r="T18" s="40"/>
      <c r="U18" s="40"/>
    </row>
    <row r="19" s="35" customFormat="true" ht="18.2" hidden="false" customHeight="true" outlineLevel="0" collapsed="false">
      <c r="B19" s="36" t="n">
        <v>43551</v>
      </c>
      <c r="C19" s="37" t="s">
        <v>12</v>
      </c>
      <c r="D19" s="37" t="s">
        <v>20</v>
      </c>
      <c r="E19" s="41" t="s">
        <v>21</v>
      </c>
      <c r="F19" s="41"/>
      <c r="G19" s="41"/>
      <c r="H19" s="41"/>
      <c r="I19" s="41"/>
      <c r="J19" s="41"/>
      <c r="K19" s="38"/>
      <c r="M19" s="39"/>
      <c r="N19" s="40"/>
      <c r="O19" s="40"/>
      <c r="P19" s="40"/>
      <c r="Q19" s="40"/>
      <c r="R19" s="40"/>
      <c r="S19" s="40"/>
      <c r="T19" s="40"/>
      <c r="U19" s="40"/>
    </row>
    <row r="20" s="35" customFormat="true" ht="18.2" hidden="false" customHeight="true" outlineLevel="0" collapsed="false">
      <c r="B20" s="36" t="n">
        <v>43593</v>
      </c>
      <c r="C20" s="37" t="s">
        <v>12</v>
      </c>
      <c r="D20" s="37" t="s">
        <v>22</v>
      </c>
      <c r="E20" s="41" t="s">
        <v>23</v>
      </c>
      <c r="F20" s="41"/>
      <c r="G20" s="41"/>
      <c r="H20" s="41"/>
      <c r="I20" s="41"/>
      <c r="J20" s="41"/>
      <c r="K20" s="38"/>
      <c r="M20" s="39"/>
      <c r="N20" s="40"/>
      <c r="O20" s="40"/>
      <c r="P20" s="40"/>
      <c r="Q20" s="40"/>
      <c r="R20" s="40"/>
      <c r="S20" s="40"/>
      <c r="T20" s="40"/>
      <c r="U20" s="40"/>
    </row>
    <row r="21" s="35" customFormat="true" ht="18.2" hidden="false" customHeight="true" outlineLevel="0" collapsed="false">
      <c r="B21" s="36" t="n">
        <v>43600</v>
      </c>
      <c r="C21" s="37" t="s">
        <v>12</v>
      </c>
      <c r="D21" s="37" t="s">
        <v>24</v>
      </c>
      <c r="E21" s="41" t="s">
        <v>25</v>
      </c>
      <c r="F21" s="41"/>
      <c r="G21" s="41"/>
      <c r="H21" s="41"/>
      <c r="I21" s="41"/>
      <c r="J21" s="41"/>
      <c r="M21" s="42"/>
      <c r="N21" s="42"/>
      <c r="O21" s="42"/>
      <c r="P21" s="42"/>
      <c r="Q21" s="42"/>
      <c r="R21" s="42"/>
      <c r="S21" s="42"/>
      <c r="T21" s="42"/>
      <c r="U21" s="42"/>
    </row>
    <row r="22" s="35" customFormat="true" ht="18.2" hidden="false" customHeight="true" outlineLevel="0" collapsed="false">
      <c r="B22" s="36" t="n">
        <v>43612</v>
      </c>
      <c r="C22" s="37" t="s">
        <v>12</v>
      </c>
      <c r="D22" s="37" t="s">
        <v>26</v>
      </c>
      <c r="E22" s="41" t="s">
        <v>27</v>
      </c>
      <c r="F22" s="41"/>
      <c r="G22" s="41"/>
      <c r="H22" s="41"/>
      <c r="I22" s="41"/>
      <c r="J22" s="41"/>
      <c r="M22" s="42"/>
      <c r="N22" s="42"/>
      <c r="O22" s="42"/>
      <c r="P22" s="42"/>
      <c r="Q22" s="42"/>
      <c r="R22" s="42"/>
      <c r="S22" s="42"/>
      <c r="T22" s="42"/>
      <c r="U22" s="42"/>
    </row>
    <row r="23" s="35" customFormat="true" ht="18.2" hidden="false" customHeight="true" outlineLevel="0" collapsed="false">
      <c r="B23" s="36" t="n">
        <v>43616</v>
      </c>
      <c r="C23" s="37" t="s">
        <v>12</v>
      </c>
      <c r="D23" s="37" t="s">
        <v>28</v>
      </c>
      <c r="E23" s="41" t="s">
        <v>29</v>
      </c>
      <c r="F23" s="41"/>
      <c r="G23" s="41"/>
      <c r="H23" s="41"/>
      <c r="I23" s="41"/>
      <c r="J23" s="41"/>
      <c r="M23" s="43"/>
    </row>
    <row r="24" s="35" customFormat="true" ht="41.35" hidden="false" customHeight="true" outlineLevel="0" collapsed="false">
      <c r="B24" s="36" t="n">
        <v>43622</v>
      </c>
      <c r="C24" s="37" t="s">
        <v>12</v>
      </c>
      <c r="D24" s="37" t="s">
        <v>30</v>
      </c>
      <c r="E24" s="41" t="s">
        <v>31</v>
      </c>
      <c r="F24" s="41"/>
      <c r="G24" s="41"/>
      <c r="H24" s="41"/>
      <c r="I24" s="41"/>
      <c r="J24" s="41"/>
      <c r="M24" s="43"/>
    </row>
    <row r="25" s="35" customFormat="true" ht="18.2" hidden="false" customHeight="true" outlineLevel="0" collapsed="false">
      <c r="B25" s="36" t="n">
        <v>43649</v>
      </c>
      <c r="C25" s="37" t="s">
        <v>12</v>
      </c>
      <c r="D25" s="37" t="s">
        <v>32</v>
      </c>
      <c r="E25" s="41" t="s">
        <v>33</v>
      </c>
      <c r="F25" s="41"/>
      <c r="G25" s="41"/>
      <c r="H25" s="41"/>
      <c r="I25" s="41"/>
      <c r="J25" s="41"/>
      <c r="M25" s="43"/>
    </row>
    <row r="26" s="35" customFormat="true" ht="47.3" hidden="false" customHeight="true" outlineLevel="0" collapsed="false">
      <c r="B26" s="36" t="n">
        <v>43650</v>
      </c>
      <c r="C26" s="37" t="s">
        <v>12</v>
      </c>
      <c r="D26" s="37" t="s">
        <v>34</v>
      </c>
      <c r="E26" s="41" t="s">
        <v>35</v>
      </c>
      <c r="F26" s="41"/>
      <c r="G26" s="41"/>
      <c r="H26" s="41"/>
      <c r="I26" s="41"/>
      <c r="J26" s="41"/>
      <c r="M26" s="43"/>
    </row>
    <row r="27" s="35" customFormat="true" ht="47.3" hidden="false" customHeight="true" outlineLevel="0" collapsed="false">
      <c r="B27" s="36" t="n">
        <v>43651</v>
      </c>
      <c r="C27" s="37" t="s">
        <v>12</v>
      </c>
      <c r="D27" s="37" t="s">
        <v>36</v>
      </c>
      <c r="E27" s="41" t="s">
        <v>37</v>
      </c>
      <c r="F27" s="41"/>
      <c r="G27" s="41"/>
      <c r="H27" s="41"/>
      <c r="I27" s="41"/>
      <c r="J27" s="41"/>
      <c r="M27" s="43"/>
    </row>
    <row r="28" s="35" customFormat="true" ht="47.3" hidden="false" customHeight="true" outlineLevel="0" collapsed="false">
      <c r="B28" s="36" t="n">
        <v>43664</v>
      </c>
      <c r="C28" s="37" t="s">
        <v>12</v>
      </c>
      <c r="D28" s="37" t="s">
        <v>38</v>
      </c>
      <c r="E28" s="41" t="s">
        <v>39</v>
      </c>
      <c r="F28" s="41"/>
      <c r="G28" s="41"/>
      <c r="H28" s="41"/>
      <c r="I28" s="41"/>
      <c r="J28" s="41"/>
      <c r="M28" s="43"/>
    </row>
    <row r="29" s="35" customFormat="true" ht="47.3" hidden="false" customHeight="true" outlineLevel="0" collapsed="false">
      <c r="B29" s="36" t="n">
        <v>43672</v>
      </c>
      <c r="C29" s="37" t="s">
        <v>12</v>
      </c>
      <c r="D29" s="37" t="s">
        <v>40</v>
      </c>
      <c r="E29" s="41" t="s">
        <v>41</v>
      </c>
      <c r="F29" s="41"/>
      <c r="G29" s="41"/>
      <c r="H29" s="41"/>
      <c r="I29" s="41"/>
      <c r="J29" s="41"/>
      <c r="M29" s="43"/>
    </row>
    <row r="30" s="35" customFormat="true" ht="47.3" hidden="false" customHeight="true" outlineLevel="0" collapsed="false">
      <c r="B30" s="36" t="n">
        <v>43691</v>
      </c>
      <c r="C30" s="37" t="s">
        <v>12</v>
      </c>
      <c r="D30" s="37" t="s">
        <v>42</v>
      </c>
      <c r="E30" s="41" t="s">
        <v>43</v>
      </c>
      <c r="F30" s="41"/>
      <c r="G30" s="41"/>
      <c r="H30" s="41"/>
      <c r="I30" s="41"/>
      <c r="J30" s="41"/>
      <c r="M30" s="43"/>
    </row>
    <row r="31" s="35" customFormat="true" ht="47.3" hidden="false" customHeight="true" outlineLevel="0" collapsed="false">
      <c r="B31" s="36" t="n">
        <v>43727</v>
      </c>
      <c r="C31" s="37" t="s">
        <v>12</v>
      </c>
      <c r="D31" s="37" t="s">
        <v>44</v>
      </c>
      <c r="E31" s="41" t="s">
        <v>45</v>
      </c>
      <c r="F31" s="41"/>
      <c r="G31" s="41"/>
      <c r="H31" s="41"/>
      <c r="I31" s="41"/>
      <c r="J31" s="41"/>
      <c r="M31" s="43"/>
    </row>
    <row r="32" s="35" customFormat="true" ht="47.3" hidden="false" customHeight="true" outlineLevel="0" collapsed="false">
      <c r="B32" s="36" t="s">
        <v>46</v>
      </c>
      <c r="C32" s="37" t="s">
        <v>12</v>
      </c>
      <c r="D32" s="37" t="s">
        <v>47</v>
      </c>
      <c r="E32" s="41" t="s">
        <v>48</v>
      </c>
      <c r="F32" s="41"/>
      <c r="G32" s="41"/>
      <c r="H32" s="41"/>
      <c r="I32" s="41"/>
      <c r="J32" s="41"/>
      <c r="M32" s="43"/>
    </row>
    <row r="33" customFormat="false" ht="18.2" hidden="false" customHeight="false" outlineLevel="0" collapsed="false">
      <c r="B33" s="44"/>
      <c r="C33" s="45"/>
      <c r="D33" s="45"/>
      <c r="E33" s="45"/>
      <c r="F33" s="45"/>
      <c r="G33" s="45"/>
      <c r="H33" s="45"/>
      <c r="I33" s="45"/>
      <c r="J33" s="46"/>
      <c r="M33" s="47"/>
      <c r="N33" s="48"/>
      <c r="O33" s="48"/>
      <c r="P33" s="48"/>
      <c r="Q33" s="48"/>
      <c r="R33" s="48"/>
      <c r="S33" s="48"/>
      <c r="T33" s="48"/>
      <c r="U33" s="48"/>
    </row>
    <row r="34" customFormat="false" ht="18.2" hidden="false" customHeight="false" outlineLevel="0" collapsed="false">
      <c r="B34" s="44"/>
      <c r="C34" s="45"/>
      <c r="D34" s="45"/>
      <c r="E34" s="45"/>
      <c r="F34" s="45"/>
      <c r="G34" s="45"/>
      <c r="H34" s="45"/>
      <c r="I34" s="45"/>
      <c r="J34" s="46"/>
      <c r="M34" s="47"/>
      <c r="N34" s="48"/>
      <c r="O34" s="48"/>
      <c r="P34" s="48"/>
      <c r="Q34" s="48"/>
      <c r="R34" s="48"/>
      <c r="S34" s="48"/>
      <c r="T34" s="48"/>
      <c r="U34" s="48"/>
    </row>
    <row r="35" customFormat="false" ht="18.2" hidden="false" customHeight="false" outlineLevel="0" collapsed="false">
      <c r="B35" s="44"/>
      <c r="C35" s="45"/>
      <c r="D35" s="45"/>
      <c r="E35" s="45"/>
      <c r="F35" s="45"/>
      <c r="G35" s="45"/>
      <c r="H35" s="45"/>
      <c r="I35" s="45"/>
      <c r="J35" s="46"/>
      <c r="M35" s="47"/>
      <c r="N35" s="48"/>
      <c r="O35" s="48"/>
      <c r="P35" s="48"/>
      <c r="Q35" s="48"/>
      <c r="R35" s="48"/>
      <c r="S35" s="48"/>
      <c r="T35" s="48"/>
      <c r="U35" s="48"/>
    </row>
    <row r="36" customFormat="false" ht="18.2" hidden="false" customHeight="false" outlineLevel="0" collapsed="false">
      <c r="B36" s="44"/>
      <c r="C36" s="45"/>
      <c r="D36" s="45"/>
      <c r="E36" s="45"/>
      <c r="F36" s="45"/>
      <c r="G36" s="45"/>
      <c r="H36" s="45"/>
      <c r="I36" s="45"/>
      <c r="J36" s="46"/>
      <c r="M36" s="48"/>
      <c r="N36" s="48"/>
      <c r="O36" s="48"/>
      <c r="P36" s="48"/>
      <c r="Q36" s="48"/>
      <c r="R36" s="48"/>
      <c r="S36" s="48"/>
      <c r="T36" s="48"/>
      <c r="U36" s="48"/>
    </row>
    <row r="37" customFormat="false" ht="18.2" hidden="false" customHeight="false" outlineLevel="0" collapsed="false">
      <c r="B37" s="44"/>
      <c r="C37" s="45"/>
      <c r="D37" s="45"/>
      <c r="E37" s="45"/>
      <c r="F37" s="45"/>
      <c r="G37" s="45"/>
      <c r="H37" s="45"/>
      <c r="I37" s="45"/>
      <c r="J37" s="46"/>
      <c r="M37" s="48"/>
      <c r="N37" s="48"/>
      <c r="O37" s="48"/>
      <c r="P37" s="48"/>
      <c r="Q37" s="48"/>
      <c r="R37" s="48"/>
      <c r="S37" s="48"/>
      <c r="T37" s="48"/>
      <c r="U37" s="48"/>
    </row>
    <row r="38" customFormat="false" ht="18.2" hidden="false" customHeight="false" outlineLevel="0" collapsed="false">
      <c r="B38" s="44"/>
      <c r="C38" s="45"/>
      <c r="D38" s="45"/>
      <c r="E38" s="45"/>
      <c r="F38" s="45"/>
      <c r="G38" s="45"/>
      <c r="H38" s="45"/>
      <c r="I38" s="45"/>
      <c r="J38" s="46"/>
      <c r="M38" s="48"/>
      <c r="N38" s="48"/>
      <c r="O38" s="48"/>
      <c r="P38" s="48"/>
      <c r="Q38" s="48"/>
      <c r="R38" s="48"/>
      <c r="S38" s="48"/>
      <c r="T38" s="48"/>
      <c r="U38" s="48"/>
    </row>
    <row r="39" customFormat="false" ht="18.2" hidden="false" customHeight="false" outlineLevel="0" collapsed="false">
      <c r="B39" s="44"/>
      <c r="C39" s="45"/>
      <c r="D39" s="45"/>
      <c r="E39" s="45"/>
      <c r="F39" s="45"/>
      <c r="G39" s="45"/>
      <c r="H39" s="45"/>
      <c r="I39" s="45"/>
      <c r="J39" s="46"/>
      <c r="M39" s="48"/>
      <c r="N39" s="48"/>
      <c r="O39" s="48"/>
      <c r="P39" s="48"/>
      <c r="Q39" s="48"/>
      <c r="R39" s="48"/>
      <c r="S39" s="48"/>
      <c r="T39" s="48"/>
      <c r="U39" s="48"/>
    </row>
    <row r="40" customFormat="false" ht="18.2" hidden="false" customHeight="false" outlineLevel="0" collapsed="false">
      <c r="B40" s="44"/>
      <c r="C40" s="45"/>
      <c r="D40" s="45"/>
      <c r="E40" s="45"/>
      <c r="F40" s="45"/>
      <c r="G40" s="45"/>
      <c r="H40" s="45"/>
      <c r="I40" s="45"/>
      <c r="J40" s="46"/>
      <c r="M40" s="48"/>
      <c r="N40" s="48"/>
      <c r="O40" s="48"/>
      <c r="P40" s="48"/>
      <c r="Q40" s="48"/>
      <c r="R40" s="48"/>
      <c r="S40" s="48"/>
      <c r="T40" s="48"/>
      <c r="U40" s="48"/>
    </row>
    <row r="41" customFormat="false" ht="18.2" hidden="false" customHeight="false" outlineLevel="0" collapsed="false">
      <c r="B41" s="44"/>
      <c r="C41" s="45"/>
      <c r="D41" s="45"/>
      <c r="E41" s="45"/>
      <c r="F41" s="45"/>
      <c r="G41" s="45"/>
      <c r="H41" s="45"/>
      <c r="I41" s="45"/>
      <c r="J41" s="46"/>
      <c r="M41" s="48"/>
      <c r="N41" s="48"/>
      <c r="O41" s="48"/>
      <c r="P41" s="48"/>
      <c r="Q41" s="48"/>
      <c r="R41" s="48"/>
      <c r="S41" s="48"/>
      <c r="T41" s="48"/>
      <c r="U41" s="48"/>
    </row>
    <row r="42" customFormat="false" ht="18.2" hidden="false" customHeight="false" outlineLevel="0" collapsed="false">
      <c r="B42" s="44"/>
      <c r="C42" s="45"/>
      <c r="D42" s="45"/>
      <c r="E42" s="45"/>
      <c r="F42" s="45"/>
      <c r="G42" s="45"/>
      <c r="H42" s="45"/>
      <c r="I42" s="45"/>
      <c r="J42" s="46"/>
    </row>
    <row r="43" customFormat="false" ht="18.2" hidden="false" customHeight="false" outlineLevel="0" collapsed="false">
      <c r="B43" s="44"/>
      <c r="C43" s="45"/>
      <c r="D43" s="45"/>
      <c r="E43" s="45"/>
      <c r="F43" s="45"/>
      <c r="G43" s="45"/>
      <c r="H43" s="45"/>
      <c r="I43" s="45"/>
      <c r="J43" s="46"/>
    </row>
    <row r="44" customFormat="false" ht="18.2" hidden="false" customHeight="false" outlineLevel="0" collapsed="false">
      <c r="B44" s="44"/>
      <c r="C44" s="45"/>
      <c r="D44" s="45"/>
      <c r="E44" s="45"/>
      <c r="F44" s="45"/>
      <c r="G44" s="45"/>
      <c r="H44" s="45"/>
      <c r="I44" s="45"/>
      <c r="J44" s="46"/>
    </row>
    <row r="45" customFormat="false" ht="18.2" hidden="false" customHeight="false" outlineLevel="0" collapsed="false">
      <c r="B45" s="44"/>
      <c r="C45" s="45"/>
      <c r="D45" s="45"/>
      <c r="E45" s="45"/>
      <c r="F45" s="45"/>
      <c r="G45" s="45"/>
      <c r="H45" s="45"/>
      <c r="I45" s="45"/>
      <c r="J45" s="46"/>
    </row>
    <row r="46" customFormat="false" ht="18.2" hidden="false" customHeight="false" outlineLevel="0" collapsed="false">
      <c r="B46" s="44"/>
      <c r="C46" s="45"/>
      <c r="D46" s="45"/>
      <c r="E46" s="45"/>
      <c r="F46" s="45"/>
      <c r="G46" s="45"/>
      <c r="H46" s="45"/>
      <c r="I46" s="45"/>
      <c r="J46" s="46"/>
    </row>
    <row r="47" customFormat="false" ht="18.2" hidden="false" customHeight="false" outlineLevel="0" collapsed="false">
      <c r="B47" s="44"/>
      <c r="C47" s="45"/>
      <c r="D47" s="45"/>
      <c r="E47" s="45"/>
      <c r="F47" s="45"/>
      <c r="G47" s="45"/>
      <c r="H47" s="45"/>
      <c r="I47" s="45"/>
      <c r="J47" s="46"/>
    </row>
    <row r="48" customFormat="false" ht="18.2" hidden="false" customHeight="false" outlineLevel="0" collapsed="false">
      <c r="B48" s="44"/>
      <c r="C48" s="45"/>
      <c r="D48" s="45"/>
      <c r="E48" s="45"/>
      <c r="F48" s="45"/>
      <c r="G48" s="45"/>
      <c r="H48" s="45"/>
      <c r="I48" s="45"/>
      <c r="J48" s="46"/>
    </row>
    <row r="49" customFormat="false" ht="18.2" hidden="false" customHeight="false" outlineLevel="0" collapsed="false">
      <c r="B49" s="44"/>
      <c r="C49" s="45"/>
      <c r="D49" s="45"/>
      <c r="E49" s="45"/>
      <c r="F49" s="45"/>
      <c r="G49" s="45"/>
      <c r="H49" s="45"/>
      <c r="I49" s="45"/>
      <c r="J49" s="46"/>
    </row>
    <row r="50" customFormat="false" ht="18.2" hidden="false" customHeight="false" outlineLevel="0" collapsed="false">
      <c r="B50" s="44"/>
      <c r="C50" s="45"/>
      <c r="D50" s="45"/>
      <c r="E50" s="45"/>
      <c r="F50" s="45"/>
      <c r="G50" s="45"/>
      <c r="H50" s="45"/>
      <c r="I50" s="45"/>
      <c r="J50" s="46"/>
    </row>
    <row r="51" customFormat="false" ht="18.2" hidden="false" customHeight="false" outlineLevel="0" collapsed="false">
      <c r="B51" s="44"/>
      <c r="C51" s="45"/>
      <c r="D51" s="45"/>
      <c r="E51" s="45"/>
      <c r="F51" s="45"/>
      <c r="G51" s="45"/>
      <c r="H51" s="45"/>
      <c r="I51" s="45"/>
      <c r="J51" s="46"/>
    </row>
    <row r="52" customFormat="false" ht="18.2" hidden="false" customHeight="false" outlineLevel="0" collapsed="false">
      <c r="B52" s="44"/>
      <c r="C52" s="45"/>
      <c r="D52" s="45"/>
      <c r="E52" s="45"/>
      <c r="F52" s="45"/>
      <c r="G52" s="45"/>
      <c r="H52" s="45"/>
      <c r="I52" s="45"/>
      <c r="J52" s="46"/>
    </row>
    <row r="53" customFormat="false" ht="18.2" hidden="false" customHeight="false" outlineLevel="0" collapsed="false">
      <c r="B53" s="44"/>
      <c r="C53" s="45"/>
      <c r="D53" s="45"/>
      <c r="E53" s="45"/>
      <c r="F53" s="45"/>
      <c r="G53" s="45"/>
      <c r="H53" s="45"/>
      <c r="I53" s="45"/>
      <c r="J53" s="46"/>
    </row>
    <row r="54" customFormat="false" ht="18.2" hidden="false" customHeight="false" outlineLevel="0" collapsed="false">
      <c r="B54" s="44"/>
      <c r="C54" s="45"/>
      <c r="D54" s="45"/>
      <c r="E54" s="45"/>
      <c r="F54" s="45"/>
      <c r="G54" s="45"/>
      <c r="H54" s="45"/>
      <c r="I54" s="45"/>
      <c r="J54" s="46"/>
    </row>
    <row r="55" customFormat="false" ht="18.2" hidden="false" customHeight="false" outlineLevel="0" collapsed="false">
      <c r="B55" s="44"/>
      <c r="C55" s="45"/>
      <c r="D55" s="45"/>
      <c r="E55" s="45"/>
      <c r="F55" s="45"/>
      <c r="G55" s="45"/>
      <c r="H55" s="45"/>
      <c r="I55" s="45"/>
      <c r="J55" s="46"/>
    </row>
    <row r="56" customFormat="false" ht="16.45" hidden="false" customHeight="true" outlineLevel="0" collapsed="false">
      <c r="B56" s="44"/>
      <c r="C56" s="45"/>
      <c r="D56" s="45"/>
      <c r="E56" s="45"/>
      <c r="F56" s="45"/>
      <c r="G56" s="45"/>
      <c r="H56" s="45"/>
      <c r="I56" s="45"/>
      <c r="J56" s="46"/>
    </row>
    <row r="57" customFormat="false" ht="18.8" hidden="false" customHeight="false" outlineLevel="0" collapsed="false">
      <c r="B57" s="49"/>
      <c r="C57" s="50"/>
      <c r="D57" s="50"/>
      <c r="E57" s="50"/>
      <c r="F57" s="50"/>
      <c r="G57" s="50"/>
      <c r="H57" s="50"/>
      <c r="I57" s="50"/>
      <c r="J57" s="51"/>
    </row>
    <row r="58" customFormat="false" ht="18.8" hidden="false" customHeight="false" outlineLevel="0" collapsed="false">
      <c r="B58" s="52"/>
      <c r="C58" s="52"/>
      <c r="D58" s="52"/>
      <c r="E58" s="52"/>
      <c r="F58" s="52"/>
      <c r="G58" s="52"/>
      <c r="H58" s="52"/>
      <c r="I58" s="52"/>
      <c r="J58" s="52"/>
      <c r="L58" s="18"/>
      <c r="M58" s="18"/>
      <c r="N58" s="18"/>
      <c r="O58" s="18"/>
      <c r="P58" s="18"/>
      <c r="Q58" s="18"/>
      <c r="R58" s="18"/>
    </row>
    <row r="59" customFormat="false" ht="18.2" hidden="false" customHeight="false" outlineLevel="0" collapsed="false">
      <c r="B59" s="14" t="s">
        <v>49</v>
      </c>
      <c r="C59" s="16"/>
      <c r="D59" s="16"/>
      <c r="E59" s="16"/>
      <c r="F59" s="16"/>
      <c r="G59" s="16"/>
      <c r="H59" s="16"/>
      <c r="I59" s="16"/>
      <c r="J59" s="17"/>
      <c r="L59" s="18"/>
      <c r="M59" s="18"/>
      <c r="N59" s="18"/>
      <c r="O59" s="18"/>
      <c r="P59" s="18"/>
      <c r="Q59" s="18"/>
      <c r="R59" s="18"/>
    </row>
    <row r="60" customFormat="false" ht="18.2" hidden="false" customHeight="false" outlineLevel="0" collapsed="false">
      <c r="B60" s="53" t="s">
        <v>50</v>
      </c>
      <c r="C60" s="54" t="s">
        <v>51</v>
      </c>
      <c r="D60" s="54"/>
      <c r="F60" s="55"/>
      <c r="G60" s="18"/>
      <c r="H60" s="18"/>
      <c r="I60" s="18"/>
      <c r="J60" s="21"/>
      <c r="L60" s="18"/>
      <c r="M60" s="45"/>
      <c r="N60" s="18"/>
      <c r="O60" s="45"/>
      <c r="P60" s="18"/>
      <c r="Q60" s="45"/>
      <c r="R60" s="18"/>
    </row>
    <row r="61" customFormat="false" ht="21.3" hidden="false" customHeight="false" outlineLevel="0" collapsed="false">
      <c r="B61" s="56" t="s">
        <v>52</v>
      </c>
      <c r="C61" s="54" t="s">
        <v>53</v>
      </c>
      <c r="D61" s="54"/>
      <c r="F61" s="55"/>
      <c r="G61" s="18"/>
      <c r="H61" s="18"/>
      <c r="I61" s="18"/>
      <c r="J61" s="21"/>
      <c r="L61" s="18"/>
      <c r="M61" s="45"/>
      <c r="N61" s="18"/>
      <c r="O61" s="45"/>
      <c r="P61" s="18"/>
      <c r="Q61" s="45"/>
      <c r="R61" s="18"/>
    </row>
    <row r="62" customFormat="false" ht="21.95" hidden="false" customHeight="false" outlineLevel="0" collapsed="false">
      <c r="B62" s="57" t="s">
        <v>54</v>
      </c>
      <c r="C62" s="58" t="s">
        <v>55</v>
      </c>
      <c r="D62" s="58"/>
      <c r="F62" s="55"/>
      <c r="G62" s="18"/>
      <c r="H62" s="18"/>
      <c r="I62" s="18"/>
      <c r="J62" s="21"/>
      <c r="L62" s="18"/>
      <c r="M62" s="45"/>
      <c r="N62" s="18"/>
      <c r="O62" s="45"/>
      <c r="P62" s="18"/>
      <c r="Q62" s="45"/>
      <c r="R62" s="18"/>
    </row>
    <row r="63" customFormat="false" ht="18.8" hidden="false" customHeight="false" outlineLevel="0" collapsed="false">
      <c r="B63" s="59" t="s">
        <v>56</v>
      </c>
      <c r="C63" s="58" t="s">
        <v>57</v>
      </c>
      <c r="D63" s="58"/>
      <c r="F63" s="55"/>
      <c r="G63" s="18"/>
      <c r="H63" s="18"/>
      <c r="I63" s="18"/>
      <c r="J63" s="21"/>
      <c r="L63" s="18"/>
      <c r="M63" s="45"/>
      <c r="N63" s="18"/>
      <c r="O63" s="45"/>
      <c r="P63" s="18"/>
      <c r="Q63" s="45"/>
      <c r="R63" s="18"/>
    </row>
    <row r="64" customFormat="false" ht="18.8" hidden="false" customHeight="false" outlineLevel="0" collapsed="false">
      <c r="B64" s="60"/>
      <c r="C64" s="61"/>
      <c r="D64" s="61"/>
      <c r="E64" s="61"/>
      <c r="F64" s="61"/>
      <c r="G64" s="61"/>
      <c r="H64" s="61"/>
      <c r="I64" s="61"/>
      <c r="J64" s="62"/>
      <c r="L64" s="18"/>
      <c r="M64" s="45"/>
      <c r="N64" s="18"/>
      <c r="O64" s="45"/>
      <c r="P64" s="18"/>
      <c r="Q64" s="45"/>
      <c r="R64" s="18"/>
    </row>
    <row r="65" customFormat="false" ht="18.2" hidden="false" customHeight="false" outlineLevel="0" collapsed="false">
      <c r="B65" s="63"/>
      <c r="L65" s="18"/>
      <c r="M65" s="18"/>
      <c r="N65" s="18"/>
      <c r="O65" s="18"/>
      <c r="P65" s="18"/>
      <c r="Q65" s="18"/>
      <c r="R65" s="18"/>
    </row>
    <row r="66" customFormat="false" ht="18.2" hidden="false" customHeight="false" outlineLevel="0" collapsed="false">
      <c r="A66" s="64" t="s">
        <v>58</v>
      </c>
      <c r="B66" s="64" t="s">
        <v>59</v>
      </c>
      <c r="C66" s="64" t="s">
        <v>60</v>
      </c>
      <c r="D66" s="64" t="s">
        <v>61</v>
      </c>
      <c r="E66" s="65" t="s">
        <v>62</v>
      </c>
      <c r="F66" s="65"/>
      <c r="G66" s="65" t="s">
        <v>63</v>
      </c>
      <c r="H66" s="65"/>
    </row>
    <row r="67" customFormat="false" ht="18.2" hidden="false" customHeight="false" outlineLevel="0" collapsed="false">
      <c r="A67" s="66" t="n">
        <v>1</v>
      </c>
      <c r="B67" s="64" t="s">
        <v>64</v>
      </c>
      <c r="C67" s="64" t="s">
        <v>65</v>
      </c>
      <c r="D67" s="64" t="s">
        <v>66</v>
      </c>
      <c r="E67" s="65"/>
      <c r="F67" s="65"/>
      <c r="G67" s="65"/>
      <c r="H67" s="65"/>
    </row>
    <row r="68" customFormat="false" ht="18.2" hidden="false" customHeight="false" outlineLevel="0" collapsed="false">
      <c r="A68" s="66" t="n">
        <v>2</v>
      </c>
      <c r="B68" s="64" t="s">
        <v>67</v>
      </c>
      <c r="C68" s="64" t="s">
        <v>68</v>
      </c>
      <c r="D68" s="64" t="s">
        <v>66</v>
      </c>
      <c r="E68" s="65" t="s">
        <v>69</v>
      </c>
      <c r="F68" s="65"/>
      <c r="G68" s="65"/>
      <c r="H68" s="65"/>
    </row>
    <row r="69" customFormat="false" ht="18.2" hidden="false" customHeight="false" outlineLevel="0" collapsed="false">
      <c r="A69" s="66"/>
      <c r="B69" s="64" t="s">
        <v>67</v>
      </c>
      <c r="C69" s="64" t="s">
        <v>68</v>
      </c>
      <c r="D69" s="64" t="s">
        <v>66</v>
      </c>
      <c r="E69" s="65" t="s">
        <v>70</v>
      </c>
      <c r="F69" s="65"/>
      <c r="G69" s="65"/>
      <c r="H69" s="65"/>
    </row>
    <row r="70" customFormat="false" ht="18.2" hidden="false" customHeight="false" outlineLevel="0" collapsed="false">
      <c r="A70" s="66"/>
      <c r="B70" s="64" t="s">
        <v>67</v>
      </c>
      <c r="C70" s="64" t="s">
        <v>68</v>
      </c>
      <c r="D70" s="64" t="s">
        <v>66</v>
      </c>
      <c r="E70" s="65" t="s">
        <v>71</v>
      </c>
      <c r="F70" s="65"/>
      <c r="G70" s="65"/>
      <c r="H70" s="65"/>
    </row>
    <row r="71" customFormat="false" ht="18.2" hidden="false" customHeight="false" outlineLevel="0" collapsed="false">
      <c r="A71" s="66"/>
      <c r="B71" s="64" t="s">
        <v>67</v>
      </c>
      <c r="C71" s="64" t="s">
        <v>68</v>
      </c>
      <c r="D71" s="64" t="s">
        <v>66</v>
      </c>
      <c r="E71" s="65" t="s">
        <v>72</v>
      </c>
      <c r="F71" s="65"/>
      <c r="G71" s="65"/>
      <c r="H71" s="65"/>
    </row>
    <row r="72" customFormat="false" ht="18.2" hidden="false" customHeight="false" outlineLevel="0" collapsed="false">
      <c r="A72" s="66"/>
      <c r="B72" s="64" t="s">
        <v>67</v>
      </c>
      <c r="C72" s="64" t="s">
        <v>68</v>
      </c>
      <c r="D72" s="64" t="s">
        <v>66</v>
      </c>
      <c r="E72" s="65" t="s">
        <v>73</v>
      </c>
      <c r="F72" s="65"/>
      <c r="G72" s="65"/>
      <c r="H72" s="65"/>
    </row>
    <row r="73" customFormat="false" ht="18.2" hidden="false" customHeight="false" outlineLevel="0" collapsed="false">
      <c r="A73" s="66"/>
      <c r="B73" s="64" t="s">
        <v>67</v>
      </c>
      <c r="C73" s="64" t="s">
        <v>68</v>
      </c>
      <c r="D73" s="64" t="s">
        <v>66</v>
      </c>
      <c r="E73" s="65" t="s">
        <v>74</v>
      </c>
      <c r="F73" s="65"/>
      <c r="G73" s="65"/>
      <c r="H73" s="65"/>
    </row>
    <row r="74" customFormat="false" ht="18.2" hidden="false" customHeight="false" outlineLevel="0" collapsed="false">
      <c r="A74" s="66"/>
      <c r="B74" s="64" t="s">
        <v>67</v>
      </c>
      <c r="C74" s="64" t="s">
        <v>68</v>
      </c>
      <c r="D74" s="64" t="s">
        <v>66</v>
      </c>
      <c r="E74" s="65" t="s">
        <v>75</v>
      </c>
      <c r="F74" s="65"/>
      <c r="G74" s="65"/>
      <c r="H74" s="65"/>
    </row>
    <row r="75" customFormat="false" ht="18.2" hidden="false" customHeight="false" outlineLevel="0" collapsed="false">
      <c r="A75" s="66" t="n">
        <v>3</v>
      </c>
      <c r="B75" s="64" t="s">
        <v>76</v>
      </c>
      <c r="C75" s="64" t="s">
        <v>77</v>
      </c>
      <c r="D75" s="64" t="s">
        <v>66</v>
      </c>
      <c r="E75" s="65" t="s">
        <v>78</v>
      </c>
      <c r="F75" s="65"/>
      <c r="G75" s="67" t="s">
        <v>79</v>
      </c>
      <c r="H75" s="67"/>
      <c r="L75" s="18"/>
      <c r="M75" s="18"/>
      <c r="N75" s="18"/>
      <c r="O75" s="18"/>
      <c r="P75" s="18"/>
      <c r="Q75" s="18"/>
      <c r="R75" s="18"/>
    </row>
    <row r="76" customFormat="false" ht="18.2" hidden="false" customHeight="false" outlineLevel="0" collapsed="false">
      <c r="A76" s="66" t="n">
        <v>4</v>
      </c>
      <c r="B76" s="64" t="s">
        <v>80</v>
      </c>
      <c r="C76" s="64"/>
      <c r="D76" s="64"/>
      <c r="E76" s="65"/>
      <c r="F76" s="65"/>
      <c r="G76" s="67" t="s">
        <v>81</v>
      </c>
      <c r="H76" s="67"/>
      <c r="L76" s="18"/>
      <c r="M76" s="18"/>
      <c r="N76" s="18"/>
      <c r="O76" s="18"/>
      <c r="P76" s="18"/>
      <c r="Q76" s="18"/>
      <c r="R76" s="18"/>
    </row>
    <row r="77" customFormat="false" ht="18.2" hidden="false" customHeight="false" outlineLevel="0" collapsed="false">
      <c r="A77" s="66" t="n">
        <v>5</v>
      </c>
      <c r="B77" s="64" t="s">
        <v>82</v>
      </c>
      <c r="C77" s="64" t="s">
        <v>77</v>
      </c>
      <c r="D77" s="64" t="s">
        <v>66</v>
      </c>
      <c r="E77" s="65" t="s">
        <v>83</v>
      </c>
      <c r="F77" s="65"/>
      <c r="G77" s="67" t="s">
        <v>82</v>
      </c>
      <c r="H77" s="67"/>
    </row>
  </sheetData>
  <mergeCells count="45">
    <mergeCell ref="C10:J10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66:F66"/>
    <mergeCell ref="G66:H66"/>
    <mergeCell ref="E67:F67"/>
    <mergeCell ref="G67:H67"/>
    <mergeCell ref="A68:A74"/>
    <mergeCell ref="E68:F68"/>
    <mergeCell ref="G68:H68"/>
    <mergeCell ref="E69:F69"/>
    <mergeCell ref="G69:H69"/>
    <mergeCell ref="E70:F70"/>
    <mergeCell ref="G70:H70"/>
    <mergeCell ref="E71:F71"/>
    <mergeCell ref="G71:H71"/>
    <mergeCell ref="E72:F72"/>
    <mergeCell ref="G72:H72"/>
    <mergeCell ref="E73:F73"/>
    <mergeCell ref="G73:H73"/>
    <mergeCell ref="E74:F74"/>
    <mergeCell ref="G74:H74"/>
    <mergeCell ref="E75:F75"/>
    <mergeCell ref="G75:H75"/>
    <mergeCell ref="E76:F76"/>
    <mergeCell ref="G76:H76"/>
    <mergeCell ref="E77:F77"/>
    <mergeCell ref="G77:H77"/>
  </mergeCells>
  <hyperlinks>
    <hyperlink ref="G75" location="'БД-SAP'!A1" display="БД-SAP'!A1"/>
    <hyperlink ref="G76" r:id="rId1" display="Табель"/>
    <hyperlink ref="G77" r:id="rId2" display="Отчёт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4" activeCellId="0" sqref="C34"/>
    </sheetView>
  </sheetViews>
  <sheetFormatPr defaultRowHeight="12.5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3.11"/>
    <col collapsed="false" customWidth="true" hidden="false" outlineLevel="0" max="3" min="3" style="0" width="29.11"/>
    <col collapsed="false" customWidth="true" hidden="false" outlineLevel="0" max="4" min="4" style="0" width="3"/>
    <col collapsed="false" customWidth="true" hidden="false" outlineLevel="0" max="5" min="5" style="0" width="3.55"/>
    <col collapsed="false" customWidth="true" hidden="false" outlineLevel="0" max="6" min="6" style="0" width="25"/>
    <col collapsed="false" customWidth="true" hidden="false" outlineLevel="0" max="7" min="7" style="0" width="3.44"/>
    <col collapsed="false" customWidth="true" hidden="false" outlineLevel="0" max="8" min="8" style="0" width="3.11"/>
    <col collapsed="false" customWidth="true" hidden="false" outlineLevel="0" max="9" min="9" style="0" width="27.11"/>
    <col collapsed="false" customWidth="true" hidden="false" outlineLevel="0" max="10" min="10" style="0" width="2.66"/>
    <col collapsed="false" customWidth="true" hidden="false" outlineLevel="0" max="11" min="11" style="0" width="2.89"/>
    <col collapsed="false" customWidth="true" hidden="false" outlineLevel="0" max="12" min="12" style="0" width="26.55"/>
    <col collapsed="false" customWidth="true" hidden="false" outlineLevel="0" max="13" min="13" style="0" width="4"/>
    <col collapsed="false" customWidth="true" hidden="false" outlineLevel="0" max="14" min="14" style="0" width="12.89"/>
    <col collapsed="false" customWidth="true" hidden="false" outlineLevel="0" max="1025" min="15" style="0" width="9.11"/>
  </cols>
  <sheetData>
    <row r="1" customFormat="false" ht="13.15" hidden="false" customHeight="false" outlineLevel="0" collapsed="false"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customFormat="false" ht="34.45" hidden="false" customHeight="true" outlineLevel="0" collapsed="false">
      <c r="B2" s="69" t="s">
        <v>84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 t="s">
        <v>85</v>
      </c>
      <c r="O2" s="71" t="s">
        <v>86</v>
      </c>
      <c r="P2" s="68"/>
    </row>
    <row r="3" customFormat="false" ht="33.05" hidden="false" customHeight="true" outlineLevel="0" collapsed="false">
      <c r="B3" s="72" t="s">
        <v>87</v>
      </c>
      <c r="C3" s="72"/>
      <c r="D3" s="72"/>
      <c r="E3" s="73" t="s">
        <v>88</v>
      </c>
      <c r="F3" s="73"/>
      <c r="G3" s="73"/>
      <c r="H3" s="73" t="s">
        <v>89</v>
      </c>
      <c r="I3" s="73"/>
      <c r="J3" s="73"/>
      <c r="K3" s="74" t="s">
        <v>90</v>
      </c>
      <c r="L3" s="74"/>
      <c r="M3" s="74"/>
      <c r="N3" s="70"/>
      <c r="O3" s="71"/>
      <c r="P3" s="68"/>
    </row>
    <row r="4" customFormat="false" ht="13.15" hidden="false" customHeight="true" outlineLevel="0" collapsed="false">
      <c r="B4" s="75"/>
      <c r="C4" s="76"/>
      <c r="D4" s="77"/>
      <c r="E4" s="78"/>
      <c r="F4" s="79"/>
      <c r="G4" s="80"/>
      <c r="H4" s="81"/>
      <c r="I4" s="82"/>
      <c r="J4" s="83"/>
      <c r="K4" s="84"/>
      <c r="L4" s="85"/>
      <c r="M4" s="86"/>
      <c r="N4" s="87" t="n">
        <v>1</v>
      </c>
      <c r="O4" s="88" t="s">
        <v>91</v>
      </c>
      <c r="P4" s="68"/>
    </row>
    <row r="5" customFormat="false" ht="50.75" hidden="false" customHeight="false" outlineLevel="0" collapsed="false">
      <c r="B5" s="89"/>
      <c r="C5" s="90" t="s">
        <v>92</v>
      </c>
      <c r="D5" s="91"/>
      <c r="E5" s="92"/>
      <c r="F5" s="93"/>
      <c r="G5" s="94"/>
      <c r="H5" s="95"/>
      <c r="I5" s="96"/>
      <c r="J5" s="97"/>
      <c r="K5" s="98"/>
      <c r="L5" s="99"/>
      <c r="M5" s="100"/>
      <c r="N5" s="87"/>
      <c r="O5" s="88"/>
      <c r="P5" s="68"/>
    </row>
    <row r="6" customFormat="false" ht="13.15" hidden="false" customHeight="false" outlineLevel="0" collapsed="false">
      <c r="B6" s="89"/>
      <c r="C6" s="101"/>
      <c r="D6" s="91"/>
      <c r="E6" s="92"/>
      <c r="F6" s="93"/>
      <c r="G6" s="94"/>
      <c r="H6" s="95"/>
      <c r="I6" s="96"/>
      <c r="J6" s="97"/>
      <c r="K6" s="98"/>
      <c r="L6" s="99"/>
      <c r="M6" s="100"/>
      <c r="N6" s="87"/>
      <c r="O6" s="88"/>
      <c r="P6" s="68"/>
    </row>
    <row r="7" customFormat="false" ht="38.2" hidden="false" customHeight="false" outlineLevel="0" collapsed="false">
      <c r="B7" s="89"/>
      <c r="C7" s="90" t="s">
        <v>93</v>
      </c>
      <c r="D7" s="91"/>
      <c r="E7" s="92"/>
      <c r="F7" s="93"/>
      <c r="G7" s="94"/>
      <c r="H7" s="95"/>
      <c r="I7" s="96"/>
      <c r="J7" s="97"/>
      <c r="K7" s="98"/>
      <c r="L7" s="99"/>
      <c r="M7" s="100"/>
      <c r="N7" s="87"/>
      <c r="O7" s="88"/>
      <c r="P7" s="68"/>
    </row>
    <row r="8" customFormat="false" ht="13.15" hidden="false" customHeight="false" outlineLevel="0" collapsed="false">
      <c r="B8" s="89"/>
      <c r="C8" s="101"/>
      <c r="D8" s="91"/>
      <c r="E8" s="92"/>
      <c r="F8" s="93"/>
      <c r="G8" s="94"/>
      <c r="H8" s="95"/>
      <c r="I8" s="96"/>
      <c r="J8" s="97"/>
      <c r="K8" s="98"/>
      <c r="L8" s="99"/>
      <c r="M8" s="100"/>
      <c r="N8" s="87"/>
      <c r="O8" s="88"/>
      <c r="P8" s="68"/>
    </row>
    <row r="9" customFormat="false" ht="25.7" hidden="false" customHeight="false" outlineLevel="0" collapsed="false">
      <c r="B9" s="89"/>
      <c r="C9" s="90" t="s">
        <v>94</v>
      </c>
      <c r="D9" s="91"/>
      <c r="E9" s="92"/>
      <c r="F9" s="93"/>
      <c r="G9" s="94"/>
      <c r="H9" s="95"/>
      <c r="I9" s="96"/>
      <c r="J9" s="97"/>
      <c r="K9" s="98"/>
      <c r="L9" s="99"/>
      <c r="M9" s="100"/>
      <c r="N9" s="87"/>
      <c r="O9" s="88"/>
      <c r="P9" s="68"/>
    </row>
    <row r="10" customFormat="false" ht="12.55" hidden="false" customHeight="false" outlineLevel="0" collapsed="false">
      <c r="B10" s="102"/>
      <c r="C10" s="103"/>
      <c r="D10" s="104"/>
      <c r="E10" s="105"/>
      <c r="F10" s="106"/>
      <c r="G10" s="107"/>
      <c r="H10" s="108"/>
      <c r="I10" s="109"/>
      <c r="J10" s="110"/>
      <c r="K10" s="111"/>
      <c r="L10" s="112"/>
      <c r="M10" s="113"/>
      <c r="N10" s="87"/>
      <c r="O10" s="88"/>
      <c r="P10" s="68"/>
    </row>
    <row r="11" customFormat="false" ht="13.15" hidden="false" customHeight="true" outlineLevel="0" collapsed="false">
      <c r="B11" s="114"/>
      <c r="C11" s="115"/>
      <c r="D11" s="116"/>
      <c r="E11" s="117"/>
      <c r="F11" s="118"/>
      <c r="G11" s="119"/>
      <c r="H11" s="120"/>
      <c r="I11" s="121"/>
      <c r="J11" s="122"/>
      <c r="K11" s="123"/>
      <c r="L11" s="124"/>
      <c r="M11" s="125"/>
      <c r="N11" s="126" t="n">
        <v>1</v>
      </c>
      <c r="O11" s="127" t="s">
        <v>95</v>
      </c>
      <c r="P11" s="68"/>
    </row>
    <row r="12" customFormat="false" ht="63.25" hidden="false" customHeight="false" outlineLevel="0" collapsed="false">
      <c r="B12" s="89"/>
      <c r="C12" s="101"/>
      <c r="D12" s="91"/>
      <c r="E12" s="92"/>
      <c r="F12" s="90" t="s">
        <v>96</v>
      </c>
      <c r="G12" s="94"/>
      <c r="H12" s="95"/>
      <c r="I12" s="96"/>
      <c r="J12" s="97"/>
      <c r="K12" s="98"/>
      <c r="L12" s="99"/>
      <c r="M12" s="100"/>
      <c r="N12" s="126"/>
      <c r="O12" s="127"/>
      <c r="P12" s="68"/>
    </row>
    <row r="13" customFormat="false" ht="12.55" hidden="false" customHeight="false" outlineLevel="0" collapsed="false">
      <c r="B13" s="102"/>
      <c r="C13" s="103"/>
      <c r="D13" s="104"/>
      <c r="E13" s="105"/>
      <c r="F13" s="106"/>
      <c r="G13" s="107"/>
      <c r="H13" s="108"/>
      <c r="I13" s="109"/>
      <c r="J13" s="110"/>
      <c r="K13" s="111"/>
      <c r="L13" s="112"/>
      <c r="M13" s="113"/>
      <c r="N13" s="126"/>
      <c r="O13" s="127"/>
      <c r="P13" s="68"/>
    </row>
    <row r="14" customFormat="false" ht="13.15" hidden="false" customHeight="true" outlineLevel="0" collapsed="false">
      <c r="B14" s="114"/>
      <c r="C14" s="115"/>
      <c r="D14" s="116"/>
      <c r="E14" s="117"/>
      <c r="F14" s="118"/>
      <c r="G14" s="119"/>
      <c r="H14" s="120"/>
      <c r="I14" s="121"/>
      <c r="J14" s="122"/>
      <c r="K14" s="123"/>
      <c r="L14" s="124"/>
      <c r="M14" s="125"/>
      <c r="N14" s="126" t="n">
        <v>1</v>
      </c>
      <c r="O14" s="128" t="s">
        <v>97</v>
      </c>
      <c r="P14" s="68"/>
    </row>
    <row r="15" customFormat="false" ht="13.15" hidden="false" customHeight="false" outlineLevel="0" collapsed="false">
      <c r="B15" s="89"/>
      <c r="C15" s="101"/>
      <c r="D15" s="91"/>
      <c r="E15" s="92"/>
      <c r="F15" s="90" t="s">
        <v>98</v>
      </c>
      <c r="G15" s="94"/>
      <c r="H15" s="95"/>
      <c r="I15" s="96"/>
      <c r="J15" s="97"/>
      <c r="K15" s="98"/>
      <c r="L15" s="99"/>
      <c r="M15" s="100"/>
      <c r="N15" s="126"/>
      <c r="O15" s="128"/>
      <c r="P15" s="68"/>
    </row>
    <row r="16" customFormat="false" ht="13.15" hidden="false" customHeight="false" outlineLevel="0" collapsed="false">
      <c r="B16" s="89"/>
      <c r="C16" s="101"/>
      <c r="D16" s="91"/>
      <c r="E16" s="92"/>
      <c r="F16" s="93"/>
      <c r="G16" s="94"/>
      <c r="H16" s="95"/>
      <c r="I16" s="96"/>
      <c r="J16" s="97"/>
      <c r="K16" s="98"/>
      <c r="L16" s="99"/>
      <c r="M16" s="100"/>
      <c r="N16" s="126"/>
      <c r="O16" s="128"/>
      <c r="P16" s="68"/>
    </row>
    <row r="17" customFormat="false" ht="38.2" hidden="false" customHeight="false" outlineLevel="0" collapsed="false">
      <c r="B17" s="89"/>
      <c r="C17" s="101"/>
      <c r="D17" s="91"/>
      <c r="E17" s="92"/>
      <c r="F17" s="90" t="s">
        <v>99</v>
      </c>
      <c r="G17" s="94"/>
      <c r="H17" s="95"/>
      <c r="I17" s="96"/>
      <c r="J17" s="97"/>
      <c r="K17" s="98"/>
      <c r="L17" s="99"/>
      <c r="M17" s="100"/>
      <c r="N17" s="126"/>
      <c r="O17" s="128"/>
      <c r="P17" s="68"/>
    </row>
    <row r="18" customFormat="false" ht="13.15" hidden="false" customHeight="false" outlineLevel="0" collapsed="false">
      <c r="B18" s="89"/>
      <c r="C18" s="101"/>
      <c r="D18" s="91"/>
      <c r="E18" s="92"/>
      <c r="F18" s="93"/>
      <c r="G18" s="94"/>
      <c r="H18" s="95"/>
      <c r="I18" s="96"/>
      <c r="J18" s="97"/>
      <c r="K18" s="98"/>
      <c r="L18" s="99"/>
      <c r="M18" s="100"/>
      <c r="N18" s="126"/>
      <c r="O18" s="128"/>
      <c r="P18" s="68"/>
    </row>
    <row r="19" customFormat="false" ht="25.7" hidden="false" customHeight="false" outlineLevel="0" collapsed="false">
      <c r="B19" s="89"/>
      <c r="C19" s="101"/>
      <c r="D19" s="91"/>
      <c r="E19" s="92"/>
      <c r="F19" s="90" t="s">
        <v>100</v>
      </c>
      <c r="G19" s="94"/>
      <c r="H19" s="95"/>
      <c r="I19" s="96"/>
      <c r="J19" s="97"/>
      <c r="K19" s="98"/>
      <c r="L19" s="99"/>
      <c r="M19" s="100"/>
      <c r="N19" s="126"/>
      <c r="O19" s="128"/>
      <c r="P19" s="68"/>
    </row>
    <row r="20" customFormat="false" ht="12.55" hidden="false" customHeight="false" outlineLevel="0" collapsed="false">
      <c r="B20" s="89"/>
      <c r="C20" s="101"/>
      <c r="D20" s="91"/>
      <c r="E20" s="92"/>
      <c r="F20" s="93"/>
      <c r="G20" s="107"/>
      <c r="H20" s="108"/>
      <c r="I20" s="109"/>
      <c r="J20" s="110"/>
      <c r="K20" s="111"/>
      <c r="L20" s="112"/>
      <c r="M20" s="113"/>
      <c r="N20" s="126"/>
      <c r="O20" s="128"/>
      <c r="P20" s="68"/>
    </row>
    <row r="21" customFormat="false" ht="13.15" hidden="false" customHeight="true" outlineLevel="0" collapsed="false">
      <c r="B21" s="114"/>
      <c r="C21" s="115"/>
      <c r="D21" s="116"/>
      <c r="E21" s="117"/>
      <c r="F21" s="118"/>
      <c r="G21" s="119"/>
      <c r="H21" s="120"/>
      <c r="I21" s="121"/>
      <c r="J21" s="122"/>
      <c r="K21" s="123"/>
      <c r="L21" s="124"/>
      <c r="M21" s="125"/>
      <c r="N21" s="129" t="n">
        <v>1</v>
      </c>
      <c r="O21" s="128" t="s">
        <v>101</v>
      </c>
      <c r="P21" s="68"/>
    </row>
    <row r="22" customFormat="false" ht="23.35" hidden="false" customHeight="true" outlineLevel="0" collapsed="false">
      <c r="B22" s="89"/>
      <c r="C22" s="101"/>
      <c r="D22" s="91"/>
      <c r="E22" s="92"/>
      <c r="F22" s="93"/>
      <c r="G22" s="94"/>
      <c r="H22" s="95"/>
      <c r="I22" s="90" t="s">
        <v>102</v>
      </c>
      <c r="J22" s="97"/>
      <c r="K22" s="98"/>
      <c r="L22" s="99"/>
      <c r="M22" s="100"/>
      <c r="N22" s="129"/>
      <c r="O22" s="128"/>
      <c r="P22" s="68"/>
    </row>
    <row r="23" customFormat="false" ht="13.15" hidden="false" customHeight="false" outlineLevel="0" collapsed="false">
      <c r="B23" s="89"/>
      <c r="C23" s="101"/>
      <c r="D23" s="91"/>
      <c r="E23" s="92"/>
      <c r="F23" s="93"/>
      <c r="G23" s="94"/>
      <c r="H23" s="95"/>
      <c r="I23" s="96"/>
      <c r="J23" s="97"/>
      <c r="K23" s="98"/>
      <c r="L23" s="99"/>
      <c r="M23" s="100"/>
      <c r="N23" s="129"/>
      <c r="O23" s="128"/>
      <c r="P23" s="68"/>
    </row>
    <row r="24" customFormat="false" ht="25.7" hidden="false" customHeight="false" outlineLevel="0" collapsed="false">
      <c r="B24" s="89"/>
      <c r="C24" s="101"/>
      <c r="D24" s="91"/>
      <c r="E24" s="92"/>
      <c r="F24" s="93"/>
      <c r="G24" s="94"/>
      <c r="H24" s="95"/>
      <c r="I24" s="90" t="s">
        <v>103</v>
      </c>
      <c r="J24" s="97"/>
      <c r="K24" s="98"/>
      <c r="L24" s="99"/>
      <c r="M24" s="100"/>
      <c r="N24" s="129"/>
      <c r="O24" s="128"/>
      <c r="P24" s="68"/>
    </row>
    <row r="25" customFormat="false" ht="13.15" hidden="false" customHeight="false" outlineLevel="0" collapsed="false">
      <c r="B25" s="89"/>
      <c r="C25" s="101"/>
      <c r="D25" s="91"/>
      <c r="E25" s="92"/>
      <c r="F25" s="93"/>
      <c r="G25" s="94"/>
      <c r="H25" s="95"/>
      <c r="I25" s="96"/>
      <c r="J25" s="97"/>
      <c r="K25" s="98"/>
      <c r="L25" s="99"/>
      <c r="M25" s="100"/>
      <c r="N25" s="129"/>
      <c r="O25" s="128"/>
      <c r="P25" s="68"/>
    </row>
    <row r="26" customFormat="false" ht="75.8" hidden="false" customHeight="false" outlineLevel="0" collapsed="false">
      <c r="B26" s="89"/>
      <c r="C26" s="101"/>
      <c r="D26" s="91"/>
      <c r="E26" s="92"/>
      <c r="F26" s="93"/>
      <c r="G26" s="94"/>
      <c r="H26" s="95"/>
      <c r="I26" s="90" t="s">
        <v>104</v>
      </c>
      <c r="J26" s="97"/>
      <c r="K26" s="98"/>
      <c r="L26" s="99"/>
      <c r="M26" s="100"/>
      <c r="N26" s="129"/>
      <c r="O26" s="128"/>
      <c r="P26" s="68"/>
    </row>
    <row r="27" customFormat="false" ht="13.15" hidden="false" customHeight="false" outlineLevel="0" collapsed="false">
      <c r="B27" s="89"/>
      <c r="C27" s="101"/>
      <c r="D27" s="91"/>
      <c r="E27" s="92"/>
      <c r="F27" s="93"/>
      <c r="G27" s="94"/>
      <c r="H27" s="95"/>
      <c r="I27" s="96"/>
      <c r="J27" s="97"/>
      <c r="K27" s="98"/>
      <c r="L27" s="99"/>
      <c r="M27" s="100"/>
      <c r="N27" s="129"/>
      <c r="O27" s="128"/>
      <c r="P27" s="68"/>
    </row>
    <row r="28" customFormat="false" ht="38.2" hidden="false" customHeight="false" outlineLevel="0" collapsed="false">
      <c r="B28" s="89"/>
      <c r="C28" s="101"/>
      <c r="D28" s="91"/>
      <c r="E28" s="92"/>
      <c r="F28" s="93"/>
      <c r="G28" s="94"/>
      <c r="H28" s="95"/>
      <c r="I28" s="90" t="s">
        <v>105</v>
      </c>
      <c r="J28" s="97"/>
      <c r="K28" s="98"/>
      <c r="L28" s="99"/>
      <c r="M28" s="100"/>
      <c r="N28" s="129"/>
      <c r="O28" s="128"/>
      <c r="P28" s="68"/>
    </row>
    <row r="29" customFormat="false" ht="12.55" hidden="false" customHeight="false" outlineLevel="0" collapsed="false">
      <c r="B29" s="102"/>
      <c r="C29" s="103"/>
      <c r="D29" s="104"/>
      <c r="E29" s="105"/>
      <c r="F29" s="106"/>
      <c r="G29" s="107"/>
      <c r="H29" s="108"/>
      <c r="I29" s="109"/>
      <c r="J29" s="110"/>
      <c r="K29" s="111"/>
      <c r="L29" s="112"/>
      <c r="M29" s="113"/>
      <c r="N29" s="129"/>
      <c r="O29" s="128"/>
      <c r="P29" s="68"/>
    </row>
    <row r="30" customFormat="false" ht="13.15" hidden="false" customHeight="true" outlineLevel="0" collapsed="false">
      <c r="B30" s="114"/>
      <c r="C30" s="115"/>
      <c r="D30" s="116"/>
      <c r="E30" s="117"/>
      <c r="F30" s="118"/>
      <c r="G30" s="119"/>
      <c r="H30" s="120"/>
      <c r="I30" s="121"/>
      <c r="J30" s="122"/>
      <c r="K30" s="123"/>
      <c r="L30" s="124"/>
      <c r="M30" s="125"/>
      <c r="N30" s="129" t="n">
        <v>2</v>
      </c>
      <c r="O30" s="128" t="s">
        <v>106</v>
      </c>
      <c r="P30" s="68"/>
    </row>
    <row r="31" customFormat="false" ht="13.15" hidden="false" customHeight="false" outlineLevel="0" collapsed="false">
      <c r="B31" s="89"/>
      <c r="C31" s="101"/>
      <c r="D31" s="91"/>
      <c r="E31" s="92"/>
      <c r="F31" s="93"/>
      <c r="G31" s="94"/>
      <c r="H31" s="95"/>
      <c r="I31" s="96"/>
      <c r="J31" s="97"/>
      <c r="K31" s="98"/>
      <c r="L31" s="90" t="s">
        <v>107</v>
      </c>
      <c r="M31" s="100"/>
      <c r="N31" s="129"/>
      <c r="O31" s="128"/>
      <c r="P31" s="68"/>
    </row>
    <row r="32" customFormat="false" ht="13.15" hidden="false" customHeight="false" outlineLevel="0" collapsed="false">
      <c r="B32" s="89"/>
      <c r="C32" s="101"/>
      <c r="D32" s="91"/>
      <c r="E32" s="92"/>
      <c r="F32" s="93"/>
      <c r="G32" s="94"/>
      <c r="H32" s="95"/>
      <c r="I32" s="96"/>
      <c r="J32" s="97"/>
      <c r="K32" s="98"/>
      <c r="L32" s="99"/>
      <c r="M32" s="100"/>
      <c r="N32" s="129"/>
      <c r="O32" s="128"/>
      <c r="P32" s="68"/>
    </row>
    <row r="33" customFormat="false" ht="25.7" hidden="false" customHeight="false" outlineLevel="0" collapsed="false">
      <c r="B33" s="89"/>
      <c r="C33" s="101"/>
      <c r="D33" s="91"/>
      <c r="E33" s="92"/>
      <c r="F33" s="93"/>
      <c r="G33" s="94"/>
      <c r="H33" s="95"/>
      <c r="I33" s="96"/>
      <c r="J33" s="97"/>
      <c r="K33" s="98"/>
      <c r="L33" s="90" t="s">
        <v>108</v>
      </c>
      <c r="M33" s="100"/>
      <c r="N33" s="129"/>
      <c r="O33" s="128"/>
      <c r="P33" s="68"/>
    </row>
    <row r="34" customFormat="false" ht="12.55" hidden="false" customHeight="false" outlineLevel="0" collapsed="false">
      <c r="B34" s="130"/>
      <c r="C34" s="131"/>
      <c r="D34" s="132"/>
      <c r="E34" s="133"/>
      <c r="F34" s="134"/>
      <c r="G34" s="135"/>
      <c r="H34" s="136"/>
      <c r="I34" s="137"/>
      <c r="J34" s="138"/>
      <c r="K34" s="139"/>
      <c r="L34" s="140"/>
      <c r="M34" s="141"/>
      <c r="N34" s="129"/>
      <c r="O34" s="128"/>
    </row>
    <row r="35" customFormat="false" ht="13.15" hidden="false" customHeight="false" outlineLevel="0" collapsed="false">
      <c r="B35" s="142"/>
      <c r="C35" s="143"/>
      <c r="D35" s="144"/>
      <c r="E35" s="145"/>
      <c r="F35" s="146"/>
      <c r="G35" s="147"/>
      <c r="H35" s="148"/>
      <c r="I35" s="149"/>
      <c r="J35" s="150"/>
      <c r="K35" s="151"/>
      <c r="L35" s="152"/>
      <c r="M35" s="153"/>
      <c r="N35" s="154" t="n">
        <v>1</v>
      </c>
      <c r="O35" s="155" t="s">
        <v>109</v>
      </c>
    </row>
    <row r="36" customFormat="false" ht="38.2" hidden="false" customHeight="false" outlineLevel="0" collapsed="false">
      <c r="B36" s="156"/>
      <c r="C36" s="90" t="s">
        <v>110</v>
      </c>
      <c r="D36" s="91"/>
      <c r="E36" s="92"/>
      <c r="F36" s="157"/>
      <c r="G36" s="158"/>
      <c r="H36" s="159"/>
      <c r="I36" s="160"/>
      <c r="J36" s="161"/>
      <c r="K36" s="162"/>
      <c r="L36" s="163"/>
      <c r="M36" s="164"/>
      <c r="N36" s="154"/>
      <c r="O36" s="155"/>
    </row>
    <row r="37" customFormat="false" ht="12.55" hidden="false" customHeight="false" outlineLevel="0" collapsed="false">
      <c r="B37" s="130"/>
      <c r="C37" s="131"/>
      <c r="D37" s="132"/>
      <c r="E37" s="133"/>
      <c r="F37" s="134"/>
      <c r="G37" s="135"/>
      <c r="H37" s="136"/>
      <c r="I37" s="137"/>
      <c r="J37" s="138"/>
      <c r="K37" s="139"/>
      <c r="L37" s="140"/>
      <c r="M37" s="141"/>
      <c r="N37" s="154"/>
      <c r="O37" s="155"/>
    </row>
    <row r="38" customFormat="false" ht="13.15" hidden="false" customHeight="false" outlineLevel="0" collapsed="false">
      <c r="B38" s="156"/>
      <c r="C38" s="165"/>
      <c r="D38" s="166"/>
      <c r="E38" s="167"/>
      <c r="F38" s="157"/>
      <c r="G38" s="158"/>
      <c r="H38" s="159"/>
      <c r="I38" s="160"/>
      <c r="J38" s="161"/>
      <c r="K38" s="162"/>
      <c r="L38" s="163"/>
      <c r="M38" s="164"/>
      <c r="N38" s="168" t="n">
        <v>1</v>
      </c>
      <c r="O38" s="169" t="s">
        <v>111</v>
      </c>
    </row>
    <row r="39" customFormat="false" ht="25.7" hidden="false" customHeight="false" outlineLevel="0" collapsed="false">
      <c r="B39" s="156"/>
      <c r="C39" s="90" t="s">
        <v>112</v>
      </c>
      <c r="D39" s="91"/>
      <c r="E39" s="92"/>
      <c r="F39" s="157"/>
      <c r="G39" s="158"/>
      <c r="H39" s="159"/>
      <c r="I39" s="160"/>
      <c r="J39" s="161"/>
      <c r="K39" s="162"/>
      <c r="L39" s="163"/>
      <c r="M39" s="164"/>
      <c r="N39" s="168"/>
      <c r="O39" s="169"/>
    </row>
    <row r="40" customFormat="false" ht="13.15" hidden="false" customHeight="false" outlineLevel="0" collapsed="false">
      <c r="B40" s="170"/>
      <c r="C40" s="171"/>
      <c r="D40" s="172"/>
      <c r="E40" s="173"/>
      <c r="F40" s="174"/>
      <c r="G40" s="175"/>
      <c r="H40" s="176"/>
      <c r="I40" s="177"/>
      <c r="J40" s="178"/>
      <c r="K40" s="179"/>
      <c r="L40" s="180"/>
      <c r="M40" s="181"/>
      <c r="N40" s="168"/>
      <c r="O40" s="169"/>
    </row>
  </sheetData>
  <mergeCells count="21">
    <mergeCell ref="B2:M2"/>
    <mergeCell ref="N2:N3"/>
    <mergeCell ref="O2:O3"/>
    <mergeCell ref="B3:D3"/>
    <mergeCell ref="E3:G3"/>
    <mergeCell ref="H3:J3"/>
    <mergeCell ref="K3:M3"/>
    <mergeCell ref="N4:N10"/>
    <mergeCell ref="O4:O10"/>
    <mergeCell ref="N11:N13"/>
    <mergeCell ref="O11:O13"/>
    <mergeCell ref="N14:N20"/>
    <mergeCell ref="O14:O20"/>
    <mergeCell ref="N21:N29"/>
    <mergeCell ref="O21:O29"/>
    <mergeCell ref="N30:N34"/>
    <mergeCell ref="O30:O34"/>
    <mergeCell ref="N35:N37"/>
    <mergeCell ref="O35:O37"/>
    <mergeCell ref="N38:N40"/>
    <mergeCell ref="O38:O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2" activeCellId="0" sqref="F12"/>
    </sheetView>
  </sheetViews>
  <sheetFormatPr defaultRowHeight="15.05" zeroHeight="false" outlineLevelRow="1" outlineLevelCol="1"/>
  <cols>
    <col collapsed="false" customWidth="true" hidden="false" outlineLevel="0" max="1" min="1" style="0" width="17.67"/>
    <col collapsed="false" customWidth="true" hidden="false" outlineLevel="0" max="2" min="2" style="0" width="42"/>
    <col collapsed="false" customWidth="true" hidden="false" outlineLevel="1" max="9" min="3" style="0" width="11.89"/>
    <col collapsed="false" customWidth="true" hidden="false" outlineLevel="0" max="1025" min="10" style="0" width="8.43"/>
  </cols>
  <sheetData>
    <row r="1" customFormat="false" ht="16.3" hidden="false" customHeight="false" outlineLevel="1" collapsed="false">
      <c r="C1" s="182" t="n">
        <f aca="false">C2</f>
        <v>43927</v>
      </c>
      <c r="D1" s="182" t="n">
        <f aca="false">D2</f>
        <v>43928</v>
      </c>
      <c r="E1" s="182" t="n">
        <f aca="false">E2</f>
        <v>43929</v>
      </c>
      <c r="F1" s="182" t="n">
        <f aca="false">F2</f>
        <v>43930</v>
      </c>
      <c r="G1" s="182" t="n">
        <f aca="false">G2</f>
        <v>43931</v>
      </c>
      <c r="H1" s="182" t="n">
        <f aca="false">H2</f>
        <v>43932</v>
      </c>
      <c r="I1" s="182" t="n">
        <f aca="false">I2</f>
        <v>43933</v>
      </c>
    </row>
    <row r="2" customFormat="false" ht="22.55" hidden="false" customHeight="true" outlineLevel="1" collapsed="false">
      <c r="A2" s="0" t="s">
        <v>113</v>
      </c>
      <c r="B2" s="0" t="s">
        <v>114</v>
      </c>
      <c r="C2" s="183" t="n">
        <v>43927</v>
      </c>
      <c r="D2" s="183" t="n">
        <v>43928</v>
      </c>
      <c r="E2" s="183" t="n">
        <v>43929</v>
      </c>
      <c r="F2" s="183" t="n">
        <v>43930</v>
      </c>
      <c r="G2" s="183" t="n">
        <v>43931</v>
      </c>
      <c r="H2" s="183" t="n">
        <v>43932</v>
      </c>
      <c r="I2" s="183" t="n">
        <v>43933</v>
      </c>
      <c r="J2" s="184" t="s">
        <v>115</v>
      </c>
    </row>
    <row r="3" customFormat="false" ht="14.25" hidden="false" customHeight="true" outlineLevel="1" collapsed="false">
      <c r="A3" s="185" t="s">
        <v>116</v>
      </c>
      <c r="B3" s="185"/>
      <c r="C3" s="186"/>
      <c r="D3" s="186"/>
      <c r="E3" s="186"/>
      <c r="F3" s="186"/>
      <c r="G3" s="186"/>
      <c r="H3" s="186"/>
      <c r="I3" s="186"/>
      <c r="J3" s="187" t="n">
        <f aca="false">SUM(J4:J13)</f>
        <v>275.8</v>
      </c>
    </row>
    <row r="4" customFormat="false" ht="15.05" hidden="false" customHeight="false" outlineLevel="1" collapsed="false">
      <c r="A4" s="185" t="s">
        <v>117</v>
      </c>
      <c r="B4" s="188" t="s">
        <v>118</v>
      </c>
      <c r="C4" s="186"/>
      <c r="D4" s="189" t="s">
        <v>119</v>
      </c>
      <c r="E4" s="189" t="s">
        <v>119</v>
      </c>
      <c r="F4" s="189" t="s">
        <v>119</v>
      </c>
      <c r="G4" s="189" t="s">
        <v>119</v>
      </c>
      <c r="H4" s="189" t="s">
        <v>119</v>
      </c>
      <c r="I4" s="189" t="s">
        <v>119</v>
      </c>
      <c r="J4" s="190" t="n">
        <f aca="false">SUM(C4:I4)</f>
        <v>0</v>
      </c>
      <c r="T4" s="186"/>
      <c r="U4" s="191"/>
    </row>
    <row r="5" customFormat="false" ht="13.85" hidden="false" customHeight="false" outlineLevel="1" collapsed="false">
      <c r="A5" s="185" t="s">
        <v>120</v>
      </c>
      <c r="B5" s="188" t="s">
        <v>121</v>
      </c>
      <c r="C5" s="186" t="n">
        <v>4</v>
      </c>
      <c r="D5" s="186" t="n">
        <v>8</v>
      </c>
      <c r="E5" s="186"/>
      <c r="F5" s="186" t="n">
        <v>8</v>
      </c>
      <c r="G5" s="186" t="n">
        <v>4</v>
      </c>
      <c r="H5" s="186" t="n">
        <v>8</v>
      </c>
      <c r="I5" s="186"/>
      <c r="J5" s="190" t="n">
        <f aca="false">SUM(C5:I5)</f>
        <v>32</v>
      </c>
      <c r="T5" s="186"/>
      <c r="U5" s="191"/>
    </row>
    <row r="6" customFormat="false" ht="13.85" hidden="false" customHeight="false" outlineLevel="1" collapsed="false">
      <c r="A6" s="185" t="s">
        <v>122</v>
      </c>
      <c r="B6" s="188" t="s">
        <v>123</v>
      </c>
      <c r="C6" s="186" t="n">
        <v>8</v>
      </c>
      <c r="D6" s="186"/>
      <c r="E6" s="186" t="n">
        <v>11.3</v>
      </c>
      <c r="F6" s="186" t="n">
        <v>8</v>
      </c>
      <c r="G6" s="186" t="n">
        <v>8</v>
      </c>
      <c r="H6" s="186"/>
      <c r="I6" s="186" t="s">
        <v>119</v>
      </c>
      <c r="J6" s="190" t="n">
        <f aca="false">SUM(C6:I6)</f>
        <v>35.3</v>
      </c>
      <c r="T6" s="186"/>
      <c r="U6" s="191"/>
    </row>
    <row r="7" customFormat="false" ht="15.05" hidden="false" customHeight="false" outlineLevel="1" collapsed="false">
      <c r="A7" s="185" t="s">
        <v>124</v>
      </c>
      <c r="B7" s="188" t="s">
        <v>125</v>
      </c>
      <c r="C7" s="186" t="n">
        <v>11.3</v>
      </c>
      <c r="D7" s="186" t="n">
        <v>4</v>
      </c>
      <c r="E7" s="186" t="n">
        <v>8</v>
      </c>
      <c r="F7" s="186"/>
      <c r="G7" s="186" t="n">
        <v>11.3</v>
      </c>
      <c r="H7" s="186" t="n">
        <v>4</v>
      </c>
      <c r="I7" s="186" t="n">
        <v>8</v>
      </c>
      <c r="J7" s="190" t="n">
        <f aca="false">SUM(C7:I7)</f>
        <v>46.6</v>
      </c>
      <c r="L7" s="192"/>
      <c r="T7" s="186"/>
      <c r="U7" s="191"/>
    </row>
    <row r="8" customFormat="false" ht="15.05" hidden="false" customHeight="false" outlineLevel="1" collapsed="false">
      <c r="A8" s="185" t="s">
        <v>126</v>
      </c>
      <c r="B8" s="188" t="s">
        <v>127</v>
      </c>
      <c r="C8" s="186"/>
      <c r="D8" s="186" t="n">
        <v>11.3</v>
      </c>
      <c r="E8" s="186" t="n">
        <v>4</v>
      </c>
      <c r="F8" s="186" t="n">
        <v>8</v>
      </c>
      <c r="G8" s="186"/>
      <c r="H8" s="186" t="n">
        <v>11.3</v>
      </c>
      <c r="I8" s="186" t="n">
        <v>4</v>
      </c>
      <c r="J8" s="190" t="n">
        <f aca="false">SUM(C8:I8)</f>
        <v>38.6</v>
      </c>
      <c r="T8" s="186"/>
      <c r="U8" s="191"/>
    </row>
    <row r="9" customFormat="false" ht="13.85" hidden="false" customHeight="false" outlineLevel="1" collapsed="false">
      <c r="A9" s="185" t="s">
        <v>128</v>
      </c>
      <c r="B9" s="188" t="s">
        <v>129</v>
      </c>
      <c r="C9" s="186" t="n">
        <v>8</v>
      </c>
      <c r="D9" s="186"/>
      <c r="E9" s="186"/>
      <c r="F9" s="186"/>
      <c r="G9" s="186" t="n">
        <v>8</v>
      </c>
      <c r="H9" s="186"/>
      <c r="I9" s="186" t="n">
        <v>11.3</v>
      </c>
      <c r="J9" s="190" t="n">
        <f aca="false">SUM(C9:I9)</f>
        <v>27.3</v>
      </c>
      <c r="T9" s="186"/>
      <c r="U9" s="191"/>
    </row>
    <row r="10" customFormat="false" ht="15.05" hidden="false" customHeight="false" outlineLevel="1" collapsed="false">
      <c r="A10" s="185" t="s">
        <v>130</v>
      </c>
      <c r="B10" s="188" t="s">
        <v>131</v>
      </c>
      <c r="C10" s="186" t="n">
        <v>8</v>
      </c>
      <c r="D10" s="186" t="n">
        <v>8</v>
      </c>
      <c r="E10" s="186" t="n">
        <v>8</v>
      </c>
      <c r="F10" s="186" t="s">
        <v>119</v>
      </c>
      <c r="G10" s="186" t="s">
        <v>119</v>
      </c>
      <c r="H10" s="186" t="s">
        <v>119</v>
      </c>
      <c r="I10" s="186" t="s">
        <v>119</v>
      </c>
      <c r="J10" s="190" t="n">
        <f aca="false">SUM(C10:I10)</f>
        <v>24</v>
      </c>
      <c r="T10" s="186"/>
      <c r="U10" s="191"/>
    </row>
    <row r="11" customFormat="false" ht="15.05" hidden="false" customHeight="false" outlineLevel="1" collapsed="false">
      <c r="A11" s="185" t="s">
        <v>132</v>
      </c>
      <c r="B11" s="188" t="s">
        <v>133</v>
      </c>
      <c r="C11" s="186" t="n">
        <v>8</v>
      </c>
      <c r="D11" s="186" t="n">
        <v>8</v>
      </c>
      <c r="E11" s="186" t="n">
        <v>8</v>
      </c>
      <c r="F11" s="186"/>
      <c r="G11" s="186"/>
      <c r="H11" s="186"/>
      <c r="I11" s="186"/>
      <c r="J11" s="190" t="n">
        <f aca="false">SUM(C11:I11)</f>
        <v>24</v>
      </c>
      <c r="T11" s="186"/>
      <c r="U11" s="191"/>
    </row>
    <row r="12" customFormat="false" ht="15.05" hidden="false" customHeight="false" outlineLevel="1" collapsed="false">
      <c r="A12" s="185" t="s">
        <v>134</v>
      </c>
      <c r="B12" s="188" t="s">
        <v>135</v>
      </c>
      <c r="C12" s="186" t="n">
        <v>8</v>
      </c>
      <c r="D12" s="186"/>
      <c r="E12" s="186"/>
      <c r="F12" s="186" t="n">
        <v>8</v>
      </c>
      <c r="G12" s="186" t="n">
        <v>8</v>
      </c>
      <c r="H12" s="186"/>
      <c r="I12" s="186"/>
      <c r="J12" s="190" t="n">
        <f aca="false">SUM(C12:I12)</f>
        <v>24</v>
      </c>
      <c r="L12" s="192"/>
      <c r="T12" s="186"/>
      <c r="U12" s="191"/>
    </row>
    <row r="13" customFormat="false" ht="15.05" hidden="false" customHeight="false" outlineLevel="1" collapsed="false">
      <c r="A13" s="185" t="s">
        <v>136</v>
      </c>
      <c r="B13" s="188" t="s">
        <v>137</v>
      </c>
      <c r="C13" s="186" t="n">
        <v>8</v>
      </c>
      <c r="D13" s="186" t="n">
        <v>8</v>
      </c>
      <c r="E13" s="186" t="n">
        <v>8</v>
      </c>
      <c r="F13" s="186"/>
      <c r="G13" s="186"/>
      <c r="H13" s="186"/>
      <c r="I13" s="186"/>
      <c r="J13" s="190" t="n">
        <f aca="false">SUM(C13:I13)</f>
        <v>24</v>
      </c>
      <c r="T13" s="186"/>
      <c r="U13" s="191"/>
    </row>
    <row r="14" customFormat="false" ht="15.05" hidden="false" customHeight="false" outlineLevel="1" collapsed="false">
      <c r="A14" s="193" t="s">
        <v>138</v>
      </c>
      <c r="B14" s="188" t="s">
        <v>139</v>
      </c>
      <c r="C14" s="193" t="n">
        <f aca="false">9*11</f>
        <v>99</v>
      </c>
      <c r="D14" s="193" t="n">
        <f aca="false">6*11</f>
        <v>66</v>
      </c>
      <c r="E14" s="193" t="n">
        <f aca="false">6*11</f>
        <v>66</v>
      </c>
      <c r="F14" s="193" t="n">
        <f aca="false">4*11</f>
        <v>44</v>
      </c>
      <c r="G14" s="193" t="n">
        <f aca="false">4*11</f>
        <v>44</v>
      </c>
      <c r="H14" s="194" t="n">
        <f aca="false">4*11</f>
        <v>44</v>
      </c>
      <c r="I14" s="194" t="n">
        <f aca="false">4*11</f>
        <v>44</v>
      </c>
      <c r="J14" s="193" t="n">
        <f aca="false">SUM(C14:I14)</f>
        <v>407</v>
      </c>
      <c r="T14" s="186"/>
      <c r="U14" s="191"/>
    </row>
    <row r="15" customFormat="false" ht="15.05" hidden="false" customHeight="false" outlineLevel="1" collapsed="false">
      <c r="A15" s="195" t="s">
        <v>140</v>
      </c>
      <c r="B15" s="196" t="s">
        <v>141</v>
      </c>
      <c r="C15" s="186" t="s">
        <v>124</v>
      </c>
      <c r="D15" s="186" t="s">
        <v>126</v>
      </c>
      <c r="E15" s="186" t="s">
        <v>122</v>
      </c>
      <c r="F15" s="186" t="s">
        <v>120</v>
      </c>
      <c r="G15" s="186" t="s">
        <v>124</v>
      </c>
      <c r="H15" s="186" t="s">
        <v>126</v>
      </c>
      <c r="I15" s="186" t="s">
        <v>128</v>
      </c>
      <c r="J15" s="190"/>
      <c r="P15" s="197"/>
      <c r="Q15" s="197"/>
      <c r="R15" s="197"/>
      <c r="S15" s="197"/>
      <c r="T15" s="186"/>
      <c r="U15" s="191"/>
    </row>
    <row r="16" customFormat="false" ht="15.05" hidden="false" customHeight="false" outlineLevel="1" collapsed="false">
      <c r="A16" s="195" t="s">
        <v>142</v>
      </c>
      <c r="B16" s="196" t="s">
        <v>143</v>
      </c>
      <c r="C16" s="186" t="s">
        <v>122</v>
      </c>
      <c r="D16" s="186" t="s">
        <v>120</v>
      </c>
      <c r="E16" s="186" t="s">
        <v>124</v>
      </c>
      <c r="F16" s="186" t="s">
        <v>126</v>
      </c>
      <c r="G16" s="186" t="s">
        <v>122</v>
      </c>
      <c r="H16" s="186" t="s">
        <v>120</v>
      </c>
      <c r="I16" s="186" t="s">
        <v>124</v>
      </c>
      <c r="J16" s="190"/>
      <c r="P16" s="197"/>
      <c r="Q16" s="197"/>
      <c r="R16" s="197"/>
      <c r="S16" s="197"/>
      <c r="T16" s="186"/>
      <c r="U16" s="191"/>
    </row>
    <row r="17" customFormat="false" ht="15.05" hidden="false" customHeight="false" outlineLevel="1" collapsed="false">
      <c r="A17" s="198" t="s">
        <v>144</v>
      </c>
      <c r="B17" s="199"/>
      <c r="C17" s="186"/>
      <c r="D17" s="186"/>
      <c r="E17" s="186"/>
      <c r="F17" s="186"/>
      <c r="G17" s="186"/>
      <c r="H17" s="186"/>
      <c r="I17" s="186"/>
      <c r="J17" s="190" t="n">
        <f aca="false">SUM(J18:J27)</f>
        <v>251.1</v>
      </c>
      <c r="T17" s="186"/>
      <c r="U17" s="191"/>
    </row>
    <row r="18" customFormat="false" ht="15.05" hidden="false" customHeight="false" outlineLevel="1" collapsed="false">
      <c r="A18" s="186" t="s">
        <v>145</v>
      </c>
      <c r="B18" s="186" t="s">
        <v>146</v>
      </c>
      <c r="C18" s="186"/>
      <c r="D18" s="186" t="n">
        <v>11.3</v>
      </c>
      <c r="E18" s="186" t="n">
        <v>4</v>
      </c>
      <c r="F18" s="186" t="n">
        <v>8</v>
      </c>
      <c r="G18" s="186"/>
      <c r="H18" s="186" t="n">
        <v>11.3</v>
      </c>
      <c r="I18" s="186" t="n">
        <v>4</v>
      </c>
      <c r="J18" s="190" t="n">
        <f aca="false">SUM(C18:I18)</f>
        <v>38.6</v>
      </c>
      <c r="T18" s="186"/>
      <c r="U18" s="191"/>
    </row>
    <row r="19" customFormat="false" ht="15.05" hidden="false" customHeight="false" outlineLevel="1" collapsed="false">
      <c r="A19" s="186" t="s">
        <v>147</v>
      </c>
      <c r="B19" s="186" t="s">
        <v>148</v>
      </c>
      <c r="C19" s="186" t="n">
        <v>0</v>
      </c>
      <c r="D19" s="186" t="n">
        <v>0</v>
      </c>
      <c r="E19" s="186"/>
      <c r="F19" s="186" t="n">
        <v>0</v>
      </c>
      <c r="G19" s="186" t="n">
        <v>0</v>
      </c>
      <c r="H19" s="186" t="n">
        <v>0</v>
      </c>
      <c r="I19" s="186"/>
      <c r="J19" s="190" t="n">
        <f aca="false">SUM(C19:I19)</f>
        <v>0</v>
      </c>
      <c r="T19" s="186"/>
      <c r="U19" s="191"/>
    </row>
    <row r="20" customFormat="false" ht="15.05" hidden="false" customHeight="false" outlineLevel="1" collapsed="false">
      <c r="A20" s="186" t="s">
        <v>149</v>
      </c>
      <c r="B20" s="186" t="s">
        <v>150</v>
      </c>
      <c r="C20" s="186" t="n">
        <v>8</v>
      </c>
      <c r="D20" s="186"/>
      <c r="E20" s="186" t="n">
        <v>0</v>
      </c>
      <c r="F20" s="186" t="n">
        <v>0</v>
      </c>
      <c r="G20" s="186" t="n">
        <v>0</v>
      </c>
      <c r="H20" s="186"/>
      <c r="I20" s="186" t="n">
        <v>11.3</v>
      </c>
      <c r="J20" s="190" t="n">
        <f aca="false">SUM(C20:I20)</f>
        <v>19.3</v>
      </c>
      <c r="T20" s="186"/>
      <c r="U20" s="191"/>
    </row>
    <row r="21" customFormat="false" ht="15.05" hidden="false" customHeight="false" outlineLevel="1" collapsed="false">
      <c r="A21" s="186" t="s">
        <v>151</v>
      </c>
      <c r="B21" s="186" t="s">
        <v>152</v>
      </c>
      <c r="C21" s="186" t="n">
        <v>11.3</v>
      </c>
      <c r="D21" s="186" t="n">
        <v>4</v>
      </c>
      <c r="E21" s="186" t="n">
        <v>8</v>
      </c>
      <c r="F21" s="186"/>
      <c r="G21" s="186" t="n">
        <v>11.3</v>
      </c>
      <c r="H21" s="186" t="n">
        <v>4</v>
      </c>
      <c r="I21" s="186" t="n">
        <v>8</v>
      </c>
      <c r="J21" s="190" t="n">
        <f aca="false">SUM(C21:I21)</f>
        <v>46.6</v>
      </c>
      <c r="T21" s="186"/>
      <c r="U21" s="191"/>
    </row>
    <row r="22" customFormat="false" ht="15.05" hidden="false" customHeight="false" outlineLevel="1" collapsed="false">
      <c r="A22" s="186" t="s">
        <v>153</v>
      </c>
      <c r="B22" s="186" t="s">
        <v>154</v>
      </c>
      <c r="C22" s="186" t="n">
        <v>0</v>
      </c>
      <c r="D22" s="186" t="n">
        <v>0</v>
      </c>
      <c r="E22" s="186" t="n">
        <v>8</v>
      </c>
      <c r="F22" s="186" t="n">
        <v>8</v>
      </c>
      <c r="G22" s="186" t="n">
        <v>0</v>
      </c>
      <c r="H22" s="186"/>
      <c r="I22" s="186"/>
      <c r="J22" s="190" t="n">
        <f aca="false">SUM(C22:I22)</f>
        <v>16</v>
      </c>
      <c r="L22" s="200"/>
      <c r="T22" s="186"/>
      <c r="U22" s="191"/>
    </row>
    <row r="23" customFormat="false" ht="15.05" hidden="false" customHeight="false" outlineLevel="1" collapsed="false">
      <c r="A23" s="186" t="s">
        <v>155</v>
      </c>
      <c r="B23" s="186" t="s">
        <v>156</v>
      </c>
      <c r="C23" s="186" t="n">
        <v>8</v>
      </c>
      <c r="D23" s="186" t="n">
        <v>8</v>
      </c>
      <c r="E23" s="186" t="n">
        <v>0</v>
      </c>
      <c r="F23" s="186" t="n">
        <v>0</v>
      </c>
      <c r="G23" s="186" t="n">
        <v>8</v>
      </c>
      <c r="H23" s="186"/>
      <c r="I23" s="186"/>
      <c r="J23" s="190" t="n">
        <f aca="false">SUM(D23:I23)</f>
        <v>16</v>
      </c>
      <c r="T23" s="186"/>
      <c r="U23" s="191"/>
    </row>
    <row r="24" customFormat="false" ht="15.05" hidden="false" customHeight="false" outlineLevel="1" collapsed="false">
      <c r="A24" s="186" t="s">
        <v>157</v>
      </c>
      <c r="B24" s="186" t="s">
        <v>158</v>
      </c>
      <c r="C24" s="186" t="n">
        <v>8</v>
      </c>
      <c r="D24" s="186" t="n">
        <v>8</v>
      </c>
      <c r="E24" s="186" t="n">
        <v>0</v>
      </c>
      <c r="F24" s="186" t="n">
        <v>0</v>
      </c>
      <c r="G24" s="186" t="n">
        <v>8</v>
      </c>
      <c r="H24" s="186"/>
      <c r="I24" s="186"/>
      <c r="J24" s="190" t="n">
        <f aca="false">SUM(C24:I24)</f>
        <v>24</v>
      </c>
      <c r="T24" s="186"/>
      <c r="U24" s="191"/>
    </row>
    <row r="25" customFormat="false" ht="15.05" hidden="false" customHeight="false" outlineLevel="1" collapsed="false">
      <c r="A25" s="186" t="s">
        <v>159</v>
      </c>
      <c r="B25" s="186" t="s">
        <v>160</v>
      </c>
      <c r="C25" s="186" t="n">
        <v>8</v>
      </c>
      <c r="D25" s="186" t="n">
        <v>0</v>
      </c>
      <c r="E25" s="186" t="n">
        <v>11.3</v>
      </c>
      <c r="F25" s="186" t="n">
        <v>4</v>
      </c>
      <c r="G25" s="186" t="n">
        <v>8</v>
      </c>
      <c r="H25" s="186"/>
      <c r="I25" s="186"/>
      <c r="J25" s="190" t="n">
        <f aca="false">SUM(C25:I25)</f>
        <v>31.3</v>
      </c>
      <c r="N25" s="197"/>
      <c r="O25" s="197"/>
      <c r="P25" s="197"/>
      <c r="Q25" s="197"/>
      <c r="R25" s="197"/>
      <c r="S25" s="197"/>
      <c r="T25" s="186"/>
      <c r="U25" s="191"/>
    </row>
    <row r="26" customFormat="false" ht="15.05" hidden="false" customHeight="false" outlineLevel="1" collapsed="false">
      <c r="A26" s="186" t="s">
        <v>161</v>
      </c>
      <c r="B26" s="186" t="s">
        <v>162</v>
      </c>
      <c r="C26" s="186" t="n">
        <v>4</v>
      </c>
      <c r="D26" s="186" t="n">
        <v>8</v>
      </c>
      <c r="E26" s="186" t="n">
        <v>0</v>
      </c>
      <c r="F26" s="186" t="n">
        <v>11.3</v>
      </c>
      <c r="G26" s="186" t="n">
        <v>4</v>
      </c>
      <c r="H26" s="186" t="n">
        <v>8</v>
      </c>
      <c r="I26" s="186"/>
      <c r="J26" s="190" t="n">
        <f aca="false">SUM(C26:I26)</f>
        <v>35.3</v>
      </c>
      <c r="N26" s="197"/>
      <c r="O26" s="197"/>
      <c r="P26" s="197"/>
      <c r="Q26" s="197"/>
      <c r="R26" s="197"/>
      <c r="S26" s="197"/>
      <c r="T26" s="186"/>
      <c r="U26" s="191"/>
    </row>
    <row r="27" customFormat="false" ht="15.05" hidden="false" customHeight="false" outlineLevel="1" collapsed="false">
      <c r="A27" s="186" t="s">
        <v>163</v>
      </c>
      <c r="B27" s="186" t="s">
        <v>164</v>
      </c>
      <c r="C27" s="186" t="n">
        <v>8</v>
      </c>
      <c r="D27" s="186" t="n">
        <v>0</v>
      </c>
      <c r="E27" s="186" t="n">
        <v>8</v>
      </c>
      <c r="F27" s="186" t="n">
        <v>8</v>
      </c>
      <c r="G27" s="186" t="n">
        <v>0</v>
      </c>
      <c r="H27" s="186"/>
      <c r="I27" s="186"/>
      <c r="J27" s="190" t="n">
        <f aca="false">SUM(C27:I27)</f>
        <v>24</v>
      </c>
      <c r="N27" s="197"/>
      <c r="O27" s="197"/>
      <c r="P27" s="197"/>
      <c r="Q27" s="197"/>
      <c r="R27" s="197"/>
      <c r="S27" s="197"/>
      <c r="T27" s="186"/>
      <c r="U27" s="191"/>
    </row>
    <row r="28" customFormat="false" ht="15.05" hidden="false" customHeight="false" outlineLevel="1" collapsed="false">
      <c r="A28" s="195" t="s">
        <v>165</v>
      </c>
      <c r="B28" s="196" t="s">
        <v>141</v>
      </c>
      <c r="C28" s="186" t="s">
        <v>151</v>
      </c>
      <c r="D28" s="186" t="s">
        <v>145</v>
      </c>
      <c r="E28" s="186" t="s">
        <v>149</v>
      </c>
      <c r="F28" s="186" t="s">
        <v>147</v>
      </c>
      <c r="G28" s="186" t="s">
        <v>151</v>
      </c>
      <c r="H28" s="186" t="s">
        <v>145</v>
      </c>
      <c r="I28" s="186" t="s">
        <v>149</v>
      </c>
      <c r="J28" s="190"/>
      <c r="N28" s="197"/>
      <c r="O28" s="197"/>
      <c r="P28" s="197"/>
      <c r="Q28" s="197"/>
      <c r="R28" s="197"/>
      <c r="S28" s="197"/>
      <c r="T28" s="186"/>
      <c r="U28" s="191"/>
    </row>
    <row r="29" customFormat="false" ht="15.05" hidden="false" customHeight="false" outlineLevel="1" collapsed="false">
      <c r="A29" s="195" t="s">
        <v>166</v>
      </c>
      <c r="B29" s="196" t="s">
        <v>143</v>
      </c>
      <c r="C29" s="186" t="s">
        <v>149</v>
      </c>
      <c r="D29" s="186" t="s">
        <v>147</v>
      </c>
      <c r="E29" s="186" t="s">
        <v>151</v>
      </c>
      <c r="F29" s="186" t="s">
        <v>145</v>
      </c>
      <c r="G29" s="186" t="s">
        <v>149</v>
      </c>
      <c r="H29" s="186" t="s">
        <v>147</v>
      </c>
      <c r="I29" s="186" t="s">
        <v>151</v>
      </c>
      <c r="J29" s="190"/>
      <c r="N29" s="197"/>
      <c r="O29" s="197"/>
      <c r="P29" s="197"/>
      <c r="Q29" s="197"/>
      <c r="R29" s="197"/>
      <c r="S29" s="197"/>
      <c r="T29" s="186"/>
      <c r="U29" s="191"/>
    </row>
    <row r="30" customFormat="false" ht="15.05" hidden="false" customHeight="false" outlineLevel="1" collapsed="false">
      <c r="A30" s="201" t="s">
        <v>167</v>
      </c>
      <c r="B30" s="202"/>
      <c r="C30" s="186"/>
      <c r="D30" s="186"/>
      <c r="E30" s="186"/>
      <c r="F30" s="186"/>
      <c r="G30" s="186"/>
      <c r="H30" s="186"/>
      <c r="I30" s="186"/>
      <c r="J30" s="203" t="n">
        <f aca="false">SUM(J31:J32)</f>
        <v>40</v>
      </c>
      <c r="N30" s="197"/>
      <c r="O30" s="197"/>
      <c r="P30" s="197"/>
      <c r="Q30" s="197"/>
      <c r="R30" s="197"/>
      <c r="S30" s="197"/>
      <c r="T30" s="186"/>
      <c r="U30" s="191"/>
    </row>
    <row r="31" customFormat="false" ht="15.05" hidden="false" customHeight="false" outlineLevel="1" collapsed="false">
      <c r="A31" s="201" t="s">
        <v>168</v>
      </c>
      <c r="B31" s="188" t="s">
        <v>169</v>
      </c>
      <c r="C31" s="204" t="n">
        <v>8</v>
      </c>
      <c r="D31" s="204" t="n">
        <v>8</v>
      </c>
      <c r="E31" s="204" t="n">
        <v>8</v>
      </c>
      <c r="F31" s="204" t="n">
        <v>8</v>
      </c>
      <c r="G31" s="204" t="n">
        <v>8</v>
      </c>
      <c r="H31" s="205"/>
      <c r="I31" s="205"/>
      <c r="J31" s="190" t="n">
        <f aca="false">SUM(C31:I31)</f>
        <v>40</v>
      </c>
      <c r="T31" s="186"/>
      <c r="U31" s="191"/>
    </row>
    <row r="32" customFormat="false" ht="15.05" hidden="false" customHeight="false" outlineLevel="1" collapsed="false">
      <c r="A32" s="193" t="s">
        <v>138</v>
      </c>
      <c r="B32" s="188" t="s">
        <v>139</v>
      </c>
      <c r="C32" s="193"/>
      <c r="D32" s="193"/>
      <c r="E32" s="193"/>
      <c r="F32" s="193"/>
      <c r="G32" s="193"/>
      <c r="H32" s="193"/>
      <c r="I32" s="193"/>
      <c r="J32" s="193" t="n">
        <f aca="false">SUM(C32:I32)</f>
        <v>0</v>
      </c>
      <c r="T32" s="186"/>
      <c r="U32" s="191"/>
    </row>
    <row r="33" customFormat="false" ht="15.05" hidden="false" customHeight="false" outlineLevel="1" collapsed="false">
      <c r="A33" s="186"/>
      <c r="B33" s="186" t="s">
        <v>170</v>
      </c>
      <c r="C33" s="186"/>
      <c r="D33" s="206"/>
      <c r="E33" s="206"/>
      <c r="F33" s="193"/>
      <c r="G33" s="186"/>
      <c r="H33" s="186"/>
      <c r="I33" s="186"/>
      <c r="J33" s="207"/>
      <c r="T33" s="186"/>
      <c r="U33" s="191"/>
    </row>
    <row r="34" customFormat="false" ht="15.05" hidden="false" customHeight="false" outlineLevel="0" collapsed="false">
      <c r="A34" s="208" t="s">
        <v>171</v>
      </c>
      <c r="T34" s="186"/>
      <c r="U34" s="191"/>
    </row>
    <row r="35" customFormat="false" ht="15.05" hidden="false" customHeight="false" outlineLevel="1" collapsed="false">
      <c r="A35" s="186"/>
      <c r="B35" s="186" t="s">
        <v>172</v>
      </c>
      <c r="C35" s="186" t="s">
        <v>173</v>
      </c>
      <c r="D35" s="186" t="s">
        <v>116</v>
      </c>
      <c r="E35" s="186" t="s">
        <v>174</v>
      </c>
      <c r="T35" s="186"/>
      <c r="U35" s="191"/>
    </row>
    <row r="36" customFormat="false" ht="15.05" hidden="false" customHeight="false" outlineLevel="1" collapsed="false">
      <c r="A36" s="186" t="s">
        <v>175</v>
      </c>
      <c r="B36" s="186" t="n">
        <v>8</v>
      </c>
      <c r="C36" s="186" t="n">
        <v>6</v>
      </c>
      <c r="D36" s="186" t="n">
        <v>16</v>
      </c>
      <c r="E36" s="186"/>
      <c r="T36" s="186"/>
      <c r="U36" s="191"/>
    </row>
    <row r="37" customFormat="false" ht="15.05" hidden="false" customHeight="false" outlineLevel="1" collapsed="false">
      <c r="A37" s="186" t="s">
        <v>176</v>
      </c>
      <c r="B37" s="186" t="n">
        <v>11</v>
      </c>
      <c r="C37" s="186" t="n">
        <v>6</v>
      </c>
      <c r="D37" s="186" t="n">
        <v>16</v>
      </c>
      <c r="E37" s="186"/>
      <c r="T37" s="186"/>
      <c r="U37" s="191"/>
    </row>
    <row r="38" customFormat="false" ht="15.05" hidden="false" customHeight="false" outlineLevel="1" collapsed="false">
      <c r="A38" s="186" t="s">
        <v>177</v>
      </c>
      <c r="B38" s="186" t="n">
        <v>8</v>
      </c>
      <c r="C38" s="186" t="n">
        <v>4</v>
      </c>
      <c r="D38" s="186" t="n">
        <v>10</v>
      </c>
      <c r="E38" s="186" t="n">
        <v>2</v>
      </c>
      <c r="T38" s="186"/>
      <c r="U38" s="191"/>
    </row>
    <row r="39" customFormat="false" ht="15.05" hidden="false" customHeight="false" outlineLevel="1" collapsed="false">
      <c r="A39" s="186" t="s">
        <v>178</v>
      </c>
      <c r="B39" s="186" t="n">
        <v>8</v>
      </c>
      <c r="C39" s="186" t="n">
        <v>4</v>
      </c>
      <c r="D39" s="186" t="n">
        <v>10</v>
      </c>
      <c r="E39" s="186" t="n">
        <v>0</v>
      </c>
      <c r="T39" s="186"/>
      <c r="U39" s="191"/>
    </row>
    <row r="40" customFormat="false" ht="15.05" hidden="false" customHeight="false" outlineLevel="1" collapsed="false">
      <c r="A40" s="186" t="s">
        <v>179</v>
      </c>
      <c r="B40" s="186" t="n">
        <v>8</v>
      </c>
      <c r="C40" s="186" t="n">
        <v>5</v>
      </c>
      <c r="D40" s="186" t="n">
        <v>10</v>
      </c>
      <c r="E40" s="186" t="n">
        <v>2</v>
      </c>
      <c r="T40" s="186"/>
      <c r="U40" s="191"/>
    </row>
    <row r="41" customFormat="false" ht="15.05" hidden="false" customHeight="false" outlineLevel="0" collapsed="false">
      <c r="A41" s="0" t="s">
        <v>180</v>
      </c>
      <c r="T41" s="186"/>
      <c r="U41" s="191"/>
    </row>
    <row r="42" customFormat="false" ht="15.05" hidden="false" customHeight="false" outlineLevel="0" collapsed="false">
      <c r="A42" s="197" t="s">
        <v>181</v>
      </c>
      <c r="T42" s="186"/>
      <c r="U42" s="191"/>
    </row>
    <row r="43" customFormat="false" ht="15.05" hidden="false" customHeight="false" outlineLevel="1" collapsed="false">
      <c r="A43" s="209" t="n">
        <v>500028029</v>
      </c>
      <c r="B43" s="210" t="s">
        <v>182</v>
      </c>
      <c r="T43" s="186"/>
      <c r="U43" s="191"/>
    </row>
    <row r="44" customFormat="false" ht="15.05" hidden="false" customHeight="false" outlineLevel="1" collapsed="false">
      <c r="A44" s="209" t="n">
        <v>500028032</v>
      </c>
      <c r="B44" s="210" t="s">
        <v>183</v>
      </c>
      <c r="T44" s="186"/>
      <c r="U44" s="191"/>
    </row>
    <row r="45" customFormat="false" ht="15.05" hidden="false" customHeight="false" outlineLevel="1" collapsed="false">
      <c r="A45" s="209" t="n">
        <v>500022140</v>
      </c>
      <c r="B45" s="210" t="s">
        <v>184</v>
      </c>
      <c r="T45" s="186"/>
      <c r="U45" s="191"/>
    </row>
    <row r="46" customFormat="false" ht="15.05" hidden="false" customHeight="false" outlineLevel="1" collapsed="false">
      <c r="A46" s="209" t="n">
        <v>500024446</v>
      </c>
      <c r="B46" s="210" t="s">
        <v>185</v>
      </c>
      <c r="T46" s="186"/>
      <c r="U46" s="191"/>
    </row>
    <row r="47" customFormat="false" ht="15.05" hidden="false" customHeight="false" outlineLevel="1" collapsed="false">
      <c r="A47" s="209" t="n">
        <v>500028020</v>
      </c>
      <c r="B47" s="210" t="s">
        <v>186</v>
      </c>
      <c r="F47" s="211"/>
      <c r="T47" s="186"/>
      <c r="U47" s="191"/>
    </row>
    <row r="48" customFormat="false" ht="15.05" hidden="false" customHeight="false" outlineLevel="1" collapsed="false">
      <c r="A48" s="209" t="n">
        <v>500028022</v>
      </c>
      <c r="B48" s="210" t="s">
        <v>187</v>
      </c>
      <c r="H48" s="212"/>
      <c r="T48" s="186"/>
      <c r="U48" s="191"/>
    </row>
    <row r="49" customFormat="false" ht="15.05" hidden="false" customHeight="false" outlineLevel="1" collapsed="false">
      <c r="A49" s="209" t="n">
        <v>500028023</v>
      </c>
      <c r="B49" s="210" t="s">
        <v>187</v>
      </c>
      <c r="E49" s="212"/>
      <c r="T49" s="186"/>
      <c r="U49" s="191"/>
    </row>
    <row r="50" customFormat="false" ht="15.05" hidden="false" customHeight="false" outlineLevel="1" collapsed="false">
      <c r="A50" s="209" t="n">
        <v>500028024</v>
      </c>
      <c r="B50" s="210" t="s">
        <v>187</v>
      </c>
      <c r="T50" s="186"/>
      <c r="U50" s="191"/>
    </row>
    <row r="51" customFormat="false" ht="15.05" hidden="false" customHeight="false" outlineLevel="1" collapsed="false">
      <c r="A51" s="211" t="n">
        <v>500028066</v>
      </c>
      <c r="B51" s="213" t="s">
        <v>188</v>
      </c>
      <c r="T51" s="186"/>
      <c r="U51" s="191"/>
    </row>
    <row r="52" customFormat="false" ht="15.05" hidden="false" customHeight="false" outlineLevel="1" collapsed="false">
      <c r="A52" s="214" t="n">
        <v>500027453</v>
      </c>
      <c r="B52" s="0" t="s">
        <v>189</v>
      </c>
      <c r="T52" s="186"/>
      <c r="U52" s="191"/>
    </row>
    <row r="53" customFormat="false" ht="15.05" hidden="false" customHeight="false" outlineLevel="1" collapsed="false">
      <c r="A53" s="214" t="n">
        <v>500027649</v>
      </c>
      <c r="B53" s="0" t="s">
        <v>190</v>
      </c>
      <c r="T53" s="186"/>
      <c r="U53" s="191"/>
    </row>
    <row r="54" customFormat="false" ht="15.05" hidden="false" customHeight="false" outlineLevel="1" collapsed="false">
      <c r="A54" s="215" t="s">
        <v>191</v>
      </c>
      <c r="B54" s="213"/>
      <c r="T54" s="186"/>
      <c r="U54" s="191"/>
    </row>
    <row r="55" customFormat="false" ht="15.05" hidden="false" customHeight="false" outlineLevel="1" collapsed="false">
      <c r="A55" s="209" t="n">
        <v>500028030</v>
      </c>
      <c r="B55" s="210" t="s">
        <v>192</v>
      </c>
      <c r="T55" s="186"/>
      <c r="U55" s="191"/>
    </row>
    <row r="56" customFormat="false" ht="15.05" hidden="false" customHeight="false" outlineLevel="1" collapsed="false">
      <c r="A56" s="209" t="n">
        <v>500028031</v>
      </c>
      <c r="B56" s="210" t="s">
        <v>193</v>
      </c>
      <c r="T56" s="186"/>
      <c r="U56" s="191"/>
    </row>
    <row r="57" customFormat="false" ht="15.05" hidden="false" customHeight="false" outlineLevel="1" collapsed="false">
      <c r="A57" s="209" t="n">
        <v>500028025</v>
      </c>
      <c r="B57" s="210" t="s">
        <v>194</v>
      </c>
      <c r="T57" s="186"/>
      <c r="U57" s="191"/>
    </row>
    <row r="58" customFormat="false" ht="15.05" hidden="false" customHeight="false" outlineLevel="1" collapsed="false">
      <c r="A58" s="209" t="n">
        <v>500028026</v>
      </c>
      <c r="B58" s="210" t="s">
        <v>194</v>
      </c>
      <c r="T58" s="186"/>
      <c r="U58" s="191"/>
    </row>
    <row r="59" customFormat="false" ht="15.05" hidden="false" customHeight="false" outlineLevel="1" collapsed="false">
      <c r="A59" s="209" t="n">
        <v>500028027</v>
      </c>
      <c r="B59" s="210" t="s">
        <v>194</v>
      </c>
      <c r="T59" s="186"/>
      <c r="U59" s="191"/>
    </row>
    <row r="60" customFormat="false" ht="15.05" hidden="false" customHeight="false" outlineLevel="1" collapsed="false">
      <c r="A60" s="209" t="n">
        <v>500022141</v>
      </c>
      <c r="B60" s="210" t="s">
        <v>195</v>
      </c>
      <c r="T60" s="186"/>
      <c r="U60" s="191"/>
    </row>
    <row r="61" customFormat="false" ht="15.05" hidden="false" customHeight="false" outlineLevel="1" collapsed="false">
      <c r="A61" s="209" t="n">
        <v>500024447</v>
      </c>
      <c r="B61" s="210" t="s">
        <v>196</v>
      </c>
      <c r="T61" s="186"/>
      <c r="U61" s="191"/>
    </row>
    <row r="62" customFormat="false" ht="15.05" hidden="false" customHeight="false" outlineLevel="1" collapsed="false">
      <c r="A62" s="209" t="n">
        <v>500028021</v>
      </c>
      <c r="B62" s="210" t="s">
        <v>197</v>
      </c>
      <c r="T62" s="186"/>
      <c r="U62" s="191"/>
    </row>
    <row r="63" customFormat="false" ht="15.05" hidden="false" customHeight="false" outlineLevel="0" collapsed="false">
      <c r="A63" s="0" t="s">
        <v>198</v>
      </c>
      <c r="T63" s="186"/>
      <c r="U63" s="191"/>
    </row>
    <row r="64" customFormat="false" ht="15.05" hidden="false" customHeight="false" outlineLevel="0" collapsed="false">
      <c r="T64" s="186"/>
      <c r="U64" s="191"/>
    </row>
    <row r="65" customFormat="false" ht="15.05" hidden="false" customHeight="false" outlineLevel="1" collapsed="false">
      <c r="B65" s="216" t="s">
        <v>199</v>
      </c>
      <c r="G65" s="216" t="n">
        <v>18</v>
      </c>
      <c r="H65" s="216" t="n">
        <v>19</v>
      </c>
      <c r="I65" s="216" t="n">
        <v>23</v>
      </c>
      <c r="J65" s="216" t="n">
        <v>22</v>
      </c>
      <c r="K65" s="216" t="n">
        <v>21</v>
      </c>
      <c r="L65" s="216" t="n">
        <v>23</v>
      </c>
      <c r="M65" s="216" t="n">
        <v>20</v>
      </c>
      <c r="N65" s="216" t="n">
        <v>22</v>
      </c>
      <c r="T65" s="186"/>
      <c r="U65" s="191"/>
    </row>
    <row r="66" customFormat="false" ht="15.05" hidden="false" customHeight="false" outlineLevel="1" collapsed="false">
      <c r="B66" s="216" t="s">
        <v>200</v>
      </c>
      <c r="G66" s="216" t="n">
        <v>143</v>
      </c>
      <c r="H66" s="216" t="n">
        <v>151</v>
      </c>
      <c r="I66" s="216" t="n">
        <v>184</v>
      </c>
      <c r="J66" s="216" t="n">
        <v>176</v>
      </c>
      <c r="K66" s="216" t="n">
        <v>168</v>
      </c>
      <c r="L66" s="216" t="n">
        <v>184</v>
      </c>
      <c r="M66" s="216" t="n">
        <v>160</v>
      </c>
      <c r="N66" s="216" t="n">
        <v>175</v>
      </c>
      <c r="T66" s="186"/>
      <c r="U66" s="191"/>
    </row>
    <row r="67" customFormat="false" ht="15.05" hidden="false" customHeight="false" outlineLevel="1" collapsed="false">
      <c r="C67" s="0" t="s">
        <v>201</v>
      </c>
      <c r="D67" s="0" t="s">
        <v>202</v>
      </c>
      <c r="E67" s="0" t="s">
        <v>203</v>
      </c>
      <c r="F67" s="0" t="s">
        <v>204</v>
      </c>
      <c r="G67" s="0" t="s">
        <v>205</v>
      </c>
      <c r="H67" s="0" t="s">
        <v>206</v>
      </c>
      <c r="I67" s="0" t="s">
        <v>207</v>
      </c>
      <c r="J67" s="0" t="s">
        <v>208</v>
      </c>
      <c r="K67" s="0" t="s">
        <v>209</v>
      </c>
      <c r="L67" s="0" t="s">
        <v>210</v>
      </c>
      <c r="M67" s="0" t="s">
        <v>211</v>
      </c>
      <c r="N67" s="0" t="s">
        <v>212</v>
      </c>
      <c r="T67" s="186"/>
      <c r="U67" s="191"/>
    </row>
    <row r="68" customFormat="false" ht="15.05" hidden="false" customHeight="false" outlineLevel="1" collapsed="false">
      <c r="B68" s="186" t="s">
        <v>213</v>
      </c>
      <c r="C68" s="217" t="n">
        <v>2249</v>
      </c>
      <c r="D68" s="218" t="n">
        <v>2362</v>
      </c>
      <c r="E68" s="217" t="n">
        <v>2424</v>
      </c>
      <c r="F68" s="219" t="n">
        <v>5242</v>
      </c>
      <c r="G68" s="218" t="n">
        <v>1712</v>
      </c>
      <c r="H68" s="218" t="n">
        <v>1946</v>
      </c>
      <c r="I68" s="218" t="n">
        <v>2370</v>
      </c>
      <c r="J68" s="218" t="n">
        <v>2290</v>
      </c>
      <c r="K68" s="186" t="n">
        <v>2150</v>
      </c>
      <c r="L68" s="186" t="n">
        <v>2150</v>
      </c>
      <c r="M68" s="186" t="n">
        <v>2150</v>
      </c>
      <c r="N68" s="186" t="n">
        <v>2150</v>
      </c>
      <c r="O68" s="186" t="n">
        <f aca="false">SUM(C68:N68)</f>
        <v>29195</v>
      </c>
      <c r="T68" s="186"/>
      <c r="U68" s="191"/>
    </row>
    <row r="69" customFormat="false" ht="15.05" hidden="false" customHeight="false" outlineLevel="1" collapsed="false">
      <c r="B69" s="186" t="s">
        <v>214</v>
      </c>
      <c r="C69" s="186"/>
      <c r="D69" s="186"/>
      <c r="E69" s="186"/>
      <c r="F69" s="186"/>
      <c r="G69" s="186"/>
      <c r="H69" s="186"/>
      <c r="I69" s="186"/>
      <c r="J69" s="186"/>
      <c r="K69" s="186" t="n">
        <f aca="false">(16*16)</f>
        <v>256</v>
      </c>
      <c r="L69" s="186" t="n">
        <f aca="false">16*8+16*12</f>
        <v>320</v>
      </c>
      <c r="M69" s="186" t="n">
        <f aca="false">(16*16)</f>
        <v>256</v>
      </c>
      <c r="N69" s="186" t="n">
        <f aca="false">16*8+16*12</f>
        <v>320</v>
      </c>
      <c r="O69" s="186"/>
      <c r="T69" s="186"/>
      <c r="U69" s="191"/>
    </row>
    <row r="70" customFormat="false" ht="15.05" hidden="false" customHeight="false" outlineLevel="1" collapsed="false">
      <c r="B70" s="186" t="s">
        <v>215</v>
      </c>
      <c r="C70" s="186"/>
      <c r="D70" s="186"/>
      <c r="E70" s="186"/>
      <c r="F70" s="186"/>
      <c r="G70" s="186"/>
      <c r="H70" s="186"/>
      <c r="I70" s="186"/>
      <c r="J70" s="186"/>
      <c r="K70" s="186" t="n">
        <f aca="false">K68-K69</f>
        <v>1894</v>
      </c>
      <c r="L70" s="186" t="n">
        <f aca="false">L68-L69</f>
        <v>1830</v>
      </c>
      <c r="M70" s="186" t="n">
        <f aca="false">M68-M69</f>
        <v>1894</v>
      </c>
      <c r="N70" s="186" t="n">
        <f aca="false">N68-N69</f>
        <v>1830</v>
      </c>
      <c r="O70" s="186"/>
      <c r="T70" s="186"/>
      <c r="U70" s="191"/>
    </row>
    <row r="71" customFormat="false" ht="15.05" hidden="false" customHeight="false" outlineLevel="1" collapsed="false">
      <c r="B71" s="186" t="s">
        <v>216</v>
      </c>
      <c r="C71" s="217" t="n">
        <v>2249</v>
      </c>
      <c r="D71" s="218" t="n">
        <v>2362</v>
      </c>
      <c r="E71" s="217" t="n">
        <v>2424</v>
      </c>
      <c r="F71" s="219" t="n">
        <v>5242</v>
      </c>
      <c r="G71" s="218" t="n">
        <v>1712</v>
      </c>
      <c r="H71" s="218" t="n">
        <v>1946</v>
      </c>
      <c r="I71" s="218" t="n">
        <v>2370</v>
      </c>
      <c r="J71" s="218" t="n">
        <v>2290</v>
      </c>
      <c r="K71" s="186"/>
      <c r="L71" s="186"/>
      <c r="M71" s="186"/>
      <c r="N71" s="186"/>
      <c r="O71" s="186" t="n">
        <f aca="false">SUM(C71:N71)</f>
        <v>20595</v>
      </c>
      <c r="T71" s="186"/>
      <c r="U71" s="191"/>
    </row>
    <row r="72" customFormat="false" ht="15.05" hidden="false" customHeight="false" outlineLevel="1" collapsed="false"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T72" s="186"/>
      <c r="U72" s="191"/>
    </row>
    <row r="73" customFormat="false" ht="15.05" hidden="false" customHeight="false" outlineLevel="1" collapsed="false">
      <c r="B73" s="186" t="s">
        <v>217</v>
      </c>
      <c r="C73" s="186"/>
      <c r="D73" s="186"/>
      <c r="E73" s="186"/>
      <c r="F73" s="186"/>
      <c r="G73" s="186"/>
      <c r="H73" s="186"/>
      <c r="I73" s="186"/>
      <c r="J73" s="186"/>
      <c r="K73" s="186" t="n">
        <f aca="false">(ROUNDDOWN(K68/K66,0))-1</f>
        <v>11</v>
      </c>
      <c r="L73" s="186" t="n">
        <f aca="false">(ROUNDDOWN(L68/L66,0))-1</f>
        <v>10</v>
      </c>
      <c r="M73" s="186" t="n">
        <f aca="false">(ROUNDDOWN(M68/M66,0))-1</f>
        <v>12</v>
      </c>
      <c r="N73" s="186" t="n">
        <f aca="false">(ROUNDDOWN(N68/N66,0))-1</f>
        <v>11</v>
      </c>
      <c r="O73" s="186"/>
      <c r="T73" s="186"/>
      <c r="U73" s="191"/>
    </row>
    <row r="74" customFormat="false" ht="15.05" hidden="false" customHeight="false" outlineLevel="1" collapsed="false">
      <c r="B74" s="186" t="s">
        <v>218</v>
      </c>
      <c r="C74" s="186"/>
      <c r="D74" s="186"/>
      <c r="E74" s="186"/>
      <c r="F74" s="186"/>
      <c r="G74" s="186"/>
      <c r="H74" s="186"/>
      <c r="I74" s="186"/>
      <c r="J74" s="186"/>
      <c r="K74" s="186" t="n">
        <f aca="false">(ROUNDDOWN(K70/(K66-2),0))-1</f>
        <v>10</v>
      </c>
      <c r="L74" s="186" t="n">
        <f aca="false">(ROUNDDOWN(L70/(L66-2),0))-1</f>
        <v>9</v>
      </c>
      <c r="M74" s="186" t="n">
        <f aca="false">(ROUNDDOWN(M70/(M66-2),0))-1</f>
        <v>10</v>
      </c>
      <c r="N74" s="186" t="n">
        <f aca="false">(ROUNDDOWN(N70/(N66-2),0))-1</f>
        <v>9</v>
      </c>
      <c r="O74" s="186"/>
      <c r="T74" s="186"/>
      <c r="U74" s="191"/>
    </row>
    <row r="75" customFormat="false" ht="15.05" hidden="false" customHeight="false" outlineLevel="1" collapsed="false">
      <c r="B75" s="186" t="s">
        <v>219</v>
      </c>
      <c r="C75" s="186"/>
      <c r="D75" s="186"/>
      <c r="E75" s="186"/>
      <c r="F75" s="186"/>
      <c r="G75" s="186"/>
      <c r="H75" s="186"/>
      <c r="I75" s="186"/>
      <c r="J75" s="186"/>
      <c r="K75" s="186" t="n">
        <f aca="false">K68-K71</f>
        <v>2150</v>
      </c>
      <c r="L75" s="186" t="n">
        <f aca="false">L68-L71</f>
        <v>2150</v>
      </c>
      <c r="M75" s="186" t="n">
        <f aca="false">M68-M71</f>
        <v>2150</v>
      </c>
      <c r="N75" s="186" t="n">
        <f aca="false">N68-N71</f>
        <v>2150</v>
      </c>
      <c r="O75" s="186" t="n">
        <f aca="false">O68-O66</f>
        <v>29195</v>
      </c>
      <c r="T75" s="186"/>
      <c r="U75" s="191"/>
    </row>
    <row r="76" customFormat="false" ht="15.05" hidden="false" customHeight="false" outlineLevel="1" collapsed="false">
      <c r="B76" s="186" t="s">
        <v>220</v>
      </c>
      <c r="C76" s="220" t="n">
        <v>448</v>
      </c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186"/>
      <c r="T76" s="186"/>
      <c r="U76" s="191"/>
    </row>
    <row r="77" customFormat="false" ht="15.05" hidden="false" customHeight="false" outlineLevel="1" collapsed="false">
      <c r="B77" s="186" t="s">
        <v>221</v>
      </c>
      <c r="C77" s="186" t="n">
        <f aca="false">C68*$C$76</f>
        <v>1007552</v>
      </c>
      <c r="D77" s="186" t="n">
        <f aca="false">D68*$C$76</f>
        <v>1058176</v>
      </c>
      <c r="E77" s="186" t="n">
        <f aca="false">E68*$C$76</f>
        <v>1085952</v>
      </c>
      <c r="F77" s="186" t="n">
        <f aca="false">F68*$C$76</f>
        <v>2348416</v>
      </c>
      <c r="G77" s="186" t="n">
        <f aca="false">G68*$C$76</f>
        <v>766976</v>
      </c>
      <c r="H77" s="186" t="n">
        <f aca="false">H68*$C$76</f>
        <v>871808</v>
      </c>
      <c r="I77" s="186" t="n">
        <f aca="false">I68*$C$76</f>
        <v>1061760</v>
      </c>
      <c r="J77" s="186" t="n">
        <f aca="false">J68*$C$76</f>
        <v>1025920</v>
      </c>
      <c r="K77" s="186" t="n">
        <f aca="false">K68*$C$76</f>
        <v>963200</v>
      </c>
      <c r="L77" s="186" t="n">
        <f aca="false">L68*$C$76</f>
        <v>963200</v>
      </c>
      <c r="M77" s="186" t="n">
        <f aca="false">M68*$C$76</f>
        <v>963200</v>
      </c>
      <c r="N77" s="186" t="n">
        <f aca="false">N68*$C$76</f>
        <v>963200</v>
      </c>
      <c r="O77" s="186" t="n">
        <f aca="false">SUM(C77:N77)</f>
        <v>13079360</v>
      </c>
      <c r="T77" s="186"/>
      <c r="U77" s="191"/>
    </row>
    <row r="78" customFormat="false" ht="15.05" hidden="false" customHeight="false" outlineLevel="1" collapsed="false">
      <c r="B78" s="186" t="s">
        <v>222</v>
      </c>
      <c r="C78" s="221" t="n">
        <f aca="false">C77/75.58</f>
        <v>13330.9341095528</v>
      </c>
      <c r="D78" s="221" t="n">
        <f aca="false">D77/75.58</f>
        <v>14000.7409367558</v>
      </c>
      <c r="E78" s="221" t="n">
        <f aca="false">E77/75.58</f>
        <v>14368.2455676105</v>
      </c>
      <c r="F78" s="221" t="n">
        <f aca="false">F77/75.58</f>
        <v>31071.9237893623</v>
      </c>
      <c r="G78" s="221" t="n">
        <f aca="false">G77/75.58</f>
        <v>10147.8698068272</v>
      </c>
      <c r="H78" s="221" t="n">
        <f aca="false">H77/75.58</f>
        <v>11534.9034136015</v>
      </c>
      <c r="I78" s="221" t="n">
        <f aca="false">I77/75.58</f>
        <v>14048.1608891241</v>
      </c>
      <c r="J78" s="221" t="n">
        <f aca="false">J77/75.58</f>
        <v>13573.9613654406</v>
      </c>
      <c r="K78" s="221" t="n">
        <f aca="false">K77/75.58</f>
        <v>12744.1121989944</v>
      </c>
      <c r="L78" s="221" t="n">
        <f aca="false">L77/75.58</f>
        <v>12744.1121989944</v>
      </c>
      <c r="M78" s="221" t="n">
        <f aca="false">M77/75.58</f>
        <v>12744.1121989944</v>
      </c>
      <c r="N78" s="221" t="n">
        <f aca="false">N77/75.58</f>
        <v>12744.1121989944</v>
      </c>
      <c r="O78" s="222" t="n">
        <f aca="false">SUM(C78:N78)</f>
        <v>173053.188674252</v>
      </c>
      <c r="T78" s="186"/>
      <c r="U78" s="191"/>
    </row>
    <row r="79" customFormat="false" ht="15.05" hidden="false" customHeight="false" outlineLevel="0" collapsed="false">
      <c r="A79" s="0" t="s">
        <v>223</v>
      </c>
      <c r="T79" s="186"/>
      <c r="U79" s="191"/>
    </row>
    <row r="80" customFormat="false" ht="15.05" hidden="false" customHeight="false" outlineLevel="0" collapsed="false">
      <c r="T80" s="186"/>
      <c r="U80" s="191"/>
    </row>
    <row r="81" customFormat="false" ht="15.05" hidden="false" customHeight="false" outlineLevel="0" collapsed="false">
      <c r="T81" s="186"/>
      <c r="U81" s="191"/>
    </row>
    <row r="82" customFormat="false" ht="15.05" hidden="false" customHeight="false" outlineLevel="0" collapsed="false">
      <c r="T82" s="186"/>
      <c r="U82" s="191"/>
    </row>
    <row r="83" customFormat="false" ht="15.05" hidden="false" customHeight="false" outlineLevel="0" collapsed="false">
      <c r="T83" s="186"/>
      <c r="U83" s="191"/>
    </row>
    <row r="84" customFormat="false" ht="15.05" hidden="false" customHeight="false" outlineLevel="0" collapsed="false">
      <c r="T84" s="186"/>
      <c r="U84" s="191"/>
    </row>
    <row r="85" customFormat="false" ht="15.05" hidden="false" customHeight="false" outlineLevel="0" collapsed="false">
      <c r="T85" s="186"/>
      <c r="U85" s="191"/>
    </row>
    <row r="86" customFormat="false" ht="15.05" hidden="false" customHeight="false" outlineLevel="0" collapsed="false">
      <c r="T86" s="186"/>
      <c r="U86" s="191"/>
    </row>
    <row r="87" customFormat="false" ht="15.05" hidden="false" customHeight="false" outlineLevel="0" collapsed="false">
      <c r="T87" s="186"/>
      <c r="U87" s="191"/>
    </row>
    <row r="88" customFormat="false" ht="15.05" hidden="false" customHeight="false" outlineLevel="0" collapsed="false">
      <c r="T88" s="186"/>
      <c r="U88" s="191"/>
    </row>
    <row r="89" customFormat="false" ht="15.05" hidden="false" customHeight="false" outlineLevel="0" collapsed="false">
      <c r="T89" s="186"/>
      <c r="U89" s="191"/>
    </row>
    <row r="90" customFormat="false" ht="15.05" hidden="false" customHeight="false" outlineLevel="0" collapsed="false">
      <c r="T90" s="186"/>
      <c r="U90" s="191"/>
    </row>
    <row r="91" customFormat="false" ht="15.05" hidden="false" customHeight="false" outlineLevel="0" collapsed="false">
      <c r="T91" s="186"/>
      <c r="U91" s="191"/>
    </row>
    <row r="92" customFormat="false" ht="15.05" hidden="false" customHeight="false" outlineLevel="0" collapsed="false">
      <c r="T92" s="186"/>
      <c r="U92" s="191"/>
    </row>
    <row r="93" customFormat="false" ht="15.05" hidden="false" customHeight="false" outlineLevel="0" collapsed="false">
      <c r="T93" s="186"/>
      <c r="U93" s="191"/>
    </row>
    <row r="94" customFormat="false" ht="15.05" hidden="false" customHeight="false" outlineLevel="0" collapsed="false">
      <c r="T94" s="186"/>
      <c r="U94" s="191"/>
    </row>
    <row r="95" customFormat="false" ht="15.05" hidden="false" customHeight="false" outlineLevel="0" collapsed="false">
      <c r="T95" s="186"/>
      <c r="U95" s="191"/>
    </row>
    <row r="96" customFormat="false" ht="15.05" hidden="false" customHeight="false" outlineLevel="0" collapsed="false">
      <c r="T96" s="186"/>
      <c r="U96" s="191"/>
    </row>
    <row r="97" customFormat="false" ht="15.05" hidden="false" customHeight="false" outlineLevel="0" collapsed="false">
      <c r="T97" s="186"/>
      <c r="U97" s="191"/>
    </row>
    <row r="98" customFormat="false" ht="15.05" hidden="false" customHeight="false" outlineLevel="0" collapsed="false">
      <c r="T98" s="186"/>
      <c r="U98" s="191"/>
    </row>
    <row r="99" customFormat="false" ht="15.05" hidden="false" customHeight="false" outlineLevel="0" collapsed="false">
      <c r="T99" s="186"/>
      <c r="U99" s="191"/>
    </row>
    <row r="100" customFormat="false" ht="15.05" hidden="false" customHeight="false" outlineLevel="0" collapsed="false">
      <c r="T100" s="186"/>
      <c r="U100" s="191"/>
    </row>
    <row r="101" customFormat="false" ht="15.05" hidden="false" customHeight="false" outlineLevel="0" collapsed="false">
      <c r="T101" s="186"/>
      <c r="U101" s="191"/>
    </row>
    <row r="102" customFormat="false" ht="15.05" hidden="false" customHeight="false" outlineLevel="0" collapsed="false">
      <c r="D102" s="186"/>
      <c r="E102" s="191"/>
      <c r="F102" s="186"/>
      <c r="G102" s="186"/>
      <c r="H102" s="183"/>
      <c r="I102" s="183"/>
      <c r="J102" s="186"/>
      <c r="K102" s="186"/>
      <c r="L102" s="186"/>
      <c r="M102" s="223"/>
      <c r="N102" s="224"/>
      <c r="O102" s="225"/>
      <c r="P102" s="226"/>
      <c r="Q102" s="226"/>
      <c r="R102" s="226"/>
      <c r="S102" s="227"/>
      <c r="T102" s="186"/>
      <c r="U102" s="191"/>
    </row>
    <row r="103" customFormat="false" ht="15.05" hidden="false" customHeight="false" outlineLevel="0" collapsed="false">
      <c r="D103" s="186"/>
      <c r="E103" s="191"/>
      <c r="F103" s="186"/>
      <c r="G103" s="186"/>
      <c r="H103" s="183"/>
      <c r="I103" s="183"/>
      <c r="J103" s="186"/>
      <c r="K103" s="186"/>
      <c r="L103" s="186"/>
      <c r="M103" s="223"/>
      <c r="N103" s="224"/>
      <c r="O103" s="225"/>
      <c r="P103" s="225"/>
      <c r="Q103" s="228"/>
      <c r="R103" s="226"/>
      <c r="S103" s="227"/>
      <c r="T103" s="186"/>
      <c r="U103" s="191"/>
    </row>
    <row r="104" customFormat="false" ht="15.05" hidden="false" customHeight="false" outlineLevel="0" collapsed="false">
      <c r="D104" s="186"/>
      <c r="E104" s="191"/>
      <c r="F104" s="186"/>
      <c r="G104" s="186"/>
      <c r="H104" s="183"/>
      <c r="I104" s="183"/>
      <c r="J104" s="186"/>
      <c r="K104" s="186"/>
      <c r="L104" s="186"/>
      <c r="M104" s="223"/>
      <c r="N104" s="224"/>
      <c r="O104" s="225"/>
      <c r="P104" s="225"/>
      <c r="Q104" s="228"/>
      <c r="R104" s="229"/>
      <c r="S104" s="227"/>
      <c r="T104" s="186"/>
      <c r="U104" s="191"/>
    </row>
    <row r="105" customFormat="false" ht="15.05" hidden="false" customHeight="false" outlineLevel="0" collapsed="false">
      <c r="D105" s="186"/>
      <c r="E105" s="191"/>
      <c r="F105" s="186"/>
      <c r="G105" s="186"/>
      <c r="H105" s="183"/>
      <c r="I105" s="183"/>
      <c r="J105" s="186"/>
      <c r="K105" s="186"/>
      <c r="L105" s="186"/>
      <c r="M105" s="223"/>
      <c r="N105" s="224"/>
      <c r="O105" s="225"/>
      <c r="P105" s="225"/>
      <c r="Q105" s="228"/>
      <c r="R105" s="229"/>
      <c r="S105" s="227"/>
      <c r="T105" s="186"/>
      <c r="U105" s="191"/>
    </row>
    <row r="106" customFormat="false" ht="15.05" hidden="false" customHeight="false" outlineLevel="0" collapsed="false">
      <c r="D106" s="186"/>
      <c r="E106" s="191"/>
      <c r="F106" s="186"/>
      <c r="G106" s="186"/>
      <c r="H106" s="183"/>
      <c r="I106" s="183"/>
      <c r="J106" s="186"/>
      <c r="K106" s="186"/>
      <c r="L106" s="230"/>
      <c r="M106" s="223"/>
      <c r="N106" s="224"/>
      <c r="O106" s="225"/>
      <c r="P106" s="225"/>
      <c r="Q106" s="228"/>
      <c r="R106" s="226"/>
      <c r="S106" s="227"/>
      <c r="T106" s="186"/>
      <c r="U106" s="191"/>
    </row>
    <row r="152" customFormat="false" ht="15.65" hidden="false" customHeight="false" outlineLevel="0" collapsed="false"/>
  </sheetData>
  <mergeCells count="1">
    <mergeCell ref="C76:N76"/>
  </mergeCells>
  <conditionalFormatting sqref="J2:J3">
    <cfRule type="cellIs" priority="2" operator="equal" aboveAverage="0" equalAverage="0" bottom="0" percent="0" rank="0" text="" dxfId="0">
      <formula>"Д"</formula>
    </cfRule>
    <cfRule type="cellIs" priority="3" operator="equal" aboveAverage="0" equalAverage="0" bottom="0" percent="0" rank="0" text="" dxfId="1">
      <formula>"п"</formula>
    </cfRule>
    <cfRule type="cellIs" priority="4" operator="equal" aboveAverage="0" equalAverage="0" bottom="0" percent="0" rank="0" text="" dxfId="2">
      <formula>"нн"</formula>
    </cfRule>
    <cfRule type="cellIs" priority="5" operator="equal" aboveAverage="0" equalAverage="0" bottom="0" percent="0" rank="0" text="" dxfId="3">
      <formula>"д/о"</formula>
    </cfRule>
    <cfRule type="cellIs" priority="6" operator="equal" aboveAverage="0" equalAverage="0" bottom="0" percent="0" rank="0" text="" dxfId="4">
      <formula>"к"</formula>
    </cfRule>
    <cfRule type="cellIs" priority="7" operator="equal" aboveAverage="0" equalAverage="0" bottom="0" percent="0" rank="0" text="" dxfId="5">
      <formula>"о"</formula>
    </cfRule>
    <cfRule type="cellIs" priority="8" operator="equal" aboveAverage="0" equalAverage="0" bottom="0" percent="0" rank="0" text="" dxfId="6">
      <formula>"б"</formula>
    </cfRule>
    <cfRule type="cellIs" priority="9" operator="equal" aboveAverage="0" equalAverage="0" bottom="0" percent="0" rank="0" text="" dxfId="7">
      <formula>"р/о"</formula>
    </cfRule>
  </conditionalFormatting>
  <conditionalFormatting sqref="J2:J3">
    <cfRule type="cellIs" priority="10" operator="equal" aboveAverage="0" equalAverage="0" bottom="0" percent="0" rank="0" text="" dxfId="8">
      <formula>"п"</formula>
    </cfRule>
    <cfRule type="cellIs" priority="11" operator="equal" aboveAverage="0" equalAverage="0" bottom="0" percent="0" rank="0" text="" dxfId="9">
      <formula>"нн"</formula>
    </cfRule>
    <cfRule type="cellIs" priority="12" operator="equal" aboveAverage="0" equalAverage="0" bottom="0" percent="0" rank="0" text="" dxfId="10">
      <formula>"Д"</formula>
    </cfRule>
    <cfRule type="cellIs" priority="13" operator="equal" aboveAverage="0" equalAverage="0" bottom="0" percent="0" rank="0" text="" dxfId="11">
      <formula>"д/о"</formula>
    </cfRule>
    <cfRule type="cellIs" priority="14" operator="equal" aboveAverage="0" equalAverage="0" bottom="0" percent="0" rank="0" text="" dxfId="12">
      <formula>"р/о"</formula>
    </cfRule>
    <cfRule type="cellIs" priority="15" operator="equal" aboveAverage="0" equalAverage="0" bottom="0" percent="0" rank="0" text="" dxfId="13">
      <formula>"о"</formula>
    </cfRule>
    <cfRule type="cellIs" priority="16" operator="equal" aboveAverage="0" equalAverage="0" bottom="0" percent="0" rank="0" text="" dxfId="14">
      <formula>"б"</formula>
    </cfRule>
    <cfRule type="cellIs" priority="17" operator="equal" aboveAverage="0" equalAverage="0" bottom="0" percent="0" rank="0" text="" dxfId="15">
      <formula>"к"</formula>
    </cfRule>
  </conditionalFormatting>
  <conditionalFormatting sqref="F31:G31">
    <cfRule type="cellIs" priority="18" operator="equal" aboveAverage="0" equalAverage="0" bottom="0" percent="0" rank="0" text="" dxfId="16">
      <formula>"Д"</formula>
    </cfRule>
    <cfRule type="cellIs" priority="19" operator="equal" aboveAverage="0" equalAverage="0" bottom="0" percent="0" rank="0" text="" dxfId="17">
      <formula>"п"</formula>
    </cfRule>
    <cfRule type="cellIs" priority="20" operator="equal" aboveAverage="0" equalAverage="0" bottom="0" percent="0" rank="0" text="" dxfId="18">
      <formula>"нн"</formula>
    </cfRule>
    <cfRule type="cellIs" priority="21" operator="equal" aboveAverage="0" equalAverage="0" bottom="0" percent="0" rank="0" text="" dxfId="19">
      <formula>"о"</formula>
    </cfRule>
    <cfRule type="cellIs" priority="22" operator="equal" aboveAverage="0" equalAverage="0" bottom="0" percent="0" rank="0" text="" dxfId="20">
      <formula>"б"</formula>
    </cfRule>
    <cfRule type="cellIs" priority="23" operator="equal" aboveAverage="0" equalAverage="0" bottom="0" percent="0" rank="0" text="" dxfId="21">
      <formula>"к"</formula>
    </cfRule>
    <cfRule type="cellIs" priority="24" operator="equal" aboveAverage="0" equalAverage="0" bottom="0" percent="0" rank="0" text="" dxfId="22">
      <formula>"р/о"</formula>
    </cfRule>
  </conditionalFormatting>
  <conditionalFormatting sqref="C31:E31">
    <cfRule type="cellIs" priority="25" operator="equal" aboveAverage="0" equalAverage="0" bottom="0" percent="0" rank="0" text="" dxfId="23">
      <formula>"Д"</formula>
    </cfRule>
    <cfRule type="cellIs" priority="26" operator="equal" aboveAverage="0" equalAverage="0" bottom="0" percent="0" rank="0" text="" dxfId="24">
      <formula>"п"</formula>
    </cfRule>
    <cfRule type="cellIs" priority="27" operator="equal" aboveAverage="0" equalAverage="0" bottom="0" percent="0" rank="0" text="" dxfId="25">
      <formula>"нн"</formula>
    </cfRule>
    <cfRule type="cellIs" priority="28" operator="equal" aboveAverage="0" equalAverage="0" bottom="0" percent="0" rank="0" text="" dxfId="26">
      <formula>"о"</formula>
    </cfRule>
    <cfRule type="cellIs" priority="29" operator="equal" aboveAverage="0" equalAverage="0" bottom="0" percent="0" rank="0" text="" dxfId="27">
      <formula>"б"</formula>
    </cfRule>
    <cfRule type="cellIs" priority="30" operator="equal" aboveAverage="0" equalAverage="0" bottom="0" percent="0" rank="0" text="" dxfId="28">
      <formula>"к"</formula>
    </cfRule>
    <cfRule type="cellIs" priority="31" operator="equal" aboveAverage="0" equalAverage="0" bottom="0" percent="0" rank="0" text="" dxfId="29">
      <formula>"р/о"</formula>
    </cfRule>
  </conditionalFormatting>
  <conditionalFormatting sqref="F31:G31">
    <cfRule type="cellIs" priority="32" operator="equal" aboveAverage="0" equalAverage="0" bottom="0" percent="0" rank="0" text="" dxfId="30">
      <formula>"Д"</formula>
    </cfRule>
    <cfRule type="cellIs" priority="33" operator="equal" aboveAverage="0" equalAverage="0" bottom="0" percent="0" rank="0" text="" dxfId="31">
      <formula>"п"</formula>
    </cfRule>
    <cfRule type="cellIs" priority="34" operator="equal" aboveAverage="0" equalAverage="0" bottom="0" percent="0" rank="0" text="" dxfId="32">
      <formula>"нн"</formula>
    </cfRule>
    <cfRule type="cellIs" priority="35" operator="equal" aboveAverage="0" equalAverage="0" bottom="0" percent="0" rank="0" text="" dxfId="33">
      <formula>"о"</formula>
    </cfRule>
    <cfRule type="cellIs" priority="36" operator="equal" aboveAverage="0" equalAverage="0" bottom="0" percent="0" rank="0" text="" dxfId="34">
      <formula>"б"</formula>
    </cfRule>
    <cfRule type="cellIs" priority="37" operator="equal" aboveAverage="0" equalAverage="0" bottom="0" percent="0" rank="0" text="" dxfId="35">
      <formula>"к"</formula>
    </cfRule>
    <cfRule type="cellIs" priority="38" operator="equal" aboveAverage="0" equalAverage="0" bottom="0" percent="0" rank="0" text="" dxfId="36">
      <formula>"р/о"</formula>
    </cfRule>
  </conditionalFormatting>
  <conditionalFormatting sqref="C31:E31">
    <cfRule type="cellIs" priority="39" operator="equal" aboveAverage="0" equalAverage="0" bottom="0" percent="0" rank="0" text="" dxfId="37">
      <formula>"Д"</formula>
    </cfRule>
    <cfRule type="cellIs" priority="40" operator="equal" aboveAverage="0" equalAverage="0" bottom="0" percent="0" rank="0" text="" dxfId="38">
      <formula>"п"</formula>
    </cfRule>
    <cfRule type="cellIs" priority="41" operator="equal" aboveAverage="0" equalAverage="0" bottom="0" percent="0" rank="0" text="" dxfId="39">
      <formula>"нн"</formula>
    </cfRule>
    <cfRule type="cellIs" priority="42" operator="equal" aboveAverage="0" equalAverage="0" bottom="0" percent="0" rank="0" text="" dxfId="40">
      <formula>"о"</formula>
    </cfRule>
    <cfRule type="cellIs" priority="43" operator="equal" aboveAverage="0" equalAverage="0" bottom="0" percent="0" rank="0" text="" dxfId="41">
      <formula>"б"</formula>
    </cfRule>
    <cfRule type="cellIs" priority="44" operator="equal" aboveAverage="0" equalAverage="0" bottom="0" percent="0" rank="0" text="" dxfId="42">
      <formula>"к"</formula>
    </cfRule>
    <cfRule type="cellIs" priority="45" operator="equal" aboveAverage="0" equalAverage="0" bottom="0" percent="0" rank="0" text="" dxfId="43">
      <formula>"р/о"</formula>
    </cfRule>
  </conditionalFormatting>
  <conditionalFormatting sqref="T177:T246">
    <cfRule type="expression" priority="46" aboveAverage="0" equalAverage="0" bottom="0" percent="0" rank="0" text="" dxfId="44">
      <formula>LEN(TRIM(T177))=0</formula>
    </cfRule>
    <cfRule type="cellIs" priority="47" operator="equal" aboveAverage="0" equalAverage="0" bottom="0" percent="0" rank="0" text="" dxfId="45">
      <formula>8</formula>
    </cfRule>
    <cfRule type="cellIs" priority="48" operator="greaterThan" aboveAverage="0" equalAverage="0" bottom="0" percent="0" rank="0" text="" dxfId="46">
      <formula>8</formula>
    </cfRule>
    <cfRule type="cellIs" priority="49" operator="lessThan" aboveAverage="0" equalAverage="0" bottom="0" percent="0" rank="0" text="" dxfId="47">
      <formula>8</formula>
    </cfRule>
  </conditionalFormatting>
  <conditionalFormatting sqref="L103:L254">
    <cfRule type="expression" priority="50" aboveAverage="0" equalAverage="0" bottom="0" percent="0" rank="0" text="" dxfId="48">
      <formula>$J103=$E$22</formula>
    </cfRule>
  </conditionalFormatting>
  <conditionalFormatting sqref="D103:D254">
    <cfRule type="expression" priority="51" aboveAverage="0" equalAverage="0" bottom="0" percent="0" rank="0" text="" dxfId="49">
      <formula>$I103&gt;0</formula>
    </cfRule>
  </conditionalFormatting>
  <conditionalFormatting sqref="L102">
    <cfRule type="expression" priority="52" aboveAverage="0" equalAverage="0" bottom="0" percent="0" rank="0" text="" dxfId="50">
      <formula>$J102=$E$22</formula>
    </cfRule>
  </conditionalFormatting>
  <conditionalFormatting sqref="D260:D263">
    <cfRule type="expression" priority="53" aboveAverage="0" equalAverage="0" bottom="0" percent="0" rank="0" text="" dxfId="51">
      <formula>$I260&gt;0</formula>
    </cfRule>
  </conditionalFormatting>
  <conditionalFormatting sqref="T5:T176">
    <cfRule type="expression" priority="54" aboveAverage="0" equalAverage="0" bottom="0" percent="0" rank="0" text="" dxfId="52">
      <formula>$I5&gt;0</formula>
    </cfRule>
  </conditionalFormatting>
  <conditionalFormatting sqref="H14:I14">
    <cfRule type="cellIs" priority="55" operator="equal" aboveAverage="0" equalAverage="0" bottom="0" percent="0" rank="0" text="" dxfId="53">
      <formula>"Д"</formula>
    </cfRule>
    <cfRule type="cellIs" priority="56" operator="equal" aboveAverage="0" equalAverage="0" bottom="0" percent="0" rank="0" text="" dxfId="54">
      <formula>"п"</formula>
    </cfRule>
    <cfRule type="cellIs" priority="57" operator="equal" aboveAverage="0" equalAverage="0" bottom="0" percent="0" rank="0" text="" dxfId="55">
      <formula>"нн"</formula>
    </cfRule>
    <cfRule type="cellIs" priority="58" operator="equal" aboveAverage="0" equalAverage="0" bottom="0" percent="0" rank="0" text="" dxfId="56">
      <formula>"о"</formula>
    </cfRule>
    <cfRule type="cellIs" priority="59" operator="equal" aboveAverage="0" equalAverage="0" bottom="0" percent="0" rank="0" text="" dxfId="57">
      <formula>"б"</formula>
    </cfRule>
    <cfRule type="cellIs" priority="60" operator="equal" aboveAverage="0" equalAverage="0" bottom="0" percent="0" rank="0" text="" dxfId="58">
      <formula>"к"</formula>
    </cfRule>
    <cfRule type="cellIs" priority="61" operator="equal" aboveAverage="0" equalAverage="0" bottom="0" percent="0" rank="0" text="" dxfId="59">
      <formula>"р/о"</formula>
    </cfRule>
  </conditionalFormatting>
  <conditionalFormatting sqref="C5:I5 D6:I6 C7:I13">
    <cfRule type="cellIs" priority="62" operator="lessThan" aboveAverage="0" equalAverage="0" bottom="0" percent="0" rank="0" text="" dxfId="60">
      <formula>1</formula>
    </cfRule>
  </conditionalFormatting>
  <conditionalFormatting sqref="F4">
    <cfRule type="cellIs" priority="63" operator="lessThan" aboveAverage="0" equalAverage="0" bottom="0" percent="0" rank="0" text="" dxfId="61">
      <formula>1</formula>
    </cfRule>
  </conditionalFormatting>
  <conditionalFormatting sqref="F4">
    <cfRule type="expression" priority="64" aboveAverage="0" equalAverage="0" bottom="0" percent="0" rank="0" text="" dxfId="62">
      <formula>"""о"""</formula>
    </cfRule>
    <cfRule type="expression" priority="65" aboveAverage="0" equalAverage="0" bottom="0" percent="0" rank="0" text="" dxfId="63">
      <formula>"о"</formula>
    </cfRule>
  </conditionalFormatting>
  <conditionalFormatting sqref="C5:I5 D6:I6 C7:I13">
    <cfRule type="expression" priority="66" aboveAverage="0" equalAverage="0" bottom="0" percent="0" rank="0" text="" dxfId="64">
      <formula>"""о"""</formula>
    </cfRule>
    <cfRule type="expression" priority="67" aboveAverage="0" equalAverage="0" bottom="0" percent="0" rank="0" text="" dxfId="65">
      <formula>"о"</formula>
    </cfRule>
  </conditionalFormatting>
  <conditionalFormatting sqref="C19:D19 C20 C22:I25 C27:I27 C26:D26">
    <cfRule type="cellIs" priority="68" operator="lessThan" aboveAverage="0" equalAverage="0" bottom="0" percent="0" rank="0" text="" dxfId="66">
      <formula>1</formula>
    </cfRule>
  </conditionalFormatting>
  <conditionalFormatting sqref="C4">
    <cfRule type="cellIs" priority="69" operator="lessThan" aboveAverage="0" equalAverage="0" bottom="0" percent="0" rank="0" text="" dxfId="67">
      <formula>1</formula>
    </cfRule>
  </conditionalFormatting>
  <conditionalFormatting sqref="C4">
    <cfRule type="expression" priority="70" aboveAverage="0" equalAverage="0" bottom="0" percent="0" rank="0" text="" dxfId="68">
      <formula>"""о"""</formula>
    </cfRule>
    <cfRule type="expression" priority="71" aboveAverage="0" equalAverage="0" bottom="0" percent="0" rank="0" text="" dxfId="69">
      <formula>"о"</formula>
    </cfRule>
  </conditionalFormatting>
  <conditionalFormatting sqref="D4:E4">
    <cfRule type="cellIs" priority="72" operator="lessThan" aboveAverage="0" equalAverage="0" bottom="0" percent="0" rank="0" text="" dxfId="70">
      <formula>1</formula>
    </cfRule>
  </conditionalFormatting>
  <conditionalFormatting sqref="D4:E4">
    <cfRule type="expression" priority="73" aboveAverage="0" equalAverage="0" bottom="0" percent="0" rank="0" text="" dxfId="71">
      <formula>"""о"""</formula>
    </cfRule>
    <cfRule type="expression" priority="74" aboveAverage="0" equalAverage="0" bottom="0" percent="0" rank="0" text="" dxfId="72">
      <formula>"о"</formula>
    </cfRule>
  </conditionalFormatting>
  <conditionalFormatting sqref="G4">
    <cfRule type="cellIs" priority="75" operator="lessThan" aboveAverage="0" equalAverage="0" bottom="0" percent="0" rank="0" text="" dxfId="73">
      <formula>1</formula>
    </cfRule>
  </conditionalFormatting>
  <conditionalFormatting sqref="G4">
    <cfRule type="expression" priority="76" aboveAverage="0" equalAverage="0" bottom="0" percent="0" rank="0" text="" dxfId="74">
      <formula>"""о"""</formula>
    </cfRule>
    <cfRule type="expression" priority="77" aboveAverage="0" equalAverage="0" bottom="0" percent="0" rank="0" text="" dxfId="75">
      <formula>"о"</formula>
    </cfRule>
  </conditionalFormatting>
  <conditionalFormatting sqref="H4:I4">
    <cfRule type="cellIs" priority="78" operator="lessThan" aboveAverage="0" equalAverage="0" bottom="0" percent="0" rank="0" text="" dxfId="76">
      <formula>1</formula>
    </cfRule>
  </conditionalFormatting>
  <conditionalFormatting sqref="H4:I4">
    <cfRule type="expression" priority="79" aboveAverage="0" equalAverage="0" bottom="0" percent="0" rank="0" text="" dxfId="77">
      <formula>"""о"""</formula>
    </cfRule>
    <cfRule type="expression" priority="80" aboveAverage="0" equalAverage="0" bottom="0" percent="0" rank="0" text="" dxfId="78">
      <formula>"о"</formula>
    </cfRule>
  </conditionalFormatting>
  <conditionalFormatting sqref="F18">
    <cfRule type="cellIs" priority="81" operator="lessThan" aboveAverage="0" equalAverage="0" bottom="0" percent="0" rank="0" text="" dxfId="79">
      <formula>1</formula>
    </cfRule>
  </conditionalFormatting>
  <conditionalFormatting sqref="F18">
    <cfRule type="expression" priority="82" aboveAverage="0" equalAverage="0" bottom="0" percent="0" rank="0" text="" dxfId="80">
      <formula>"""о"""</formula>
    </cfRule>
    <cfRule type="expression" priority="83" aboveAverage="0" equalAverage="0" bottom="0" percent="0" rank="0" text="" dxfId="81">
      <formula>"о"</formula>
    </cfRule>
  </conditionalFormatting>
  <conditionalFormatting sqref="C18">
    <cfRule type="cellIs" priority="84" operator="lessThan" aboveAverage="0" equalAverage="0" bottom="0" percent="0" rank="0" text="" dxfId="82">
      <formula>1</formula>
    </cfRule>
  </conditionalFormatting>
  <conditionalFormatting sqref="C18">
    <cfRule type="expression" priority="85" aboveAverage="0" equalAverage="0" bottom="0" percent="0" rank="0" text="" dxfId="83">
      <formula>"""о"""</formula>
    </cfRule>
    <cfRule type="expression" priority="86" aboveAverage="0" equalAverage="0" bottom="0" percent="0" rank="0" text="" dxfId="84">
      <formula>"о"</formula>
    </cfRule>
  </conditionalFormatting>
  <conditionalFormatting sqref="D18:E18">
    <cfRule type="cellIs" priority="87" operator="lessThan" aboveAverage="0" equalAverage="0" bottom="0" percent="0" rank="0" text="" dxfId="85">
      <formula>1</formula>
    </cfRule>
  </conditionalFormatting>
  <conditionalFormatting sqref="D18:E18">
    <cfRule type="expression" priority="88" aboveAverage="0" equalAverage="0" bottom="0" percent="0" rank="0" text="" dxfId="86">
      <formula>"""о"""</formula>
    </cfRule>
    <cfRule type="expression" priority="89" aboveAverage="0" equalAverage="0" bottom="0" percent="0" rank="0" text="" dxfId="87">
      <formula>"о"</formula>
    </cfRule>
  </conditionalFormatting>
  <conditionalFormatting sqref="G18">
    <cfRule type="cellIs" priority="90" operator="lessThan" aboveAverage="0" equalAverage="0" bottom="0" percent="0" rank="0" text="" dxfId="88">
      <formula>1</formula>
    </cfRule>
  </conditionalFormatting>
  <conditionalFormatting sqref="G18">
    <cfRule type="expression" priority="91" aboveAverage="0" equalAverage="0" bottom="0" percent="0" rank="0" text="" dxfId="89">
      <formula>"""о"""</formula>
    </cfRule>
    <cfRule type="expression" priority="92" aboveAverage="0" equalAverage="0" bottom="0" percent="0" rank="0" text="" dxfId="90">
      <formula>"о"</formula>
    </cfRule>
  </conditionalFormatting>
  <conditionalFormatting sqref="H18:I18">
    <cfRule type="cellIs" priority="93" operator="lessThan" aboveAverage="0" equalAverage="0" bottom="0" percent="0" rank="0" text="" dxfId="91">
      <formula>1</formula>
    </cfRule>
  </conditionalFormatting>
  <conditionalFormatting sqref="H18:I18">
    <cfRule type="expression" priority="94" aboveAverage="0" equalAverage="0" bottom="0" percent="0" rank="0" text="" dxfId="92">
      <formula>"""о"""</formula>
    </cfRule>
    <cfRule type="expression" priority="95" aboveAverage="0" equalAverage="0" bottom="0" percent="0" rank="0" text="" dxfId="93">
      <formula>"о"</formula>
    </cfRule>
  </conditionalFormatting>
  <conditionalFormatting sqref="E19:I19">
    <cfRule type="cellIs" priority="96" operator="lessThan" aboveAverage="0" equalAverage="0" bottom="0" percent="0" rank="0" text="" dxfId="94">
      <formula>1</formula>
    </cfRule>
  </conditionalFormatting>
  <conditionalFormatting sqref="E19:I19">
    <cfRule type="expression" priority="97" aboveAverage="0" equalAverage="0" bottom="0" percent="0" rank="0" text="" dxfId="95">
      <formula>"""о"""</formula>
    </cfRule>
    <cfRule type="expression" priority="98" aboveAverage="0" equalAverage="0" bottom="0" percent="0" rank="0" text="" dxfId="96">
      <formula>"о"</formula>
    </cfRule>
  </conditionalFormatting>
  <conditionalFormatting sqref="D20:I20">
    <cfRule type="cellIs" priority="99" operator="lessThan" aboveAverage="0" equalAverage="0" bottom="0" percent="0" rank="0" text="" dxfId="97">
      <formula>1</formula>
    </cfRule>
  </conditionalFormatting>
  <conditionalFormatting sqref="D20:I20">
    <cfRule type="expression" priority="100" aboveAverage="0" equalAverage="0" bottom="0" percent="0" rank="0" text="" dxfId="98">
      <formula>"""о"""</formula>
    </cfRule>
    <cfRule type="expression" priority="101" aboveAverage="0" equalAverage="0" bottom="0" percent="0" rank="0" text="" dxfId="99">
      <formula>"о"</formula>
    </cfRule>
  </conditionalFormatting>
  <conditionalFormatting sqref="C21:I21">
    <cfRule type="cellIs" priority="102" operator="lessThan" aboveAverage="0" equalAverage="0" bottom="0" percent="0" rank="0" text="" dxfId="100">
      <formula>1</formula>
    </cfRule>
  </conditionalFormatting>
  <conditionalFormatting sqref="C21:I21">
    <cfRule type="expression" priority="103" aboveAverage="0" equalAverage="0" bottom="0" percent="0" rank="0" text="" dxfId="101">
      <formula>"""о"""</formula>
    </cfRule>
    <cfRule type="expression" priority="104" aboveAverage="0" equalAverage="0" bottom="0" percent="0" rank="0" text="" dxfId="102">
      <formula>"о"</formula>
    </cfRule>
  </conditionalFormatting>
  <conditionalFormatting sqref="C6">
    <cfRule type="cellIs" priority="105" operator="lessThan" aboveAverage="0" equalAverage="0" bottom="0" percent="0" rank="0" text="" dxfId="103">
      <formula>1</formula>
    </cfRule>
  </conditionalFormatting>
  <conditionalFormatting sqref="C6">
    <cfRule type="expression" priority="106" aboveAverage="0" equalAverage="0" bottom="0" percent="0" rank="0" text="" dxfId="104">
      <formula>"""о"""</formula>
    </cfRule>
    <cfRule type="expression" priority="107" aboveAverage="0" equalAverage="0" bottom="0" percent="0" rank="0" text="" dxfId="105">
      <formula>"о"</formula>
    </cfRule>
  </conditionalFormatting>
  <conditionalFormatting sqref="E26:I26">
    <cfRule type="cellIs" priority="108" operator="lessThan" aboveAverage="0" equalAverage="0" bottom="0" percent="0" rank="0" text="" dxfId="106">
      <formula>1</formula>
    </cfRule>
  </conditionalFormatting>
  <conditionalFormatting sqref="E26:I26">
    <cfRule type="expression" priority="109" aboveAverage="0" equalAverage="0" bottom="0" percent="0" rank="0" text="" dxfId="107">
      <formula>"""о"""</formula>
    </cfRule>
    <cfRule type="expression" priority="110" aboveAverage="0" equalAverage="0" bottom="0" percent="0" rank="0" text="" dxfId="108">
      <formula>"о"</formula>
    </cfRule>
  </conditionalFormatting>
  <dataValidations count="1">
    <dataValidation allowBlank="true" operator="between" showDropDown="false" showErrorMessage="true" showInputMessage="true" sqref="M102:M106" type="list">
      <formula1>IF($D254="VYB_ELE",VYB_ELE,IF($D254="VYB_MEC",VYB_MEC,$D254))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40"/>
  <sheetViews>
    <sheetView showFormulas="false" showGridLines="true" showRowColHeaders="true" showZeros="true" rightToLeft="false" tabSelected="false" showOutlineSymbols="true" defaultGridColor="true" view="normal" topLeftCell="G351" colorId="64" zoomScale="80" zoomScaleNormal="80" zoomScalePageLayoutView="100" workbookViewId="0">
      <selection pane="topLeft" activeCell="J360" activeCellId="0" sqref="J360"/>
    </sheetView>
  </sheetViews>
  <sheetFormatPr defaultRowHeight="15.05" zeroHeight="false" outlineLevelRow="1" outlineLevelCol="0"/>
  <cols>
    <col collapsed="false" customWidth="true" hidden="false" outlineLevel="0" max="1" min="1" style="0" width="18.11"/>
    <col collapsed="false" customWidth="false" hidden="false" outlineLevel="0" max="2" min="2" style="0" width="11.44"/>
    <col collapsed="false" customWidth="true" hidden="false" outlineLevel="0" max="3" min="3" style="0" width="11.66"/>
    <col collapsed="false" customWidth="true" hidden="false" outlineLevel="0" max="4" min="4" style="0" width="42.33"/>
    <col collapsed="false" customWidth="true" hidden="false" outlineLevel="0" max="5" min="5" style="231" width="46.66"/>
    <col collapsed="false" customWidth="true" hidden="false" outlineLevel="0" max="6" min="6" style="231" width="21.67"/>
    <col collapsed="false" customWidth="true" hidden="false" outlineLevel="0" max="7" min="7" style="231" width="20.67"/>
    <col collapsed="false" customWidth="true" hidden="false" outlineLevel="0" max="8" min="8" style="232" width="19.89"/>
    <col collapsed="false" customWidth="true" hidden="false" outlineLevel="0" max="9" min="9" style="0" width="14.44"/>
    <col collapsed="false" customWidth="true" hidden="false" outlineLevel="0" max="11" min="10" style="0" width="10.11"/>
    <col collapsed="false" customWidth="true" hidden="false" outlineLevel="0" max="13" min="12" style="0" width="8.43"/>
    <col collapsed="false" customWidth="true" hidden="false" outlineLevel="0" max="14" min="14" style="0" width="41.33"/>
    <col collapsed="false" customWidth="true" hidden="false" outlineLevel="0" max="15" min="15" style="0" width="18.55"/>
    <col collapsed="false" customWidth="true" hidden="false" outlineLevel="0" max="1025" min="16" style="0" width="8.43"/>
  </cols>
  <sheetData>
    <row r="1" customFormat="false" ht="15.05" hidden="true" customHeight="false" outlineLevel="1" collapsed="false">
      <c r="E1" s="0"/>
      <c r="F1" s="0"/>
      <c r="G1" s="0"/>
    </row>
    <row r="2" customFormat="false" ht="15.05" hidden="true" customHeight="false" outlineLevel="1" collapsed="false">
      <c r="E2" s="0"/>
      <c r="F2" s="0"/>
      <c r="G2" s="0"/>
    </row>
    <row r="3" customFormat="false" ht="15.05" hidden="true" customHeight="false" outlineLevel="1" collapsed="false">
      <c r="A3" s="233" t="s">
        <v>224</v>
      </c>
      <c r="B3" s="234" t="s">
        <v>225</v>
      </c>
      <c r="C3" s="234" t="s">
        <v>226</v>
      </c>
      <c r="D3" s="234" t="s">
        <v>227</v>
      </c>
      <c r="E3" s="234" t="s">
        <v>228</v>
      </c>
      <c r="F3" s="234" t="s">
        <v>229</v>
      </c>
      <c r="G3" s="234" t="s">
        <v>230</v>
      </c>
      <c r="H3" s="234" t="s">
        <v>231</v>
      </c>
      <c r="I3" s="234" t="s">
        <v>232</v>
      </c>
      <c r="J3" s="235" t="s">
        <v>233</v>
      </c>
      <c r="K3" s="0" t="n">
        <v>1</v>
      </c>
      <c r="L3" s="0" t="s">
        <v>234</v>
      </c>
    </row>
    <row r="4" customFormat="false" ht="15.05" hidden="true" customHeight="false" outlineLevel="1" collapsed="false">
      <c r="A4" s="236" t="s">
        <v>235</v>
      </c>
      <c r="B4" s="237" t="n">
        <v>71648226</v>
      </c>
      <c r="C4" s="237" t="s">
        <v>236</v>
      </c>
      <c r="D4" s="237" t="s">
        <v>237</v>
      </c>
      <c r="E4" s="237" t="s">
        <v>184</v>
      </c>
      <c r="F4" s="237" t="s">
        <v>151</v>
      </c>
      <c r="G4" s="238" t="n">
        <v>43927</v>
      </c>
      <c r="H4" s="238" t="n">
        <v>43927</v>
      </c>
      <c r="I4" s="237" t="s">
        <v>238</v>
      </c>
      <c r="J4" s="239" t="n">
        <v>4</v>
      </c>
      <c r="L4" s="0" t="str">
        <f aca="false">IF(AND(COUNTIFS(VYB_ELE,$F4),(COUNTIFS(дежтород,$A4))),HLOOKUP($H4,табель!$C$1:$J$32,28,0),IF(AND(COUNTIFS(VYB_MEC,$F4),(COUNTIFS(дежтород,$A4))),HLOOKUP($H4,табель!$C$1:$J$32,15,0),IF(AND(COUNTIFS(VYB_MEC,$F4),(COUNTIFS(дежторон,$A4))),HLOOKUP($H4,табель!$C$1:$J$32,16,0),IF(AND(COUNTIFS(VYB_ELE,$F4),(COUNTIFS(дежторон,$A4))),HLOOKUP($H4,табель!$C$1:$J$32,29,0)))))</f>
        <v>E_K_PABI</v>
      </c>
    </row>
    <row r="5" customFormat="false" ht="15.05" hidden="true" customHeight="false" outlineLevel="1" collapsed="false">
      <c r="A5" s="240"/>
      <c r="B5" s="237" t="n">
        <v>71655737</v>
      </c>
      <c r="C5" s="237" t="s">
        <v>236</v>
      </c>
      <c r="D5" s="237" t="s">
        <v>237</v>
      </c>
      <c r="E5" s="237" t="s">
        <v>184</v>
      </c>
      <c r="F5" s="237" t="s">
        <v>144</v>
      </c>
      <c r="G5" s="238" t="n">
        <v>43928</v>
      </c>
      <c r="H5" s="238" t="n">
        <v>43928</v>
      </c>
      <c r="I5" s="237" t="s">
        <v>238</v>
      </c>
      <c r="J5" s="239" t="n">
        <v>4</v>
      </c>
      <c r="L5" s="0" t="n">
        <f aca="false">IF(AND(COUNTIFS(VYB_ELE,$F5),(COUNTIFS(дежтород,$A5))),HLOOKUP($H5,табель!$C$1:$J$32,28,0),IF(AND(COUNTIFS(VYB_MEC,$F5),(COUNTIFS(дежтород,$A5))),HLOOKUP($H5,табель!$C$1:$J$32,15,0),IF(AND(COUNTIFS(VYB_MEC,$F5),(COUNTIFS(дежторон,$A5))),HLOOKUP($H5,табель!$C$1:$J$32,16,0),IF(AND(COUNTIFS(VYB_ELE,$F5),(COUNTIFS(дежторон,$A5))),HLOOKUP($H5,табель!$C$1:$J$32,29,0)))))</f>
        <v>0</v>
      </c>
    </row>
    <row r="6" customFormat="false" ht="15.05" hidden="true" customHeight="false" outlineLevel="1" collapsed="false">
      <c r="A6" s="240"/>
      <c r="B6" s="237" t="n">
        <v>71656435</v>
      </c>
      <c r="C6" s="237" t="s">
        <v>236</v>
      </c>
      <c r="D6" s="237" t="s">
        <v>237</v>
      </c>
      <c r="E6" s="237" t="s">
        <v>184</v>
      </c>
      <c r="F6" s="237" t="s">
        <v>144</v>
      </c>
      <c r="G6" s="238" t="n">
        <v>43929</v>
      </c>
      <c r="H6" s="238" t="n">
        <v>43929</v>
      </c>
      <c r="I6" s="237" t="s">
        <v>238</v>
      </c>
      <c r="J6" s="239" t="n">
        <v>4</v>
      </c>
      <c r="L6" s="0" t="n">
        <f aca="false">IF(AND(COUNTIFS(VYB_ELE,$F6),(COUNTIFS(дежтород,$A6))),HLOOKUP($H6,табель!$C$1:$J$32,28,0),IF(AND(COUNTIFS(VYB_MEC,$F6),(COUNTIFS(дежтород,$A6))),HLOOKUP($H6,табель!$C$1:$J$32,15,0),IF(AND(COUNTIFS(VYB_MEC,$F6),(COUNTIFS(дежторон,$A6))),HLOOKUP($H6,табель!$C$1:$J$32,16,0),IF(AND(COUNTIFS(VYB_ELE,$F6),(COUNTIFS(дежторон,$A6))),HLOOKUP($H6,табель!$C$1:$J$32,29,0)))))</f>
        <v>0</v>
      </c>
    </row>
    <row r="7" customFormat="false" ht="15.05" hidden="true" customHeight="false" outlineLevel="1" collapsed="false">
      <c r="A7" s="240"/>
      <c r="B7" s="237" t="n">
        <v>71657139</v>
      </c>
      <c r="C7" s="237" t="s">
        <v>236</v>
      </c>
      <c r="D7" s="237" t="s">
        <v>237</v>
      </c>
      <c r="E7" s="237" t="s">
        <v>184</v>
      </c>
      <c r="F7" s="237" t="s">
        <v>144</v>
      </c>
      <c r="G7" s="238" t="n">
        <v>43930</v>
      </c>
      <c r="H7" s="238" t="n">
        <v>43930</v>
      </c>
      <c r="I7" s="237" t="s">
        <v>238</v>
      </c>
      <c r="J7" s="239" t="n">
        <v>4</v>
      </c>
      <c r="L7" s="0" t="n">
        <f aca="false">IF(AND(COUNTIFS(VYB_ELE,$F7),(COUNTIFS(дежтород,$A7))),HLOOKUP($H7,табель!$C$1:$J$32,28,0),IF(AND(COUNTIFS(VYB_MEC,$F7),(COUNTIFS(дежтород,$A7))),HLOOKUP($H7,табель!$C$1:$J$32,15,0),IF(AND(COUNTIFS(VYB_MEC,$F7),(COUNTIFS(дежторон,$A7))),HLOOKUP($H7,табель!$C$1:$J$32,16,0),IF(AND(COUNTIFS(VYB_ELE,$F7),(COUNTIFS(дежторон,$A7))),HLOOKUP($H7,табель!$C$1:$J$32,29,0)))))</f>
        <v>0</v>
      </c>
    </row>
    <row r="8" customFormat="false" ht="15.05" hidden="true" customHeight="false" outlineLevel="1" collapsed="false">
      <c r="A8" s="240"/>
      <c r="B8" s="237" t="n">
        <v>71657140</v>
      </c>
      <c r="C8" s="237" t="s">
        <v>236</v>
      </c>
      <c r="D8" s="237" t="s">
        <v>237</v>
      </c>
      <c r="E8" s="237" t="s">
        <v>184</v>
      </c>
      <c r="F8" s="237" t="s">
        <v>144</v>
      </c>
      <c r="G8" s="238" t="n">
        <v>43931</v>
      </c>
      <c r="H8" s="238" t="n">
        <v>43931</v>
      </c>
      <c r="I8" s="237" t="s">
        <v>238</v>
      </c>
      <c r="J8" s="239" t="n">
        <v>4</v>
      </c>
      <c r="L8" s="0" t="n">
        <f aca="false">IF(AND(COUNTIFS(VYB_ELE,$F8),(COUNTIFS(дежтород,$A8))),HLOOKUP($H8,табель!$C$1:$J$32,28,0),IF(AND(COUNTIFS(VYB_MEC,$F8),(COUNTIFS(дежтород,$A8))),HLOOKUP($H8,табель!$C$1:$J$32,15,0),IF(AND(COUNTIFS(VYB_MEC,$F8),(COUNTIFS(дежторон,$A8))),HLOOKUP($H8,табель!$C$1:$J$32,16,0),IF(AND(COUNTIFS(VYB_ELE,$F8),(COUNTIFS(дежторон,$A8))),HLOOKUP($H8,табель!$C$1:$J$32,29,0)))))</f>
        <v>0</v>
      </c>
    </row>
    <row r="9" customFormat="false" ht="15.05" hidden="true" customHeight="false" outlineLevel="1" collapsed="false">
      <c r="A9" s="240"/>
      <c r="B9" s="237" t="n">
        <v>71657141</v>
      </c>
      <c r="C9" s="237" t="s">
        <v>236</v>
      </c>
      <c r="D9" s="237" t="s">
        <v>237</v>
      </c>
      <c r="E9" s="237" t="s">
        <v>184</v>
      </c>
      <c r="F9" s="237" t="s">
        <v>144</v>
      </c>
      <c r="G9" s="238" t="n">
        <v>43932</v>
      </c>
      <c r="H9" s="238" t="n">
        <v>43932</v>
      </c>
      <c r="I9" s="237" t="s">
        <v>238</v>
      </c>
      <c r="J9" s="239" t="n">
        <v>4</v>
      </c>
      <c r="L9" s="0" t="n">
        <f aca="false">IF(AND(COUNTIFS(VYB_ELE,$F9),(COUNTIFS(дежтород,$A9))),HLOOKUP($H9,табель!$C$1:$J$32,28,0),IF(AND(COUNTIFS(VYB_MEC,$F9),(COUNTIFS(дежтород,$A9))),HLOOKUP($H9,табель!$C$1:$J$32,15,0),IF(AND(COUNTIFS(VYB_MEC,$F9),(COUNTIFS(дежторон,$A9))),HLOOKUP($H9,табель!$C$1:$J$32,16,0),IF(AND(COUNTIFS(VYB_ELE,$F9),(COUNTIFS(дежторон,$A9))),HLOOKUP($H9,табель!$C$1:$J$32,29,0)))))</f>
        <v>0</v>
      </c>
    </row>
    <row r="10" customFormat="false" ht="15.05" hidden="true" customHeight="false" outlineLevel="1" collapsed="false">
      <c r="A10" s="241"/>
      <c r="B10" s="237" t="n">
        <v>71657142</v>
      </c>
      <c r="C10" s="237" t="s">
        <v>236</v>
      </c>
      <c r="D10" s="237" t="s">
        <v>237</v>
      </c>
      <c r="E10" s="237" t="s">
        <v>184</v>
      </c>
      <c r="F10" s="237" t="s">
        <v>144</v>
      </c>
      <c r="G10" s="238" t="n">
        <v>43933</v>
      </c>
      <c r="H10" s="238" t="n">
        <v>43933</v>
      </c>
      <c r="I10" s="237" t="s">
        <v>238</v>
      </c>
      <c r="J10" s="239" t="n">
        <v>4</v>
      </c>
      <c r="L10" s="0" t="n">
        <f aca="false">IF(AND(COUNTIFS(VYB_ELE,$F10),(COUNTIFS(дежтород,$A10))),HLOOKUP($H10,табель!$C$1:$J$32,28,0),IF(AND(COUNTIFS(VYB_MEC,$F10),(COUNTIFS(дежтород,$A10))),HLOOKUP($H10,табель!$C$1:$J$32,15,0),IF(AND(COUNTIFS(VYB_MEC,$F10),(COUNTIFS(дежторон,$A10))),HLOOKUP($H10,табель!$C$1:$J$32,16,0),IF(AND(COUNTIFS(VYB_ELE,$F10),(COUNTIFS(дежторон,$A10))),HLOOKUP($H10,табель!$C$1:$J$32,29,0)))))</f>
        <v>0</v>
      </c>
    </row>
    <row r="11" customFormat="false" ht="15.05" hidden="true" customHeight="false" outlineLevel="1" collapsed="false">
      <c r="A11" s="236" t="s">
        <v>239</v>
      </c>
      <c r="B11" s="237" t="n">
        <v>71648339</v>
      </c>
      <c r="C11" s="237" t="s">
        <v>236</v>
      </c>
      <c r="D11" s="237" t="s">
        <v>237</v>
      </c>
      <c r="E11" s="237" t="s">
        <v>195</v>
      </c>
      <c r="F11" s="237" t="s">
        <v>144</v>
      </c>
      <c r="G11" s="238" t="n">
        <v>43927</v>
      </c>
      <c r="H11" s="238" t="n">
        <v>43927</v>
      </c>
      <c r="I11" s="237" t="s">
        <v>238</v>
      </c>
      <c r="J11" s="239" t="n">
        <v>4</v>
      </c>
      <c r="L11" s="0" t="str">
        <f aca="false">IF(AND(COUNTIFS(VYB_ELE,$F11),(COUNTIFS(дежтород,$A11))),HLOOKUP($H11,табель!$C$1:$J$32,28,0),IF(AND(COUNTIFS(VYB_MEC,$F11),(COUNTIFS(дежтород,$A11))),HLOOKUP($H11,табель!$C$1:$J$32,15,0),IF(AND(COUNTIFS(VYB_MEC,$F11),(COUNTIFS(дежторон,$A11))),HLOOKUP($H11,табель!$C$1:$J$32,16,0),IF(AND(COUNTIFS(VYB_ELE,$F11),(COUNTIFS(дежторон,$A11))),HLOOKUP($H11,табель!$C$1:$J$32,29,0)))))</f>
        <v>E_K_MCHE</v>
      </c>
    </row>
    <row r="12" customFormat="false" ht="15.05" hidden="true" customHeight="false" outlineLevel="1" collapsed="false">
      <c r="A12" s="240"/>
      <c r="B12" s="237" t="n">
        <v>71655699</v>
      </c>
      <c r="C12" s="237" t="s">
        <v>236</v>
      </c>
      <c r="D12" s="237" t="s">
        <v>237</v>
      </c>
      <c r="E12" s="237" t="s">
        <v>195</v>
      </c>
      <c r="F12" s="237" t="s">
        <v>144</v>
      </c>
      <c r="G12" s="238" t="n">
        <v>43928</v>
      </c>
      <c r="H12" s="238" t="n">
        <v>43928</v>
      </c>
      <c r="I12" s="237" t="s">
        <v>238</v>
      </c>
      <c r="J12" s="239" t="n">
        <v>4</v>
      </c>
      <c r="L12" s="0" t="n">
        <f aca="false">IF(AND(COUNTIFS(VYB_ELE,$F12),(COUNTIFS(дежтород,$A12))),HLOOKUP($H12,табель!$C$1:$J$32,28,0),IF(AND(COUNTIFS(VYB_MEC,$F12),(COUNTIFS(дежтород,$A12))),HLOOKUP($H12,табель!$C$1:$J$32,15,0),IF(AND(COUNTIFS(VYB_MEC,$F12),(COUNTIFS(дежторон,$A12))),HLOOKUP($H12,табель!$C$1:$J$32,16,0),IF(AND(COUNTIFS(VYB_ELE,$F12),(COUNTIFS(дежторон,$A12))),HLOOKUP($H12,табель!$C$1:$J$32,29,0)))))</f>
        <v>0</v>
      </c>
    </row>
    <row r="13" customFormat="false" ht="15.05" hidden="true" customHeight="false" outlineLevel="1" collapsed="false">
      <c r="A13" s="240"/>
      <c r="B13" s="237" t="n">
        <v>71656407</v>
      </c>
      <c r="C13" s="237" t="s">
        <v>236</v>
      </c>
      <c r="D13" s="237" t="s">
        <v>237</v>
      </c>
      <c r="E13" s="237" t="s">
        <v>195</v>
      </c>
      <c r="F13" s="237" t="s">
        <v>144</v>
      </c>
      <c r="G13" s="238" t="n">
        <v>43929</v>
      </c>
      <c r="H13" s="238" t="n">
        <v>43929</v>
      </c>
      <c r="I13" s="237" t="s">
        <v>238</v>
      </c>
      <c r="J13" s="239" t="n">
        <v>4</v>
      </c>
      <c r="L13" s="0" t="n">
        <f aca="false">IF(AND(COUNTIFS(VYB_ELE,$F13),(COUNTIFS(дежтород,$A13))),HLOOKUP($H13,табель!$C$1:$J$32,28,0),IF(AND(COUNTIFS(VYB_MEC,$F13),(COUNTIFS(дежтород,$A13))),HLOOKUP($H13,табель!$C$1:$J$32,15,0),IF(AND(COUNTIFS(VYB_MEC,$F13),(COUNTIFS(дежторон,$A13))),HLOOKUP($H13,табель!$C$1:$J$32,16,0),IF(AND(COUNTIFS(VYB_ELE,$F13),(COUNTIFS(дежторон,$A13))),HLOOKUP($H13,табель!$C$1:$J$32,29,0)))))</f>
        <v>0</v>
      </c>
    </row>
    <row r="14" customFormat="false" ht="15.05" hidden="true" customHeight="false" outlineLevel="1" collapsed="false">
      <c r="A14" s="240"/>
      <c r="B14" s="237" t="n">
        <v>71657037</v>
      </c>
      <c r="C14" s="237" t="s">
        <v>236</v>
      </c>
      <c r="D14" s="237" t="s">
        <v>237</v>
      </c>
      <c r="E14" s="237" t="s">
        <v>195</v>
      </c>
      <c r="F14" s="237" t="s">
        <v>144</v>
      </c>
      <c r="G14" s="238" t="n">
        <v>43930</v>
      </c>
      <c r="H14" s="238" t="n">
        <v>43930</v>
      </c>
      <c r="I14" s="237" t="s">
        <v>238</v>
      </c>
      <c r="J14" s="239" t="n">
        <v>4</v>
      </c>
      <c r="L14" s="0" t="n">
        <f aca="false">IF(AND(COUNTIFS(VYB_ELE,$F14),(COUNTIFS(дежтород,$A14))),HLOOKUP($H14,табель!$C$1:$J$32,28,0),IF(AND(COUNTIFS(VYB_MEC,$F14),(COUNTIFS(дежтород,$A14))),HLOOKUP($H14,табель!$C$1:$J$32,15,0),IF(AND(COUNTIFS(VYB_MEC,$F14),(COUNTIFS(дежторон,$A14))),HLOOKUP($H14,табель!$C$1:$J$32,16,0),IF(AND(COUNTIFS(VYB_ELE,$F14),(COUNTIFS(дежторон,$A14))),HLOOKUP($H14,табель!$C$1:$J$32,29,0)))))</f>
        <v>0</v>
      </c>
    </row>
    <row r="15" customFormat="false" ht="15.05" hidden="true" customHeight="false" outlineLevel="1" collapsed="false">
      <c r="A15" s="240"/>
      <c r="B15" s="237" t="n">
        <v>71657038</v>
      </c>
      <c r="C15" s="237" t="s">
        <v>236</v>
      </c>
      <c r="D15" s="237" t="s">
        <v>237</v>
      </c>
      <c r="E15" s="237" t="s">
        <v>195</v>
      </c>
      <c r="F15" s="237" t="s">
        <v>144</v>
      </c>
      <c r="G15" s="238" t="n">
        <v>43931</v>
      </c>
      <c r="H15" s="238" t="n">
        <v>43931</v>
      </c>
      <c r="I15" s="237" t="s">
        <v>238</v>
      </c>
      <c r="J15" s="239" t="n">
        <v>4</v>
      </c>
      <c r="L15" s="0" t="n">
        <f aca="false">IF(AND(COUNTIFS(VYB_ELE,$F15),(COUNTIFS(дежтород,$A15))),HLOOKUP($H15,табель!$C$1:$J$32,28,0),IF(AND(COUNTIFS(VYB_MEC,$F15),(COUNTIFS(дежтород,$A15))),HLOOKUP($H15,табель!$C$1:$J$32,15,0),IF(AND(COUNTIFS(VYB_MEC,$F15),(COUNTIFS(дежторон,$A15))),HLOOKUP($H15,табель!$C$1:$J$32,16,0),IF(AND(COUNTIFS(VYB_ELE,$F15),(COUNTIFS(дежторон,$A15))),HLOOKUP($H15,табель!$C$1:$J$32,29,0)))))</f>
        <v>0</v>
      </c>
    </row>
    <row r="16" customFormat="false" ht="15.05" hidden="true" customHeight="false" outlineLevel="1" collapsed="false">
      <c r="A16" s="240"/>
      <c r="B16" s="237" t="n">
        <v>71657039</v>
      </c>
      <c r="C16" s="237" t="s">
        <v>236</v>
      </c>
      <c r="D16" s="237" t="s">
        <v>237</v>
      </c>
      <c r="E16" s="237" t="s">
        <v>195</v>
      </c>
      <c r="F16" s="237" t="s">
        <v>144</v>
      </c>
      <c r="G16" s="238" t="n">
        <v>43932</v>
      </c>
      <c r="H16" s="238" t="n">
        <v>43932</v>
      </c>
      <c r="I16" s="237" t="s">
        <v>238</v>
      </c>
      <c r="J16" s="239" t="n">
        <v>4</v>
      </c>
      <c r="L16" s="0" t="n">
        <f aca="false">IF(AND(COUNTIFS(VYB_ELE,$F16),(COUNTIFS(дежтород,$A16))),HLOOKUP($H16,табель!$C$1:$J$32,28,0),IF(AND(COUNTIFS(VYB_MEC,$F16),(COUNTIFS(дежтород,$A16))),HLOOKUP($H16,табель!$C$1:$J$32,15,0),IF(AND(COUNTIFS(VYB_MEC,$F16),(COUNTIFS(дежторон,$A16))),HLOOKUP($H16,табель!$C$1:$J$32,16,0),IF(AND(COUNTIFS(VYB_ELE,$F16),(COUNTIFS(дежторон,$A16))),HLOOKUP($H16,табель!$C$1:$J$32,29,0)))))</f>
        <v>0</v>
      </c>
    </row>
    <row r="17" customFormat="false" ht="15.05" hidden="true" customHeight="false" outlineLevel="1" collapsed="false">
      <c r="A17" s="241"/>
      <c r="B17" s="237" t="n">
        <v>71657040</v>
      </c>
      <c r="C17" s="237" t="s">
        <v>236</v>
      </c>
      <c r="D17" s="237" t="s">
        <v>237</v>
      </c>
      <c r="E17" s="237" t="s">
        <v>195</v>
      </c>
      <c r="F17" s="237" t="s">
        <v>144</v>
      </c>
      <c r="G17" s="238" t="n">
        <v>43933</v>
      </c>
      <c r="H17" s="238" t="n">
        <v>43933</v>
      </c>
      <c r="I17" s="237" t="s">
        <v>238</v>
      </c>
      <c r="J17" s="239" t="n">
        <v>4</v>
      </c>
      <c r="L17" s="0" t="n">
        <f aca="false">IF(AND(COUNTIFS(VYB_ELE,$F17),(COUNTIFS(дежтород,$A17))),HLOOKUP($H17,табель!$C$1:$J$32,28,0),IF(AND(COUNTIFS(VYB_MEC,$F17),(COUNTIFS(дежтород,$A17))),HLOOKUP($H17,табель!$C$1:$J$32,15,0),IF(AND(COUNTIFS(VYB_MEC,$F17),(COUNTIFS(дежторон,$A17))),HLOOKUP($H17,табель!$C$1:$J$32,16,0),IF(AND(COUNTIFS(VYB_ELE,$F17),(COUNTIFS(дежторон,$A17))),HLOOKUP($H17,табель!$C$1:$J$32,29,0)))))</f>
        <v>0</v>
      </c>
    </row>
    <row r="18" customFormat="false" ht="15.05" hidden="true" customHeight="false" outlineLevel="1" collapsed="false">
      <c r="A18" s="236" t="s">
        <v>240</v>
      </c>
      <c r="B18" s="237" t="n">
        <v>71648219</v>
      </c>
      <c r="C18" s="237" t="s">
        <v>236</v>
      </c>
      <c r="D18" s="237" t="s">
        <v>237</v>
      </c>
      <c r="E18" s="237" t="s">
        <v>241</v>
      </c>
      <c r="F18" s="237" t="s">
        <v>124</v>
      </c>
      <c r="G18" s="238" t="n">
        <v>43927</v>
      </c>
      <c r="H18" s="238" t="n">
        <v>43927</v>
      </c>
      <c r="I18" s="237" t="s">
        <v>238</v>
      </c>
      <c r="J18" s="239" t="n">
        <v>2.5</v>
      </c>
      <c r="L18" s="0" t="str">
        <f aca="false">IF(AND(COUNTIFS(VYB_ELE,$F18),(COUNTIFS(дежтород,$A18))),HLOOKUP($H18,табель!$C$1:$J$32,28,0),IF(AND(COUNTIFS(VYB_MEC,$F18),(COUNTIFS(дежтород,$A18))),HLOOKUP($H18,табель!$C$1:$J$32,15,0),IF(AND(COUNTIFS(VYB_MEC,$F18),(COUNTIFS(дежторон,$A18))),HLOOKUP($H18,табель!$C$1:$J$32,16,0),IF(AND(COUNTIFS(VYB_ELE,$F18),(COUNTIFS(дежторон,$A18))),HLOOKUP($H18,табель!$C$1:$J$32,29,0)))))</f>
        <v>M_K_VLST</v>
      </c>
    </row>
    <row r="19" customFormat="false" ht="15.05" hidden="true" customHeight="false" outlineLevel="1" collapsed="false">
      <c r="A19" s="240"/>
      <c r="B19" s="237" t="n">
        <v>71655736</v>
      </c>
      <c r="C19" s="237" t="s">
        <v>236</v>
      </c>
      <c r="D19" s="237" t="s">
        <v>237</v>
      </c>
      <c r="E19" s="237" t="s">
        <v>241</v>
      </c>
      <c r="F19" s="237" t="s">
        <v>126</v>
      </c>
      <c r="G19" s="238" t="n">
        <v>43928</v>
      </c>
      <c r="H19" s="238" t="n">
        <v>43928</v>
      </c>
      <c r="I19" s="237" t="s">
        <v>238</v>
      </c>
      <c r="J19" s="239" t="n">
        <v>2.5</v>
      </c>
      <c r="L19" s="0" t="n">
        <f aca="false">IF(AND(COUNTIFS(VYB_ELE,$F19),(COUNTIFS(дежтород,$A19))),HLOOKUP($H19,табель!$C$1:$J$32,28,0),IF(AND(COUNTIFS(VYB_MEC,$F19),(COUNTIFS(дежтород,$A19))),HLOOKUP($H19,табель!$C$1:$J$32,15,0),IF(AND(COUNTIFS(VYB_MEC,$F19),(COUNTIFS(дежторон,$A19))),HLOOKUP($H19,табель!$C$1:$J$32,16,0),IF(AND(COUNTIFS(VYB_ELE,$F19),(COUNTIFS(дежторон,$A19))),HLOOKUP($H19,табель!$C$1:$J$32,29,0)))))</f>
        <v>0</v>
      </c>
    </row>
    <row r="20" customFormat="false" ht="15.05" hidden="true" customHeight="false" outlineLevel="1" collapsed="false">
      <c r="A20" s="240"/>
      <c r="B20" s="237" t="n">
        <v>71656434</v>
      </c>
      <c r="C20" s="237" t="s">
        <v>236</v>
      </c>
      <c r="D20" s="237" t="s">
        <v>237</v>
      </c>
      <c r="E20" s="237" t="s">
        <v>241</v>
      </c>
      <c r="F20" s="237" t="s">
        <v>116</v>
      </c>
      <c r="G20" s="238" t="n">
        <v>43929</v>
      </c>
      <c r="H20" s="238" t="n">
        <v>43929</v>
      </c>
      <c r="I20" s="237" t="s">
        <v>238</v>
      </c>
      <c r="J20" s="239" t="n">
        <v>2.5</v>
      </c>
      <c r="L20" s="0" t="n">
        <f aca="false">IF(AND(COUNTIFS(VYB_ELE,$F20),(COUNTIFS(дежтород,$A20))),HLOOKUP($H20,табель!$C$1:$J$32,28,0),IF(AND(COUNTIFS(VYB_MEC,$F20),(COUNTIFS(дежтород,$A20))),HLOOKUP($H20,табель!$C$1:$J$32,15,0),IF(AND(COUNTIFS(VYB_MEC,$F20),(COUNTIFS(дежторон,$A20))),HLOOKUP($H20,табель!$C$1:$J$32,16,0),IF(AND(COUNTIFS(VYB_ELE,$F20),(COUNTIFS(дежторон,$A20))),HLOOKUP($H20,табель!$C$1:$J$32,29,0)))))</f>
        <v>0</v>
      </c>
    </row>
    <row r="21" customFormat="false" ht="15.05" hidden="true" customHeight="false" outlineLevel="1" collapsed="false">
      <c r="A21" s="240"/>
      <c r="B21" s="237" t="n">
        <v>71657130</v>
      </c>
      <c r="C21" s="237" t="s">
        <v>236</v>
      </c>
      <c r="D21" s="237" t="s">
        <v>237</v>
      </c>
      <c r="E21" s="237" t="s">
        <v>241</v>
      </c>
      <c r="F21" s="237" t="s">
        <v>116</v>
      </c>
      <c r="G21" s="238" t="n">
        <v>43930</v>
      </c>
      <c r="H21" s="238" t="n">
        <v>43930</v>
      </c>
      <c r="I21" s="237" t="s">
        <v>238</v>
      </c>
      <c r="J21" s="239" t="n">
        <v>2.5</v>
      </c>
      <c r="L21" s="0" t="n">
        <f aca="false">IF(AND(COUNTIFS(VYB_ELE,$F21),(COUNTIFS(дежтород,$A21))),HLOOKUP($H21,табель!$C$1:$J$32,28,0),IF(AND(COUNTIFS(VYB_MEC,$F21),(COUNTIFS(дежтород,$A21))),HLOOKUP($H21,табель!$C$1:$J$32,15,0),IF(AND(COUNTIFS(VYB_MEC,$F21),(COUNTIFS(дежторон,$A21))),HLOOKUP($H21,табель!$C$1:$J$32,16,0),IF(AND(COUNTIFS(VYB_ELE,$F21),(COUNTIFS(дежторон,$A21))),HLOOKUP($H21,табель!$C$1:$J$32,29,0)))))</f>
        <v>0</v>
      </c>
    </row>
    <row r="22" customFormat="false" ht="15.05" hidden="true" customHeight="false" outlineLevel="1" collapsed="false">
      <c r="A22" s="240"/>
      <c r="B22" s="237" t="n">
        <v>71657131</v>
      </c>
      <c r="C22" s="237" t="s">
        <v>236</v>
      </c>
      <c r="D22" s="237" t="s">
        <v>237</v>
      </c>
      <c r="E22" s="237" t="s">
        <v>241</v>
      </c>
      <c r="F22" s="237" t="s">
        <v>116</v>
      </c>
      <c r="G22" s="238" t="n">
        <v>43931</v>
      </c>
      <c r="H22" s="238" t="n">
        <v>43931</v>
      </c>
      <c r="I22" s="237" t="s">
        <v>238</v>
      </c>
      <c r="J22" s="239" t="n">
        <v>2.5</v>
      </c>
      <c r="L22" s="0" t="n">
        <f aca="false">IF(AND(COUNTIFS(VYB_ELE,$F22),(COUNTIFS(дежтород,$A22))),HLOOKUP($H22,табель!$C$1:$J$32,28,0),IF(AND(COUNTIFS(VYB_MEC,$F22),(COUNTIFS(дежтород,$A22))),HLOOKUP($H22,табель!$C$1:$J$32,15,0),IF(AND(COUNTIFS(VYB_MEC,$F22),(COUNTIFS(дежторон,$A22))),HLOOKUP($H22,табель!$C$1:$J$32,16,0),IF(AND(COUNTIFS(VYB_ELE,$F22),(COUNTIFS(дежторон,$A22))),HLOOKUP($H22,табель!$C$1:$J$32,29,0)))))</f>
        <v>0</v>
      </c>
    </row>
    <row r="23" customFormat="false" ht="15.05" hidden="true" customHeight="false" outlineLevel="1" collapsed="false">
      <c r="A23" s="240"/>
      <c r="B23" s="237" t="n">
        <v>71657132</v>
      </c>
      <c r="C23" s="237" t="s">
        <v>236</v>
      </c>
      <c r="D23" s="237" t="s">
        <v>237</v>
      </c>
      <c r="E23" s="237" t="s">
        <v>241</v>
      </c>
      <c r="F23" s="237" t="s">
        <v>116</v>
      </c>
      <c r="G23" s="238" t="n">
        <v>43932</v>
      </c>
      <c r="H23" s="238" t="n">
        <v>43932</v>
      </c>
      <c r="I23" s="237" t="s">
        <v>238</v>
      </c>
      <c r="J23" s="239" t="n">
        <v>2.5</v>
      </c>
      <c r="L23" s="0" t="n">
        <f aca="false">IF(AND(COUNTIFS(VYB_ELE,$F23),(COUNTIFS(дежтород,$A23))),HLOOKUP($H23,табель!$C$1:$J$32,28,0),IF(AND(COUNTIFS(VYB_MEC,$F23),(COUNTIFS(дежтород,$A23))),HLOOKUP($H23,табель!$C$1:$J$32,15,0),IF(AND(COUNTIFS(VYB_MEC,$F23),(COUNTIFS(дежторон,$A23))),HLOOKUP($H23,табель!$C$1:$J$32,16,0),IF(AND(COUNTIFS(VYB_ELE,$F23),(COUNTIFS(дежторон,$A23))),HLOOKUP($H23,табель!$C$1:$J$32,29,0)))))</f>
        <v>0</v>
      </c>
    </row>
    <row r="24" customFormat="false" ht="15.05" hidden="true" customHeight="false" outlineLevel="1" collapsed="false">
      <c r="A24" s="241"/>
      <c r="B24" s="237" t="n">
        <v>71657133</v>
      </c>
      <c r="C24" s="237" t="s">
        <v>236</v>
      </c>
      <c r="D24" s="237" t="s">
        <v>237</v>
      </c>
      <c r="E24" s="237" t="s">
        <v>241</v>
      </c>
      <c r="F24" s="237" t="s">
        <v>116</v>
      </c>
      <c r="G24" s="238" t="n">
        <v>43933</v>
      </c>
      <c r="H24" s="238" t="n">
        <v>43933</v>
      </c>
      <c r="I24" s="237" t="s">
        <v>238</v>
      </c>
      <c r="J24" s="239" t="n">
        <v>2.5</v>
      </c>
      <c r="L24" s="0" t="n">
        <f aca="false">IF(AND(COUNTIFS(VYB_ELE,$F24),(COUNTIFS(дежтород,$A24))),HLOOKUP($H24,табель!$C$1:$J$32,28,0),IF(AND(COUNTIFS(VYB_MEC,$F24),(COUNTIFS(дежтород,$A24))),HLOOKUP($H24,табель!$C$1:$J$32,15,0),IF(AND(COUNTIFS(VYB_MEC,$F24),(COUNTIFS(дежторон,$A24))),HLOOKUP($H24,табель!$C$1:$J$32,16,0),IF(AND(COUNTIFS(VYB_ELE,$F24),(COUNTIFS(дежторон,$A24))),HLOOKUP($H24,табель!$C$1:$J$32,29,0)))))</f>
        <v>0</v>
      </c>
    </row>
    <row r="25" customFormat="false" ht="15.05" hidden="true" customHeight="false" outlineLevel="1" collapsed="false">
      <c r="A25" s="236" t="s">
        <v>242</v>
      </c>
      <c r="B25" s="237" t="n">
        <v>71648331</v>
      </c>
      <c r="C25" s="237" t="s">
        <v>236</v>
      </c>
      <c r="D25" s="237" t="s">
        <v>237</v>
      </c>
      <c r="E25" s="237" t="s">
        <v>243</v>
      </c>
      <c r="F25" s="237" t="s">
        <v>116</v>
      </c>
      <c r="G25" s="238" t="n">
        <v>43927</v>
      </c>
      <c r="H25" s="238" t="n">
        <v>43927</v>
      </c>
      <c r="I25" s="237" t="s">
        <v>238</v>
      </c>
      <c r="J25" s="239" t="n">
        <v>2.5</v>
      </c>
      <c r="L25" s="0" t="str">
        <f aca="false">IF(AND(COUNTIFS(VYB_ELE,$F25),(COUNTIFS(дежтород,$A25))),HLOOKUP($H25,табель!$C$1:$J$32,28,0),IF(AND(COUNTIFS(VYB_MEC,$F25),(COUNTIFS(дежтород,$A25))),HLOOKUP($H25,табель!$C$1:$J$32,15,0),IF(AND(COUNTIFS(VYB_MEC,$F25),(COUNTIFS(дежторон,$A25))),HLOOKUP($H25,табель!$C$1:$J$32,16,0),IF(AND(COUNTIFS(VYB_ELE,$F25),(COUNTIFS(дежторон,$A25))),HLOOKUP($H25,табель!$C$1:$J$32,29,0)))))</f>
        <v>M_K_VLGO</v>
      </c>
    </row>
    <row r="26" customFormat="false" ht="15.05" hidden="true" customHeight="false" outlineLevel="1" collapsed="false">
      <c r="A26" s="240"/>
      <c r="B26" s="237" t="n">
        <v>71655698</v>
      </c>
      <c r="C26" s="237" t="s">
        <v>236</v>
      </c>
      <c r="D26" s="237" t="s">
        <v>237</v>
      </c>
      <c r="E26" s="237" t="s">
        <v>243</v>
      </c>
      <c r="F26" s="237" t="s">
        <v>116</v>
      </c>
      <c r="G26" s="238" t="n">
        <v>43928</v>
      </c>
      <c r="H26" s="238" t="n">
        <v>43928</v>
      </c>
      <c r="I26" s="237" t="s">
        <v>238</v>
      </c>
      <c r="J26" s="239" t="n">
        <v>2.5</v>
      </c>
      <c r="L26" s="0" t="n">
        <f aca="false">IF(AND(COUNTIFS(VYB_ELE,$F26),(COUNTIFS(дежтород,$A26))),HLOOKUP($H26,табель!$C$1:$J$32,28,0),IF(AND(COUNTIFS(VYB_MEC,$F26),(COUNTIFS(дежтород,$A26))),HLOOKUP($H26,табель!$C$1:$J$32,15,0),IF(AND(COUNTIFS(VYB_MEC,$F26),(COUNTIFS(дежторон,$A26))),HLOOKUP($H26,табель!$C$1:$J$32,16,0),IF(AND(COUNTIFS(VYB_ELE,$F26),(COUNTIFS(дежторон,$A26))),HLOOKUP($H26,табель!$C$1:$J$32,29,0)))))</f>
        <v>0</v>
      </c>
    </row>
    <row r="27" customFormat="false" ht="15.05" hidden="true" customHeight="false" outlineLevel="1" collapsed="false">
      <c r="A27" s="240"/>
      <c r="B27" s="237" t="n">
        <v>71656406</v>
      </c>
      <c r="C27" s="237" t="s">
        <v>236</v>
      </c>
      <c r="D27" s="237" t="s">
        <v>237</v>
      </c>
      <c r="E27" s="237" t="s">
        <v>243</v>
      </c>
      <c r="F27" s="237" t="s">
        <v>116</v>
      </c>
      <c r="G27" s="238" t="n">
        <v>43929</v>
      </c>
      <c r="H27" s="238" t="n">
        <v>43929</v>
      </c>
      <c r="I27" s="237" t="s">
        <v>238</v>
      </c>
      <c r="J27" s="239" t="n">
        <v>2.5</v>
      </c>
      <c r="L27" s="0" t="n">
        <f aca="false">IF(AND(COUNTIFS(VYB_ELE,$F27),(COUNTIFS(дежтород,$A27))),HLOOKUP($H27,табель!$C$1:$J$32,28,0),IF(AND(COUNTIFS(VYB_MEC,$F27),(COUNTIFS(дежтород,$A27))),HLOOKUP($H27,табель!$C$1:$J$32,15,0),IF(AND(COUNTIFS(VYB_MEC,$F27),(COUNTIFS(дежторон,$A27))),HLOOKUP($H27,табель!$C$1:$J$32,16,0),IF(AND(COUNTIFS(VYB_ELE,$F27),(COUNTIFS(дежторон,$A27))),HLOOKUP($H27,табель!$C$1:$J$32,29,0)))))</f>
        <v>0</v>
      </c>
    </row>
    <row r="28" customFormat="false" ht="15.05" hidden="true" customHeight="false" outlineLevel="1" collapsed="false">
      <c r="A28" s="240"/>
      <c r="B28" s="237" t="n">
        <v>71657027</v>
      </c>
      <c r="C28" s="237" t="s">
        <v>236</v>
      </c>
      <c r="D28" s="237" t="s">
        <v>237</v>
      </c>
      <c r="E28" s="237" t="s">
        <v>243</v>
      </c>
      <c r="F28" s="237" t="s">
        <v>116</v>
      </c>
      <c r="G28" s="238" t="n">
        <v>43930</v>
      </c>
      <c r="H28" s="238" t="n">
        <v>43930</v>
      </c>
      <c r="I28" s="237" t="s">
        <v>238</v>
      </c>
      <c r="J28" s="239" t="n">
        <v>2.5</v>
      </c>
      <c r="L28" s="0" t="n">
        <f aca="false">IF(AND(COUNTIFS(VYB_ELE,$F28),(COUNTIFS(дежтород,$A28))),HLOOKUP($H28,табель!$C$1:$J$32,28,0),IF(AND(COUNTIFS(VYB_MEC,$F28),(COUNTIFS(дежтород,$A28))),HLOOKUP($H28,табель!$C$1:$J$32,15,0),IF(AND(COUNTIFS(VYB_MEC,$F28),(COUNTIFS(дежторон,$A28))),HLOOKUP($H28,табель!$C$1:$J$32,16,0),IF(AND(COUNTIFS(VYB_ELE,$F28),(COUNTIFS(дежторон,$A28))),HLOOKUP($H28,табель!$C$1:$J$32,29,0)))))</f>
        <v>0</v>
      </c>
    </row>
    <row r="29" customFormat="false" ht="15.05" hidden="true" customHeight="false" outlineLevel="1" collapsed="false">
      <c r="A29" s="240"/>
      <c r="B29" s="237" t="n">
        <v>71657028</v>
      </c>
      <c r="C29" s="237" t="s">
        <v>236</v>
      </c>
      <c r="D29" s="237" t="s">
        <v>237</v>
      </c>
      <c r="E29" s="237" t="s">
        <v>243</v>
      </c>
      <c r="F29" s="237" t="s">
        <v>116</v>
      </c>
      <c r="G29" s="238" t="n">
        <v>43931</v>
      </c>
      <c r="H29" s="238" t="n">
        <v>43931</v>
      </c>
      <c r="I29" s="237" t="s">
        <v>238</v>
      </c>
      <c r="J29" s="239" t="n">
        <v>2.5</v>
      </c>
      <c r="L29" s="0" t="n">
        <f aca="false">IF(AND(COUNTIFS(VYB_ELE,$F29),(COUNTIFS(дежтород,$A29))),HLOOKUP($H29,табель!$C$1:$J$32,28,0),IF(AND(COUNTIFS(VYB_MEC,$F29),(COUNTIFS(дежтород,$A29))),HLOOKUP($H29,табель!$C$1:$J$32,15,0),IF(AND(COUNTIFS(VYB_MEC,$F29),(COUNTIFS(дежторон,$A29))),HLOOKUP($H29,табель!$C$1:$J$32,16,0),IF(AND(COUNTIFS(VYB_ELE,$F29),(COUNTIFS(дежторон,$A29))),HLOOKUP($H29,табель!$C$1:$J$32,29,0)))))</f>
        <v>0</v>
      </c>
    </row>
    <row r="30" customFormat="false" ht="15.05" hidden="true" customHeight="false" outlineLevel="1" collapsed="false">
      <c r="A30" s="240"/>
      <c r="B30" s="237" t="n">
        <v>71657029</v>
      </c>
      <c r="C30" s="237" t="s">
        <v>236</v>
      </c>
      <c r="D30" s="237" t="s">
        <v>237</v>
      </c>
      <c r="E30" s="237" t="s">
        <v>243</v>
      </c>
      <c r="F30" s="237" t="s">
        <v>116</v>
      </c>
      <c r="G30" s="238" t="n">
        <v>43932</v>
      </c>
      <c r="H30" s="238" t="n">
        <v>43932</v>
      </c>
      <c r="I30" s="237" t="s">
        <v>238</v>
      </c>
      <c r="J30" s="239" t="n">
        <v>2.5</v>
      </c>
      <c r="L30" s="0" t="n">
        <f aca="false">IF(AND(COUNTIFS(VYB_ELE,$F30),(COUNTIFS(дежтород,$A30))),HLOOKUP($H30,табель!$C$1:$J$32,28,0),IF(AND(COUNTIFS(VYB_MEC,$F30),(COUNTIFS(дежтород,$A30))),HLOOKUP($H30,табель!$C$1:$J$32,15,0),IF(AND(COUNTIFS(VYB_MEC,$F30),(COUNTIFS(дежторон,$A30))),HLOOKUP($H30,табель!$C$1:$J$32,16,0),IF(AND(COUNTIFS(VYB_ELE,$F30),(COUNTIFS(дежторон,$A30))),HLOOKUP($H30,табель!$C$1:$J$32,29,0)))))</f>
        <v>0</v>
      </c>
    </row>
    <row r="31" customFormat="false" ht="15.05" hidden="true" customHeight="false" outlineLevel="1" collapsed="false">
      <c r="A31" s="241"/>
      <c r="B31" s="237" t="n">
        <v>71657030</v>
      </c>
      <c r="C31" s="237" t="s">
        <v>236</v>
      </c>
      <c r="D31" s="237" t="s">
        <v>237</v>
      </c>
      <c r="E31" s="237" t="s">
        <v>243</v>
      </c>
      <c r="F31" s="237" t="s">
        <v>116</v>
      </c>
      <c r="G31" s="238" t="n">
        <v>43933</v>
      </c>
      <c r="H31" s="238" t="n">
        <v>43933</v>
      </c>
      <c r="I31" s="237" t="s">
        <v>238</v>
      </c>
      <c r="J31" s="239" t="n">
        <v>2.5</v>
      </c>
      <c r="L31" s="0" t="n">
        <f aca="false">IF(AND(COUNTIFS(VYB_ELE,$F31),(COUNTIFS(дежтород,$A31))),HLOOKUP($H31,табель!$C$1:$J$32,28,0),IF(AND(COUNTIFS(VYB_MEC,$F31),(COUNTIFS(дежтород,$A31))),HLOOKUP($H31,табель!$C$1:$J$32,15,0),IF(AND(COUNTIFS(VYB_MEC,$F31),(COUNTIFS(дежторон,$A31))),HLOOKUP($H31,табель!$C$1:$J$32,16,0),IF(AND(COUNTIFS(VYB_ELE,$F31),(COUNTIFS(дежторон,$A31))),HLOOKUP($H31,табель!$C$1:$J$32,29,0)))))</f>
        <v>0</v>
      </c>
    </row>
    <row r="32" customFormat="false" ht="15.05" hidden="true" customHeight="false" outlineLevel="1" collapsed="false">
      <c r="A32" s="242" t="s">
        <v>244</v>
      </c>
      <c r="B32" s="237" t="n">
        <v>71643206</v>
      </c>
      <c r="C32" s="237" t="s">
        <v>245</v>
      </c>
      <c r="D32" s="237" t="s">
        <v>246</v>
      </c>
      <c r="E32" s="237" t="s">
        <v>189</v>
      </c>
      <c r="F32" s="237" t="s">
        <v>124</v>
      </c>
      <c r="G32" s="238" t="n">
        <v>43927</v>
      </c>
      <c r="H32" s="238" t="n">
        <v>43927</v>
      </c>
      <c r="I32" s="237" t="s">
        <v>247</v>
      </c>
      <c r="J32" s="239" t="n">
        <v>2.1</v>
      </c>
      <c r="L32" s="0" t="str">
        <f aca="false">IF(AND(COUNTIFS(VYB_ELE,$F32),(COUNTIFS(дежтород,$A32))),HLOOKUP($H32,табель!$C$1:$J$32,28,0),IF(AND(COUNTIFS(VYB_MEC,$F32),(COUNTIFS(дежтород,$A32))),HLOOKUP($H32,табель!$C$1:$J$32,15,0),IF(AND(COUNTIFS(VYB_MEC,$F32),(COUNTIFS(дежторон,$A32))),HLOOKUP($H32,табель!$C$1:$J$32,16,0),IF(AND(COUNTIFS(VYB_ELE,$F32),(COUNTIFS(дежторон,$A32))),HLOOKUP($H32,табель!$C$1:$J$32,29,0)))))</f>
        <v>M_K_VLST</v>
      </c>
    </row>
    <row r="33" customFormat="false" ht="15.05" hidden="true" customHeight="false" outlineLevel="1" collapsed="false">
      <c r="A33" s="242" t="s">
        <v>248</v>
      </c>
      <c r="B33" s="237" t="n">
        <v>71643207</v>
      </c>
      <c r="C33" s="237" t="s">
        <v>245</v>
      </c>
      <c r="D33" s="237" t="s">
        <v>249</v>
      </c>
      <c r="E33" s="237" t="s">
        <v>190</v>
      </c>
      <c r="F33" s="237" t="s">
        <v>116</v>
      </c>
      <c r="G33" s="238" t="n">
        <v>43927</v>
      </c>
      <c r="H33" s="238" t="n">
        <v>43927</v>
      </c>
      <c r="I33" s="237" t="s">
        <v>247</v>
      </c>
      <c r="J33" s="239" t="n">
        <v>0.5</v>
      </c>
      <c r="L33" s="0" t="str">
        <f aca="false">IF(AND(COUNTIFS(VYB_ELE,$F33),(COUNTIFS(дежтород,$A33))),HLOOKUP($H33,табель!$C$1:$J$32,28,0),IF(AND(COUNTIFS(VYB_MEC,$F33),(COUNTIFS(дежтород,$A33))),HLOOKUP($H33,табель!$C$1:$J$32,15,0),IF(AND(COUNTIFS(VYB_MEC,$F33),(COUNTIFS(дежторон,$A33))),HLOOKUP($H33,табель!$C$1:$J$32,16,0),IF(AND(COUNTIFS(VYB_ELE,$F33),(COUNTIFS(дежторон,$A33))),HLOOKUP($H33,табель!$C$1:$J$32,29,0)))))</f>
        <v>M_K_VLST</v>
      </c>
    </row>
    <row r="34" customFormat="false" ht="15.05" hidden="true" customHeight="false" outlineLevel="1" collapsed="false">
      <c r="A34" s="236" t="s">
        <v>250</v>
      </c>
      <c r="B34" s="237" t="n">
        <v>71648299</v>
      </c>
      <c r="C34" s="237" t="s">
        <v>236</v>
      </c>
      <c r="D34" s="237" t="s">
        <v>251</v>
      </c>
      <c r="E34" s="237" t="s">
        <v>186</v>
      </c>
      <c r="F34" s="237" t="s">
        <v>151</v>
      </c>
      <c r="G34" s="238" t="n">
        <v>43927</v>
      </c>
      <c r="H34" s="238" t="n">
        <v>43927</v>
      </c>
      <c r="I34" s="237" t="s">
        <v>238</v>
      </c>
      <c r="J34" s="239" t="n">
        <v>2</v>
      </c>
      <c r="L34" s="0" t="str">
        <f aca="false">IF(AND(COUNTIFS(VYB_ELE,$F34),(COUNTIFS(дежтород,$A34))),HLOOKUP($H34,табель!$C$1:$J$32,28,0),IF(AND(COUNTIFS(VYB_MEC,$F34),(COUNTIFS(дежтород,$A34))),HLOOKUP($H34,табель!$C$1:$J$32,15,0),IF(AND(COUNTIFS(VYB_MEC,$F34),(COUNTIFS(дежторон,$A34))),HLOOKUP($H34,табель!$C$1:$J$32,16,0),IF(AND(COUNTIFS(VYB_ELE,$F34),(COUNTIFS(дежторон,$A34))),HLOOKUP($H34,табель!$C$1:$J$32,29,0)))))</f>
        <v>E_K_PABI</v>
      </c>
    </row>
    <row r="35" customFormat="false" ht="15.05" hidden="true" customHeight="false" outlineLevel="1" collapsed="false">
      <c r="A35" s="240"/>
      <c r="B35" s="237" t="n">
        <v>71655694</v>
      </c>
      <c r="C35" s="237" t="s">
        <v>236</v>
      </c>
      <c r="D35" s="237" t="s">
        <v>251</v>
      </c>
      <c r="E35" s="237" t="s">
        <v>186</v>
      </c>
      <c r="F35" s="237" t="s">
        <v>144</v>
      </c>
      <c r="G35" s="238" t="n">
        <v>43928</v>
      </c>
      <c r="H35" s="238" t="n">
        <v>43928</v>
      </c>
      <c r="I35" s="237" t="s">
        <v>238</v>
      </c>
      <c r="J35" s="239" t="n">
        <v>2</v>
      </c>
      <c r="L35" s="0" t="n">
        <f aca="false">IF(AND(COUNTIFS(VYB_ELE,$F35),(COUNTIFS(дежтород,$A35))),HLOOKUP($H35,табель!$C$1:$J$32,28,0),IF(AND(COUNTIFS(VYB_MEC,$F35),(COUNTIFS(дежтород,$A35))),HLOOKUP($H35,табель!$C$1:$J$32,15,0),IF(AND(COUNTIFS(VYB_MEC,$F35),(COUNTIFS(дежторон,$A35))),HLOOKUP($H35,табель!$C$1:$J$32,16,0),IF(AND(COUNTIFS(VYB_ELE,$F35),(COUNTIFS(дежторон,$A35))),HLOOKUP($H35,табель!$C$1:$J$32,29,0)))))</f>
        <v>0</v>
      </c>
    </row>
    <row r="36" customFormat="false" ht="15.05" hidden="true" customHeight="false" outlineLevel="1" collapsed="false">
      <c r="A36" s="240"/>
      <c r="B36" s="237" t="n">
        <v>71656402</v>
      </c>
      <c r="C36" s="237" t="s">
        <v>236</v>
      </c>
      <c r="D36" s="237" t="s">
        <v>251</v>
      </c>
      <c r="E36" s="237" t="s">
        <v>186</v>
      </c>
      <c r="F36" s="237" t="s">
        <v>144</v>
      </c>
      <c r="G36" s="238" t="n">
        <v>43929</v>
      </c>
      <c r="H36" s="238" t="n">
        <v>43929</v>
      </c>
      <c r="I36" s="237" t="s">
        <v>238</v>
      </c>
      <c r="J36" s="239" t="n">
        <v>2</v>
      </c>
      <c r="L36" s="0" t="n">
        <f aca="false">IF(AND(COUNTIFS(VYB_ELE,$F36),(COUNTIFS(дежтород,$A36))),HLOOKUP($H36,табель!$C$1:$J$32,28,0),IF(AND(COUNTIFS(VYB_MEC,$F36),(COUNTIFS(дежтород,$A36))),HLOOKUP($H36,табель!$C$1:$J$32,15,0),IF(AND(COUNTIFS(VYB_MEC,$F36),(COUNTIFS(дежторон,$A36))),HLOOKUP($H36,табель!$C$1:$J$32,16,0),IF(AND(COUNTIFS(VYB_ELE,$F36),(COUNTIFS(дежторон,$A36))),HLOOKUP($H36,табель!$C$1:$J$32,29,0)))))</f>
        <v>0</v>
      </c>
    </row>
    <row r="37" customFormat="false" ht="15.05" hidden="true" customHeight="false" outlineLevel="1" collapsed="false">
      <c r="A37" s="240"/>
      <c r="B37" s="237" t="n">
        <v>71656987</v>
      </c>
      <c r="C37" s="237" t="s">
        <v>236</v>
      </c>
      <c r="D37" s="237" t="s">
        <v>251</v>
      </c>
      <c r="E37" s="237" t="s">
        <v>186</v>
      </c>
      <c r="F37" s="237" t="s">
        <v>144</v>
      </c>
      <c r="G37" s="238" t="n">
        <v>43930</v>
      </c>
      <c r="H37" s="238" t="n">
        <v>43930</v>
      </c>
      <c r="I37" s="237" t="s">
        <v>238</v>
      </c>
      <c r="J37" s="239" t="n">
        <v>2</v>
      </c>
      <c r="L37" s="0" t="n">
        <f aca="false">IF(AND(COUNTIFS(VYB_ELE,$F37),(COUNTIFS(дежтород,$A37))),HLOOKUP($H37,табель!$C$1:$J$32,28,0),IF(AND(COUNTIFS(VYB_MEC,$F37),(COUNTIFS(дежтород,$A37))),HLOOKUP($H37,табель!$C$1:$J$32,15,0),IF(AND(COUNTIFS(VYB_MEC,$F37),(COUNTIFS(дежторон,$A37))),HLOOKUP($H37,табель!$C$1:$J$32,16,0),IF(AND(COUNTIFS(VYB_ELE,$F37),(COUNTIFS(дежторон,$A37))),HLOOKUP($H37,табель!$C$1:$J$32,29,0)))))</f>
        <v>0</v>
      </c>
    </row>
    <row r="38" customFormat="false" ht="15.05" hidden="true" customHeight="false" outlineLevel="1" collapsed="false">
      <c r="A38" s="240"/>
      <c r="B38" s="237" t="n">
        <v>71656988</v>
      </c>
      <c r="C38" s="237" t="s">
        <v>236</v>
      </c>
      <c r="D38" s="237" t="s">
        <v>251</v>
      </c>
      <c r="E38" s="237" t="s">
        <v>186</v>
      </c>
      <c r="F38" s="237" t="s">
        <v>144</v>
      </c>
      <c r="G38" s="238" t="n">
        <v>43931</v>
      </c>
      <c r="H38" s="238" t="n">
        <v>43931</v>
      </c>
      <c r="I38" s="237" t="s">
        <v>238</v>
      </c>
      <c r="J38" s="239" t="n">
        <v>2</v>
      </c>
      <c r="L38" s="0" t="n">
        <f aca="false">IF(AND(COUNTIFS(VYB_ELE,$F38),(COUNTIFS(дежтород,$A38))),HLOOKUP($H38,табель!$C$1:$J$32,28,0),IF(AND(COUNTIFS(VYB_MEC,$F38),(COUNTIFS(дежтород,$A38))),HLOOKUP($H38,табель!$C$1:$J$32,15,0),IF(AND(COUNTIFS(VYB_MEC,$F38),(COUNTIFS(дежторон,$A38))),HLOOKUP($H38,табель!$C$1:$J$32,16,0),IF(AND(COUNTIFS(VYB_ELE,$F38),(COUNTIFS(дежторон,$A38))),HLOOKUP($H38,табель!$C$1:$J$32,29,0)))))</f>
        <v>0</v>
      </c>
    </row>
    <row r="39" customFormat="false" ht="15.05" hidden="true" customHeight="false" outlineLevel="1" collapsed="false">
      <c r="A39" s="240"/>
      <c r="B39" s="237" t="n">
        <v>71656989</v>
      </c>
      <c r="C39" s="237" t="s">
        <v>236</v>
      </c>
      <c r="D39" s="237" t="s">
        <v>251</v>
      </c>
      <c r="E39" s="237" t="s">
        <v>186</v>
      </c>
      <c r="F39" s="237" t="s">
        <v>144</v>
      </c>
      <c r="G39" s="238" t="n">
        <v>43932</v>
      </c>
      <c r="H39" s="238" t="n">
        <v>43932</v>
      </c>
      <c r="I39" s="237" t="s">
        <v>238</v>
      </c>
      <c r="J39" s="239" t="n">
        <v>2</v>
      </c>
      <c r="L39" s="0" t="n">
        <f aca="false">IF(AND(COUNTIFS(VYB_ELE,$F39),(COUNTIFS(дежтород,$A39))),HLOOKUP($H39,табель!$C$1:$J$32,28,0),IF(AND(COUNTIFS(VYB_MEC,$F39),(COUNTIFS(дежтород,$A39))),HLOOKUP($H39,табель!$C$1:$J$32,15,0),IF(AND(COUNTIFS(VYB_MEC,$F39),(COUNTIFS(дежторон,$A39))),HLOOKUP($H39,табель!$C$1:$J$32,16,0),IF(AND(COUNTIFS(VYB_ELE,$F39),(COUNTIFS(дежторон,$A39))),HLOOKUP($H39,табель!$C$1:$J$32,29,0)))))</f>
        <v>0</v>
      </c>
    </row>
    <row r="40" customFormat="false" ht="15.05" hidden="true" customHeight="false" outlineLevel="1" collapsed="false">
      <c r="A40" s="241"/>
      <c r="B40" s="237" t="n">
        <v>71656990</v>
      </c>
      <c r="C40" s="237" t="s">
        <v>236</v>
      </c>
      <c r="D40" s="237" t="s">
        <v>251</v>
      </c>
      <c r="E40" s="237" t="s">
        <v>186</v>
      </c>
      <c r="F40" s="237" t="s">
        <v>144</v>
      </c>
      <c r="G40" s="238" t="n">
        <v>43933</v>
      </c>
      <c r="H40" s="238" t="n">
        <v>43933</v>
      </c>
      <c r="I40" s="237" t="s">
        <v>238</v>
      </c>
      <c r="J40" s="239" t="n">
        <v>2</v>
      </c>
      <c r="L40" s="0" t="n">
        <f aca="false">IF(AND(COUNTIFS(VYB_ELE,$F40),(COUNTIFS(дежтород,$A40))),HLOOKUP($H40,табель!$C$1:$J$32,28,0),IF(AND(COUNTIFS(VYB_MEC,$F40),(COUNTIFS(дежтород,$A40))),HLOOKUP($H40,табель!$C$1:$J$32,15,0),IF(AND(COUNTIFS(VYB_MEC,$F40),(COUNTIFS(дежторон,$A40))),HLOOKUP($H40,табель!$C$1:$J$32,16,0),IF(AND(COUNTIFS(VYB_ELE,$F40),(COUNTIFS(дежторон,$A40))),HLOOKUP($H40,табель!$C$1:$J$32,29,0)))))</f>
        <v>0</v>
      </c>
    </row>
    <row r="41" customFormat="false" ht="15.05" hidden="true" customHeight="false" outlineLevel="1" collapsed="false">
      <c r="A41" s="236" t="s">
        <v>252</v>
      </c>
      <c r="B41" s="237" t="n">
        <v>71648307</v>
      </c>
      <c r="C41" s="237" t="s">
        <v>236</v>
      </c>
      <c r="D41" s="237" t="s">
        <v>251</v>
      </c>
      <c r="E41" s="237" t="s">
        <v>197</v>
      </c>
      <c r="F41" s="237" t="s">
        <v>144</v>
      </c>
      <c r="G41" s="238" t="n">
        <v>43927</v>
      </c>
      <c r="H41" s="238" t="n">
        <v>43927</v>
      </c>
      <c r="I41" s="237" t="s">
        <v>238</v>
      </c>
      <c r="J41" s="239" t="n">
        <v>2</v>
      </c>
      <c r="L41" s="0" t="str">
        <f aca="false">IF(AND(COUNTIFS(VYB_ELE,$F41),(COUNTIFS(дежтород,$A41))),HLOOKUP($H41,табель!$C$1:$J$32,28,0),IF(AND(COUNTIFS(VYB_MEC,$F41),(COUNTIFS(дежтород,$A41))),HLOOKUP($H41,табель!$C$1:$J$32,15,0),IF(AND(COUNTIFS(VYB_MEC,$F41),(COUNTIFS(дежторон,$A41))),HLOOKUP($H41,табель!$C$1:$J$32,16,0),IF(AND(COUNTIFS(VYB_ELE,$F41),(COUNTIFS(дежторон,$A41))),HLOOKUP($H41,табель!$C$1:$J$32,29,0)))))</f>
        <v>E_K_MCHE</v>
      </c>
    </row>
    <row r="42" customFormat="false" ht="15.05" hidden="true" customHeight="false" outlineLevel="1" collapsed="false">
      <c r="A42" s="240"/>
      <c r="B42" s="237" t="n">
        <v>71655695</v>
      </c>
      <c r="C42" s="237" t="s">
        <v>236</v>
      </c>
      <c r="D42" s="237" t="s">
        <v>251</v>
      </c>
      <c r="E42" s="237" t="s">
        <v>197</v>
      </c>
      <c r="F42" s="237" t="s">
        <v>144</v>
      </c>
      <c r="G42" s="238" t="n">
        <v>43928</v>
      </c>
      <c r="H42" s="238" t="n">
        <v>43928</v>
      </c>
      <c r="I42" s="237" t="s">
        <v>238</v>
      </c>
      <c r="J42" s="239" t="n">
        <v>2</v>
      </c>
      <c r="L42" s="0" t="n">
        <f aca="false">IF(AND(COUNTIFS(VYB_ELE,$F42),(COUNTIFS(дежтород,$A42))),HLOOKUP($H42,табель!$C$1:$J$32,28,0),IF(AND(COUNTIFS(VYB_MEC,$F42),(COUNTIFS(дежтород,$A42))),HLOOKUP($H42,табель!$C$1:$J$32,15,0),IF(AND(COUNTIFS(VYB_MEC,$F42),(COUNTIFS(дежторон,$A42))),HLOOKUP($H42,табель!$C$1:$J$32,16,0),IF(AND(COUNTIFS(VYB_ELE,$F42),(COUNTIFS(дежторон,$A42))),HLOOKUP($H42,табель!$C$1:$J$32,29,0)))))</f>
        <v>0</v>
      </c>
    </row>
    <row r="43" customFormat="false" ht="15.05" hidden="true" customHeight="false" outlineLevel="1" collapsed="false">
      <c r="A43" s="240"/>
      <c r="B43" s="237" t="n">
        <v>71656403</v>
      </c>
      <c r="C43" s="237" t="s">
        <v>236</v>
      </c>
      <c r="D43" s="237" t="s">
        <v>251</v>
      </c>
      <c r="E43" s="237" t="s">
        <v>197</v>
      </c>
      <c r="F43" s="237" t="s">
        <v>144</v>
      </c>
      <c r="G43" s="238" t="n">
        <v>43929</v>
      </c>
      <c r="H43" s="238" t="n">
        <v>43929</v>
      </c>
      <c r="I43" s="237" t="s">
        <v>238</v>
      </c>
      <c r="J43" s="239" t="n">
        <v>2</v>
      </c>
      <c r="L43" s="0" t="n">
        <f aca="false">IF(AND(COUNTIFS(VYB_ELE,$F43),(COUNTIFS(дежтород,$A43))),HLOOKUP($H43,табель!$C$1:$J$32,28,0),IF(AND(COUNTIFS(VYB_MEC,$F43),(COUNTIFS(дежтород,$A43))),HLOOKUP($H43,табель!$C$1:$J$32,15,0),IF(AND(COUNTIFS(VYB_MEC,$F43),(COUNTIFS(дежторон,$A43))),HLOOKUP($H43,табель!$C$1:$J$32,16,0),IF(AND(COUNTIFS(VYB_ELE,$F43),(COUNTIFS(дежторон,$A43))),HLOOKUP($H43,табель!$C$1:$J$32,29,0)))))</f>
        <v>0</v>
      </c>
    </row>
    <row r="44" customFormat="false" ht="15.05" hidden="true" customHeight="false" outlineLevel="1" collapsed="false">
      <c r="A44" s="240"/>
      <c r="B44" s="237" t="n">
        <v>71656997</v>
      </c>
      <c r="C44" s="237" t="s">
        <v>236</v>
      </c>
      <c r="D44" s="237" t="s">
        <v>251</v>
      </c>
      <c r="E44" s="237" t="s">
        <v>197</v>
      </c>
      <c r="F44" s="237" t="s">
        <v>144</v>
      </c>
      <c r="G44" s="238" t="n">
        <v>43930</v>
      </c>
      <c r="H44" s="238" t="n">
        <v>43930</v>
      </c>
      <c r="I44" s="237" t="s">
        <v>238</v>
      </c>
      <c r="J44" s="239" t="n">
        <v>2</v>
      </c>
      <c r="L44" s="0" t="n">
        <f aca="false">IF(AND(COUNTIFS(VYB_ELE,$F44),(COUNTIFS(дежтород,$A44))),HLOOKUP($H44,табель!$C$1:$J$32,28,0),IF(AND(COUNTIFS(VYB_MEC,$F44),(COUNTIFS(дежтород,$A44))),HLOOKUP($H44,табель!$C$1:$J$32,15,0),IF(AND(COUNTIFS(VYB_MEC,$F44),(COUNTIFS(дежторон,$A44))),HLOOKUP($H44,табель!$C$1:$J$32,16,0),IF(AND(COUNTIFS(VYB_ELE,$F44),(COUNTIFS(дежторон,$A44))),HLOOKUP($H44,табель!$C$1:$J$32,29,0)))))</f>
        <v>0</v>
      </c>
    </row>
    <row r="45" customFormat="false" ht="15.05" hidden="true" customHeight="false" outlineLevel="1" collapsed="false">
      <c r="A45" s="240"/>
      <c r="B45" s="237" t="n">
        <v>71656998</v>
      </c>
      <c r="C45" s="237" t="s">
        <v>236</v>
      </c>
      <c r="D45" s="237" t="s">
        <v>251</v>
      </c>
      <c r="E45" s="237" t="s">
        <v>197</v>
      </c>
      <c r="F45" s="237" t="s">
        <v>144</v>
      </c>
      <c r="G45" s="238" t="n">
        <v>43931</v>
      </c>
      <c r="H45" s="238" t="n">
        <v>43931</v>
      </c>
      <c r="I45" s="237" t="s">
        <v>238</v>
      </c>
      <c r="J45" s="239" t="n">
        <v>2</v>
      </c>
      <c r="L45" s="0" t="n">
        <f aca="false">IF(AND(COUNTIFS(VYB_ELE,$F45),(COUNTIFS(дежтород,$A45))),HLOOKUP($H45,табель!$C$1:$J$32,28,0),IF(AND(COUNTIFS(VYB_MEC,$F45),(COUNTIFS(дежтород,$A45))),HLOOKUP($H45,табель!$C$1:$J$32,15,0),IF(AND(COUNTIFS(VYB_MEC,$F45),(COUNTIFS(дежторон,$A45))),HLOOKUP($H45,табель!$C$1:$J$32,16,0),IF(AND(COUNTIFS(VYB_ELE,$F45),(COUNTIFS(дежторон,$A45))),HLOOKUP($H45,табель!$C$1:$J$32,29,0)))))</f>
        <v>0</v>
      </c>
    </row>
    <row r="46" customFormat="false" ht="15.05" hidden="true" customHeight="false" outlineLevel="1" collapsed="false">
      <c r="A46" s="240"/>
      <c r="B46" s="237" t="n">
        <v>71656999</v>
      </c>
      <c r="C46" s="237" t="s">
        <v>236</v>
      </c>
      <c r="D46" s="237" t="s">
        <v>251</v>
      </c>
      <c r="E46" s="237" t="s">
        <v>197</v>
      </c>
      <c r="F46" s="237" t="s">
        <v>144</v>
      </c>
      <c r="G46" s="238" t="n">
        <v>43932</v>
      </c>
      <c r="H46" s="238" t="n">
        <v>43932</v>
      </c>
      <c r="I46" s="237" t="s">
        <v>238</v>
      </c>
      <c r="J46" s="239" t="n">
        <v>2</v>
      </c>
      <c r="L46" s="0" t="n">
        <f aca="false">IF(AND(COUNTIFS(VYB_ELE,$F46),(COUNTIFS(дежтород,$A46))),HLOOKUP($H46,табель!$C$1:$J$32,28,0),IF(AND(COUNTIFS(VYB_MEC,$F46),(COUNTIFS(дежтород,$A46))),HLOOKUP($H46,табель!$C$1:$J$32,15,0),IF(AND(COUNTIFS(VYB_MEC,$F46),(COUNTIFS(дежторон,$A46))),HLOOKUP($H46,табель!$C$1:$J$32,16,0),IF(AND(COUNTIFS(VYB_ELE,$F46),(COUNTIFS(дежторон,$A46))),HLOOKUP($H46,табель!$C$1:$J$32,29,0)))))</f>
        <v>0</v>
      </c>
    </row>
    <row r="47" customFormat="false" ht="15.05" hidden="true" customHeight="false" outlineLevel="1" collapsed="false">
      <c r="A47" s="241"/>
      <c r="B47" s="237" t="n">
        <v>71657000</v>
      </c>
      <c r="C47" s="237" t="s">
        <v>236</v>
      </c>
      <c r="D47" s="237" t="s">
        <v>251</v>
      </c>
      <c r="E47" s="237" t="s">
        <v>197</v>
      </c>
      <c r="F47" s="237" t="s">
        <v>144</v>
      </c>
      <c r="G47" s="238" t="n">
        <v>43933</v>
      </c>
      <c r="H47" s="238" t="n">
        <v>43933</v>
      </c>
      <c r="I47" s="237" t="s">
        <v>238</v>
      </c>
      <c r="J47" s="239" t="n">
        <v>2</v>
      </c>
      <c r="L47" s="0" t="n">
        <f aca="false">IF(AND(COUNTIFS(VYB_ELE,$F47),(COUNTIFS(дежтород,$A47))),HLOOKUP($H47,табель!$C$1:$J$32,28,0),IF(AND(COUNTIFS(VYB_MEC,$F47),(COUNTIFS(дежтород,$A47))),HLOOKUP($H47,табель!$C$1:$J$32,15,0),IF(AND(COUNTIFS(VYB_MEC,$F47),(COUNTIFS(дежторон,$A47))),HLOOKUP($H47,табель!$C$1:$J$32,16,0),IF(AND(COUNTIFS(VYB_ELE,$F47),(COUNTIFS(дежторон,$A47))),HLOOKUP($H47,табель!$C$1:$J$32,29,0)))))</f>
        <v>0</v>
      </c>
    </row>
    <row r="48" customFormat="false" ht="15.05" hidden="true" customHeight="false" outlineLevel="1" collapsed="false">
      <c r="A48" s="236" t="s">
        <v>253</v>
      </c>
      <c r="B48" s="243" t="n">
        <v>71648315</v>
      </c>
      <c r="C48" s="243" t="s">
        <v>236</v>
      </c>
      <c r="D48" s="243" t="s">
        <v>254</v>
      </c>
      <c r="E48" s="243" t="s">
        <v>182</v>
      </c>
      <c r="F48" s="237" t="s">
        <v>116</v>
      </c>
      <c r="G48" s="238" t="n">
        <v>43927</v>
      </c>
      <c r="H48" s="238" t="n">
        <v>43927</v>
      </c>
      <c r="I48" s="237" t="s">
        <v>238</v>
      </c>
      <c r="J48" s="239" t="n">
        <v>0</v>
      </c>
      <c r="L48" s="0" t="str">
        <f aca="false">IF(AND(COUNTIFS(VYB_ELE,$F48),(COUNTIFS(дежтород,$A48))),HLOOKUP($H48,табель!$C$1:$J$32,28,0),IF(AND(COUNTIFS(VYB_MEC,$F48),(COUNTIFS(дежтород,$A48))),HLOOKUP($H48,табель!$C$1:$J$32,15,0),IF(AND(COUNTIFS(VYB_MEC,$F48),(COUNTIFS(дежторон,$A48))),HLOOKUP($H48,табель!$C$1:$J$32,16,0),IF(AND(COUNTIFS(VYB_ELE,$F48),(COUNTIFS(дежторон,$A48))),HLOOKUP($H48,табель!$C$1:$J$32,29,0)))))</f>
        <v>M_K_VLST</v>
      </c>
    </row>
    <row r="49" customFormat="false" ht="15.05" hidden="true" customHeight="false" outlineLevel="1" collapsed="false">
      <c r="A49" s="240"/>
      <c r="B49" s="244"/>
      <c r="C49" s="244"/>
      <c r="D49" s="244"/>
      <c r="E49" s="244"/>
      <c r="F49" s="237" t="s">
        <v>124</v>
      </c>
      <c r="G49" s="238" t="n">
        <v>43927</v>
      </c>
      <c r="H49" s="238" t="n">
        <v>43927</v>
      </c>
      <c r="I49" s="237" t="s">
        <v>238</v>
      </c>
      <c r="J49" s="239" t="n">
        <v>2</v>
      </c>
      <c r="L49" s="0" t="n">
        <f aca="false">IF(AND(COUNTIFS(VYB_ELE,$F49),(COUNTIFS(дежтород,$A49))),HLOOKUP($H49,табель!$C$1:$J$32,28,0),IF(AND(COUNTIFS(VYB_MEC,$F49),(COUNTIFS(дежтород,$A49))),HLOOKUP($H49,табель!$C$1:$J$32,15,0),IF(AND(COUNTIFS(VYB_MEC,$F49),(COUNTIFS(дежторон,$A49))),HLOOKUP($H49,табель!$C$1:$J$32,16,0),IF(AND(COUNTIFS(VYB_ELE,$F49),(COUNTIFS(дежторон,$A49))),HLOOKUP($H49,табель!$C$1:$J$32,29,0)))))</f>
        <v>0</v>
      </c>
    </row>
    <row r="50" customFormat="false" ht="15.05" hidden="true" customHeight="false" outlineLevel="1" collapsed="false">
      <c r="A50" s="240"/>
      <c r="B50" s="237" t="n">
        <v>71655696</v>
      </c>
      <c r="C50" s="237" t="s">
        <v>236</v>
      </c>
      <c r="D50" s="237" t="s">
        <v>254</v>
      </c>
      <c r="E50" s="237" t="s">
        <v>182</v>
      </c>
      <c r="F50" s="237" t="s">
        <v>126</v>
      </c>
      <c r="G50" s="238" t="n">
        <v>43928</v>
      </c>
      <c r="H50" s="238" t="n">
        <v>43928</v>
      </c>
      <c r="I50" s="237" t="s">
        <v>238</v>
      </c>
      <c r="J50" s="239" t="n">
        <v>2</v>
      </c>
      <c r="L50" s="0" t="n">
        <f aca="false">IF(AND(COUNTIFS(VYB_ELE,$F50),(COUNTIFS(дежтород,$A50))),HLOOKUP($H50,табель!$C$1:$J$32,28,0),IF(AND(COUNTIFS(VYB_MEC,$F50),(COUNTIFS(дежтород,$A50))),HLOOKUP($H50,табель!$C$1:$J$32,15,0),IF(AND(COUNTIFS(VYB_MEC,$F50),(COUNTIFS(дежторон,$A50))),HLOOKUP($H50,табель!$C$1:$J$32,16,0),IF(AND(COUNTIFS(VYB_ELE,$F50),(COUNTIFS(дежторон,$A50))),HLOOKUP($H50,табель!$C$1:$J$32,29,0)))))</f>
        <v>0</v>
      </c>
    </row>
    <row r="51" customFormat="false" ht="15.05" hidden="true" customHeight="false" outlineLevel="1" collapsed="false">
      <c r="A51" s="240"/>
      <c r="B51" s="237" t="n">
        <v>71656404</v>
      </c>
      <c r="C51" s="237" t="s">
        <v>236</v>
      </c>
      <c r="D51" s="237" t="s">
        <v>254</v>
      </c>
      <c r="E51" s="237" t="s">
        <v>182</v>
      </c>
      <c r="F51" s="237" t="s">
        <v>116</v>
      </c>
      <c r="G51" s="238" t="n">
        <v>43929</v>
      </c>
      <c r="H51" s="238" t="n">
        <v>43929</v>
      </c>
      <c r="I51" s="237" t="s">
        <v>238</v>
      </c>
      <c r="J51" s="239" t="n">
        <v>2</v>
      </c>
      <c r="L51" s="0" t="n">
        <f aca="false">IF(AND(COUNTIFS(VYB_ELE,$F51),(COUNTIFS(дежтород,$A51))),HLOOKUP($H51,табель!$C$1:$J$32,28,0),IF(AND(COUNTIFS(VYB_MEC,$F51),(COUNTIFS(дежтород,$A51))),HLOOKUP($H51,табель!$C$1:$J$32,15,0),IF(AND(COUNTIFS(VYB_MEC,$F51),(COUNTIFS(дежторон,$A51))),HLOOKUP($H51,табель!$C$1:$J$32,16,0),IF(AND(COUNTIFS(VYB_ELE,$F51),(COUNTIFS(дежторон,$A51))),HLOOKUP($H51,табель!$C$1:$J$32,29,0)))))</f>
        <v>0</v>
      </c>
    </row>
    <row r="52" customFormat="false" ht="15.05" hidden="true" customHeight="false" outlineLevel="1" collapsed="false">
      <c r="A52" s="240"/>
      <c r="B52" s="237" t="n">
        <v>71657007</v>
      </c>
      <c r="C52" s="237" t="s">
        <v>236</v>
      </c>
      <c r="D52" s="237" t="s">
        <v>254</v>
      </c>
      <c r="E52" s="237" t="s">
        <v>182</v>
      </c>
      <c r="F52" s="237" t="s">
        <v>116</v>
      </c>
      <c r="G52" s="238" t="n">
        <v>43930</v>
      </c>
      <c r="H52" s="238" t="n">
        <v>43930</v>
      </c>
      <c r="I52" s="237" t="s">
        <v>238</v>
      </c>
      <c r="J52" s="239" t="n">
        <v>2</v>
      </c>
      <c r="L52" s="0" t="n">
        <f aca="false">IF(AND(COUNTIFS(VYB_ELE,$F52),(COUNTIFS(дежтород,$A52))),HLOOKUP($H52,табель!$C$1:$J$32,28,0),IF(AND(COUNTIFS(VYB_MEC,$F52),(COUNTIFS(дежтород,$A52))),HLOOKUP($H52,табель!$C$1:$J$32,15,0),IF(AND(COUNTIFS(VYB_MEC,$F52),(COUNTIFS(дежторон,$A52))),HLOOKUP($H52,табель!$C$1:$J$32,16,0),IF(AND(COUNTIFS(VYB_ELE,$F52),(COUNTIFS(дежторон,$A52))),HLOOKUP($H52,табель!$C$1:$J$32,29,0)))))</f>
        <v>0</v>
      </c>
    </row>
    <row r="53" customFormat="false" ht="15.05" hidden="true" customHeight="false" outlineLevel="1" collapsed="false">
      <c r="A53" s="240"/>
      <c r="B53" s="237" t="n">
        <v>71657008</v>
      </c>
      <c r="C53" s="237" t="s">
        <v>236</v>
      </c>
      <c r="D53" s="237" t="s">
        <v>254</v>
      </c>
      <c r="E53" s="237" t="s">
        <v>182</v>
      </c>
      <c r="F53" s="237" t="s">
        <v>116</v>
      </c>
      <c r="G53" s="238" t="n">
        <v>43931</v>
      </c>
      <c r="H53" s="238" t="n">
        <v>43931</v>
      </c>
      <c r="I53" s="237" t="s">
        <v>238</v>
      </c>
      <c r="J53" s="239" t="n">
        <v>2</v>
      </c>
      <c r="L53" s="0" t="n">
        <f aca="false">IF(AND(COUNTIFS(VYB_ELE,$F53),(COUNTIFS(дежтород,$A53))),HLOOKUP($H53,табель!$C$1:$J$32,28,0),IF(AND(COUNTIFS(VYB_MEC,$F53),(COUNTIFS(дежтород,$A53))),HLOOKUP($H53,табель!$C$1:$J$32,15,0),IF(AND(COUNTIFS(VYB_MEC,$F53),(COUNTIFS(дежторон,$A53))),HLOOKUP($H53,табель!$C$1:$J$32,16,0),IF(AND(COUNTIFS(VYB_ELE,$F53),(COUNTIFS(дежторон,$A53))),HLOOKUP($H53,табель!$C$1:$J$32,29,0)))))</f>
        <v>0</v>
      </c>
    </row>
    <row r="54" customFormat="false" ht="15.05" hidden="true" customHeight="false" outlineLevel="1" collapsed="false">
      <c r="A54" s="240"/>
      <c r="B54" s="237" t="n">
        <v>71657009</v>
      </c>
      <c r="C54" s="237" t="s">
        <v>236</v>
      </c>
      <c r="D54" s="237" t="s">
        <v>254</v>
      </c>
      <c r="E54" s="237" t="s">
        <v>182</v>
      </c>
      <c r="F54" s="237" t="s">
        <v>116</v>
      </c>
      <c r="G54" s="238" t="n">
        <v>43932</v>
      </c>
      <c r="H54" s="238" t="n">
        <v>43932</v>
      </c>
      <c r="I54" s="237" t="s">
        <v>238</v>
      </c>
      <c r="J54" s="239" t="n">
        <v>2</v>
      </c>
      <c r="L54" s="0" t="n">
        <f aca="false">IF(AND(COUNTIFS(VYB_ELE,$F54),(COUNTIFS(дежтород,$A54))),HLOOKUP($H54,табель!$C$1:$J$32,28,0),IF(AND(COUNTIFS(VYB_MEC,$F54),(COUNTIFS(дежтород,$A54))),HLOOKUP($H54,табель!$C$1:$J$32,15,0),IF(AND(COUNTIFS(VYB_MEC,$F54),(COUNTIFS(дежторон,$A54))),HLOOKUP($H54,табель!$C$1:$J$32,16,0),IF(AND(COUNTIFS(VYB_ELE,$F54),(COUNTIFS(дежторон,$A54))),HLOOKUP($H54,табель!$C$1:$J$32,29,0)))))</f>
        <v>0</v>
      </c>
    </row>
    <row r="55" customFormat="false" ht="15.05" hidden="true" customHeight="false" outlineLevel="1" collapsed="false">
      <c r="A55" s="241"/>
      <c r="B55" s="237" t="n">
        <v>71657010</v>
      </c>
      <c r="C55" s="237" t="s">
        <v>236</v>
      </c>
      <c r="D55" s="237" t="s">
        <v>254</v>
      </c>
      <c r="E55" s="237" t="s">
        <v>182</v>
      </c>
      <c r="F55" s="237" t="s">
        <v>116</v>
      </c>
      <c r="G55" s="238" t="n">
        <v>43933</v>
      </c>
      <c r="H55" s="238" t="n">
        <v>43933</v>
      </c>
      <c r="I55" s="237" t="s">
        <v>238</v>
      </c>
      <c r="J55" s="239" t="n">
        <v>2</v>
      </c>
      <c r="L55" s="0" t="n">
        <f aca="false">IF(AND(COUNTIFS(VYB_ELE,$F55),(COUNTIFS(дежтород,$A55))),HLOOKUP($H55,табель!$C$1:$J$32,28,0),IF(AND(COUNTIFS(VYB_MEC,$F55),(COUNTIFS(дежтород,$A55))),HLOOKUP($H55,табель!$C$1:$J$32,15,0),IF(AND(COUNTIFS(VYB_MEC,$F55),(COUNTIFS(дежторон,$A55))),HLOOKUP($H55,табель!$C$1:$J$32,16,0),IF(AND(COUNTIFS(VYB_ELE,$F55),(COUNTIFS(дежторон,$A55))),HLOOKUP($H55,табель!$C$1:$J$32,29,0)))))</f>
        <v>0</v>
      </c>
    </row>
    <row r="56" customFormat="false" ht="15.05" hidden="true" customHeight="false" outlineLevel="1" collapsed="false">
      <c r="A56" s="236" t="s">
        <v>255</v>
      </c>
      <c r="B56" s="237" t="n">
        <v>71648323</v>
      </c>
      <c r="C56" s="237" t="s">
        <v>236</v>
      </c>
      <c r="D56" s="237" t="s">
        <v>254</v>
      </c>
      <c r="E56" s="237" t="s">
        <v>192</v>
      </c>
      <c r="F56" s="237" t="s">
        <v>116</v>
      </c>
      <c r="G56" s="238" t="n">
        <v>43927</v>
      </c>
      <c r="H56" s="238" t="n">
        <v>43927</v>
      </c>
      <c r="I56" s="237" t="s">
        <v>238</v>
      </c>
      <c r="J56" s="239" t="n">
        <v>2</v>
      </c>
      <c r="L56" s="0" t="str">
        <f aca="false">IF(AND(COUNTIFS(VYB_ELE,$F56),(COUNTIFS(дежтород,$A56))),HLOOKUP($H56,табель!$C$1:$J$32,28,0),IF(AND(COUNTIFS(VYB_MEC,$F56),(COUNTIFS(дежтород,$A56))),HLOOKUP($H56,табель!$C$1:$J$32,15,0),IF(AND(COUNTIFS(VYB_MEC,$F56),(COUNTIFS(дежторон,$A56))),HLOOKUP($H56,табель!$C$1:$J$32,16,0),IF(AND(COUNTIFS(VYB_ELE,$F56),(COUNTIFS(дежторон,$A56))),HLOOKUP($H56,табель!$C$1:$J$32,29,0)))))</f>
        <v>M_K_VLGO</v>
      </c>
    </row>
    <row r="57" customFormat="false" ht="15.05" hidden="true" customHeight="false" outlineLevel="1" collapsed="false">
      <c r="A57" s="240"/>
      <c r="B57" s="237" t="n">
        <v>71655697</v>
      </c>
      <c r="C57" s="237" t="s">
        <v>236</v>
      </c>
      <c r="D57" s="237" t="s">
        <v>254</v>
      </c>
      <c r="E57" s="237" t="s">
        <v>192</v>
      </c>
      <c r="F57" s="237" t="s">
        <v>116</v>
      </c>
      <c r="G57" s="238" t="n">
        <v>43928</v>
      </c>
      <c r="H57" s="238" t="n">
        <v>43928</v>
      </c>
      <c r="I57" s="237" t="s">
        <v>238</v>
      </c>
      <c r="J57" s="239" t="n">
        <v>2</v>
      </c>
      <c r="L57" s="0" t="n">
        <f aca="false">IF(AND(COUNTIFS(VYB_ELE,$F57),(COUNTIFS(дежтород,$A57))),HLOOKUP($H57,табель!$C$1:$J$32,28,0),IF(AND(COUNTIFS(VYB_MEC,$F57),(COUNTIFS(дежтород,$A57))),HLOOKUP($H57,табель!$C$1:$J$32,15,0),IF(AND(COUNTIFS(VYB_MEC,$F57),(COUNTIFS(дежторон,$A57))),HLOOKUP($H57,табель!$C$1:$J$32,16,0),IF(AND(COUNTIFS(VYB_ELE,$F57),(COUNTIFS(дежторон,$A57))),HLOOKUP($H57,табель!$C$1:$J$32,29,0)))))</f>
        <v>0</v>
      </c>
    </row>
    <row r="58" customFormat="false" ht="15.05" hidden="true" customHeight="false" outlineLevel="1" collapsed="false">
      <c r="A58" s="240"/>
      <c r="B58" s="237" t="n">
        <v>71656405</v>
      </c>
      <c r="C58" s="237" t="s">
        <v>236</v>
      </c>
      <c r="D58" s="237" t="s">
        <v>254</v>
      </c>
      <c r="E58" s="237" t="s">
        <v>192</v>
      </c>
      <c r="F58" s="237" t="s">
        <v>116</v>
      </c>
      <c r="G58" s="238" t="n">
        <v>43929</v>
      </c>
      <c r="H58" s="238" t="n">
        <v>43929</v>
      </c>
      <c r="I58" s="237" t="s">
        <v>238</v>
      </c>
      <c r="J58" s="239" t="n">
        <v>2</v>
      </c>
      <c r="L58" s="0" t="n">
        <f aca="false">IF(AND(COUNTIFS(VYB_ELE,$F58),(COUNTIFS(дежтород,$A58))),HLOOKUP($H58,табель!$C$1:$J$32,28,0),IF(AND(COUNTIFS(VYB_MEC,$F58),(COUNTIFS(дежтород,$A58))),HLOOKUP($H58,табель!$C$1:$J$32,15,0),IF(AND(COUNTIFS(VYB_MEC,$F58),(COUNTIFS(дежторон,$A58))),HLOOKUP($H58,табель!$C$1:$J$32,16,0),IF(AND(COUNTIFS(VYB_ELE,$F58),(COUNTIFS(дежторон,$A58))),HLOOKUP($H58,табель!$C$1:$J$32,29,0)))))</f>
        <v>0</v>
      </c>
    </row>
    <row r="59" customFormat="false" ht="15.05" hidden="true" customHeight="false" outlineLevel="1" collapsed="false">
      <c r="A59" s="240"/>
      <c r="B59" s="237" t="n">
        <v>71657017</v>
      </c>
      <c r="C59" s="237" t="s">
        <v>236</v>
      </c>
      <c r="D59" s="237" t="s">
        <v>254</v>
      </c>
      <c r="E59" s="237" t="s">
        <v>192</v>
      </c>
      <c r="F59" s="237" t="s">
        <v>116</v>
      </c>
      <c r="G59" s="238" t="n">
        <v>43930</v>
      </c>
      <c r="H59" s="238" t="n">
        <v>43930</v>
      </c>
      <c r="I59" s="237" t="s">
        <v>238</v>
      </c>
      <c r="J59" s="239" t="n">
        <v>2</v>
      </c>
      <c r="L59" s="0" t="n">
        <f aca="false">IF(AND(COUNTIFS(VYB_ELE,$F59),(COUNTIFS(дежтород,$A59))),HLOOKUP($H59,табель!$C$1:$J$32,28,0),IF(AND(COUNTIFS(VYB_MEC,$F59),(COUNTIFS(дежтород,$A59))),HLOOKUP($H59,табель!$C$1:$J$32,15,0),IF(AND(COUNTIFS(VYB_MEC,$F59),(COUNTIFS(дежторон,$A59))),HLOOKUP($H59,табель!$C$1:$J$32,16,0),IF(AND(COUNTIFS(VYB_ELE,$F59),(COUNTIFS(дежторон,$A59))),HLOOKUP($H59,табель!$C$1:$J$32,29,0)))))</f>
        <v>0</v>
      </c>
    </row>
    <row r="60" customFormat="false" ht="15.05" hidden="true" customHeight="false" outlineLevel="1" collapsed="false">
      <c r="A60" s="240"/>
      <c r="B60" s="237" t="n">
        <v>71657018</v>
      </c>
      <c r="C60" s="237" t="s">
        <v>236</v>
      </c>
      <c r="D60" s="237" t="s">
        <v>254</v>
      </c>
      <c r="E60" s="237" t="s">
        <v>192</v>
      </c>
      <c r="F60" s="237" t="s">
        <v>116</v>
      </c>
      <c r="G60" s="238" t="n">
        <v>43931</v>
      </c>
      <c r="H60" s="238" t="n">
        <v>43931</v>
      </c>
      <c r="I60" s="237" t="s">
        <v>238</v>
      </c>
      <c r="J60" s="239" t="n">
        <v>2</v>
      </c>
      <c r="L60" s="0" t="n">
        <f aca="false">IF(AND(COUNTIFS(VYB_ELE,$F60),(COUNTIFS(дежтород,$A60))),HLOOKUP($H60,табель!$C$1:$J$32,28,0),IF(AND(COUNTIFS(VYB_MEC,$F60),(COUNTIFS(дежтород,$A60))),HLOOKUP($H60,табель!$C$1:$J$32,15,0),IF(AND(COUNTIFS(VYB_MEC,$F60),(COUNTIFS(дежторон,$A60))),HLOOKUP($H60,табель!$C$1:$J$32,16,0),IF(AND(COUNTIFS(VYB_ELE,$F60),(COUNTIFS(дежторон,$A60))),HLOOKUP($H60,табель!$C$1:$J$32,29,0)))))</f>
        <v>0</v>
      </c>
    </row>
    <row r="61" customFormat="false" ht="15.05" hidden="true" customHeight="false" outlineLevel="1" collapsed="false">
      <c r="A61" s="240"/>
      <c r="B61" s="237" t="n">
        <v>71657019</v>
      </c>
      <c r="C61" s="237" t="s">
        <v>236</v>
      </c>
      <c r="D61" s="237" t="s">
        <v>254</v>
      </c>
      <c r="E61" s="237" t="s">
        <v>192</v>
      </c>
      <c r="F61" s="237" t="s">
        <v>116</v>
      </c>
      <c r="G61" s="238" t="n">
        <v>43932</v>
      </c>
      <c r="H61" s="238" t="n">
        <v>43932</v>
      </c>
      <c r="I61" s="237" t="s">
        <v>238</v>
      </c>
      <c r="J61" s="239" t="n">
        <v>2</v>
      </c>
      <c r="L61" s="0" t="n">
        <f aca="false">IF(AND(COUNTIFS(VYB_ELE,$F61),(COUNTIFS(дежтород,$A61))),HLOOKUP($H61,табель!$C$1:$J$32,28,0),IF(AND(COUNTIFS(VYB_MEC,$F61),(COUNTIFS(дежтород,$A61))),HLOOKUP($H61,табель!$C$1:$J$32,15,0),IF(AND(COUNTIFS(VYB_MEC,$F61),(COUNTIFS(дежторон,$A61))),HLOOKUP($H61,табель!$C$1:$J$32,16,0),IF(AND(COUNTIFS(VYB_ELE,$F61),(COUNTIFS(дежторон,$A61))),HLOOKUP($H61,табель!$C$1:$J$32,29,0)))))</f>
        <v>0</v>
      </c>
    </row>
    <row r="62" customFormat="false" ht="15.05" hidden="true" customHeight="false" outlineLevel="1" collapsed="false">
      <c r="A62" s="241"/>
      <c r="B62" s="237" t="n">
        <v>71657020</v>
      </c>
      <c r="C62" s="237" t="s">
        <v>236</v>
      </c>
      <c r="D62" s="237" t="s">
        <v>254</v>
      </c>
      <c r="E62" s="237" t="s">
        <v>192</v>
      </c>
      <c r="F62" s="237" t="s">
        <v>116</v>
      </c>
      <c r="G62" s="238" t="n">
        <v>43933</v>
      </c>
      <c r="H62" s="238" t="n">
        <v>43933</v>
      </c>
      <c r="I62" s="237" t="s">
        <v>238</v>
      </c>
      <c r="J62" s="239" t="n">
        <v>2</v>
      </c>
      <c r="L62" s="0" t="n">
        <f aca="false">IF(AND(COUNTIFS(VYB_ELE,$F62),(COUNTIFS(дежтород,$A62))),HLOOKUP($H62,табель!$C$1:$J$32,28,0),IF(AND(COUNTIFS(VYB_MEC,$F62),(COUNTIFS(дежтород,$A62))),HLOOKUP($H62,табель!$C$1:$J$32,15,0),IF(AND(COUNTIFS(VYB_MEC,$F62),(COUNTIFS(дежторон,$A62))),HLOOKUP($H62,табель!$C$1:$J$32,16,0),IF(AND(COUNTIFS(VYB_ELE,$F62),(COUNTIFS(дежторон,$A62))),HLOOKUP($H62,табель!$C$1:$J$32,29,0)))))</f>
        <v>0</v>
      </c>
    </row>
    <row r="63" customFormat="false" ht="15.05" hidden="true" customHeight="false" outlineLevel="1" collapsed="false">
      <c r="A63" s="236" t="s">
        <v>256</v>
      </c>
      <c r="B63" s="237" t="n">
        <v>71648366</v>
      </c>
      <c r="C63" s="237" t="s">
        <v>236</v>
      </c>
      <c r="D63" s="237" t="s">
        <v>257</v>
      </c>
      <c r="E63" s="237" t="s">
        <v>258</v>
      </c>
      <c r="F63" s="237" t="s">
        <v>116</v>
      </c>
      <c r="G63" s="238" t="n">
        <v>43927</v>
      </c>
      <c r="H63" s="238" t="n">
        <v>43927</v>
      </c>
      <c r="I63" s="237" t="s">
        <v>238</v>
      </c>
      <c r="J63" s="239" t="n">
        <v>0.3</v>
      </c>
      <c r="L63" s="0" t="str">
        <f aca="false">IF(AND(COUNTIFS(VYB_ELE,$F63),(COUNTIFS(дежтород,$A63))),HLOOKUP($H63,табель!$C$1:$J$32,28,0),IF(AND(COUNTIFS(VYB_MEC,$F63),(COUNTIFS(дежтород,$A63))),HLOOKUP($H63,табель!$C$1:$J$32,15,0),IF(AND(COUNTIFS(VYB_MEC,$F63),(COUNTIFS(дежторон,$A63))),HLOOKUP($H63,табель!$C$1:$J$32,16,0),IF(AND(COUNTIFS(VYB_ELE,$F63),(COUNTIFS(дежторон,$A63))),HLOOKUP($H63,табель!$C$1:$J$32,29,0)))))</f>
        <v>M_K_VLST</v>
      </c>
    </row>
    <row r="64" customFormat="false" ht="15.05" hidden="true" customHeight="false" outlineLevel="1" collapsed="false">
      <c r="A64" s="240"/>
      <c r="B64" s="237" t="n">
        <v>71655719</v>
      </c>
      <c r="C64" s="237" t="s">
        <v>236</v>
      </c>
      <c r="D64" s="237" t="s">
        <v>257</v>
      </c>
      <c r="E64" s="237" t="s">
        <v>258</v>
      </c>
      <c r="F64" s="237" t="s">
        <v>116</v>
      </c>
      <c r="G64" s="238" t="n">
        <v>43928</v>
      </c>
      <c r="H64" s="238" t="n">
        <v>43928</v>
      </c>
      <c r="I64" s="237" t="s">
        <v>238</v>
      </c>
      <c r="J64" s="239" t="n">
        <v>0.3</v>
      </c>
      <c r="L64" s="0" t="n">
        <f aca="false">IF(AND(COUNTIFS(VYB_ELE,$F64),(COUNTIFS(дежтород,$A64))),HLOOKUP($H64,табель!$C$1:$J$32,28,0),IF(AND(COUNTIFS(VYB_MEC,$F64),(COUNTIFS(дежтород,$A64))),HLOOKUP($H64,табель!$C$1:$J$32,15,0),IF(AND(COUNTIFS(VYB_MEC,$F64),(COUNTIFS(дежторон,$A64))),HLOOKUP($H64,табель!$C$1:$J$32,16,0),IF(AND(COUNTIFS(VYB_ELE,$F64),(COUNTIFS(дежторон,$A64))),HLOOKUP($H64,табель!$C$1:$J$32,29,0)))))</f>
        <v>0</v>
      </c>
    </row>
    <row r="65" customFormat="false" ht="15.05" hidden="true" customHeight="false" outlineLevel="1" collapsed="false">
      <c r="A65" s="240"/>
      <c r="B65" s="237" t="n">
        <v>71656425</v>
      </c>
      <c r="C65" s="237" t="s">
        <v>236</v>
      </c>
      <c r="D65" s="237" t="s">
        <v>257</v>
      </c>
      <c r="E65" s="237" t="s">
        <v>258</v>
      </c>
      <c r="F65" s="237" t="s">
        <v>116</v>
      </c>
      <c r="G65" s="238" t="n">
        <v>43929</v>
      </c>
      <c r="H65" s="238" t="n">
        <v>43929</v>
      </c>
      <c r="I65" s="237" t="s">
        <v>238</v>
      </c>
      <c r="J65" s="239" t="n">
        <v>0.3</v>
      </c>
      <c r="L65" s="0" t="n">
        <f aca="false">IF(AND(COUNTIFS(VYB_ELE,$F65),(COUNTIFS(дежтород,$A65))),HLOOKUP($H65,табель!$C$1:$J$32,28,0),IF(AND(COUNTIFS(VYB_MEC,$F65),(COUNTIFS(дежтород,$A65))),HLOOKUP($H65,табель!$C$1:$J$32,15,0),IF(AND(COUNTIFS(VYB_MEC,$F65),(COUNTIFS(дежторон,$A65))),HLOOKUP($H65,табель!$C$1:$J$32,16,0),IF(AND(COUNTIFS(VYB_ELE,$F65),(COUNTIFS(дежторон,$A65))),HLOOKUP($H65,табель!$C$1:$J$32,29,0)))))</f>
        <v>0</v>
      </c>
    </row>
    <row r="66" customFormat="false" ht="15.05" hidden="true" customHeight="false" outlineLevel="1" collapsed="false">
      <c r="A66" s="240"/>
      <c r="B66" s="237" t="n">
        <v>71657090</v>
      </c>
      <c r="C66" s="237" t="s">
        <v>236</v>
      </c>
      <c r="D66" s="237" t="s">
        <v>257</v>
      </c>
      <c r="E66" s="237" t="s">
        <v>258</v>
      </c>
      <c r="F66" s="237" t="s">
        <v>116</v>
      </c>
      <c r="G66" s="238" t="n">
        <v>43930</v>
      </c>
      <c r="H66" s="238" t="n">
        <v>43930</v>
      </c>
      <c r="I66" s="237" t="s">
        <v>238</v>
      </c>
      <c r="J66" s="239" t="n">
        <v>0.3</v>
      </c>
      <c r="L66" s="0" t="n">
        <f aca="false">IF(AND(COUNTIFS(VYB_ELE,$F66),(COUNTIFS(дежтород,$A66))),HLOOKUP($H66,табель!$C$1:$J$32,28,0),IF(AND(COUNTIFS(VYB_MEC,$F66),(COUNTIFS(дежтород,$A66))),HLOOKUP($H66,табель!$C$1:$J$32,15,0),IF(AND(COUNTIFS(VYB_MEC,$F66),(COUNTIFS(дежторон,$A66))),HLOOKUP($H66,табель!$C$1:$J$32,16,0),IF(AND(COUNTIFS(VYB_ELE,$F66),(COUNTIFS(дежторон,$A66))),HLOOKUP($H66,табель!$C$1:$J$32,29,0)))))</f>
        <v>0</v>
      </c>
    </row>
    <row r="67" customFormat="false" ht="15.05" hidden="true" customHeight="false" outlineLevel="1" collapsed="false">
      <c r="A67" s="241"/>
      <c r="B67" s="237" t="n">
        <v>71657091</v>
      </c>
      <c r="C67" s="237" t="s">
        <v>236</v>
      </c>
      <c r="D67" s="237" t="s">
        <v>257</v>
      </c>
      <c r="E67" s="237" t="s">
        <v>258</v>
      </c>
      <c r="F67" s="237" t="s">
        <v>116</v>
      </c>
      <c r="G67" s="238" t="n">
        <v>43931</v>
      </c>
      <c r="H67" s="238" t="n">
        <v>43931</v>
      </c>
      <c r="I67" s="237" t="s">
        <v>238</v>
      </c>
      <c r="J67" s="239" t="n">
        <v>0.3</v>
      </c>
      <c r="L67" s="0" t="n">
        <f aca="false">IF(AND(COUNTIFS(VYB_ELE,$F67),(COUNTIFS(дежтород,$A67))),HLOOKUP($H67,табель!$C$1:$J$32,28,0),IF(AND(COUNTIFS(VYB_MEC,$F67),(COUNTIFS(дежтород,$A67))),HLOOKUP($H67,табель!$C$1:$J$32,15,0),IF(AND(COUNTIFS(VYB_MEC,$F67),(COUNTIFS(дежторон,$A67))),HLOOKUP($H67,табель!$C$1:$J$32,16,0),IF(AND(COUNTIFS(VYB_ELE,$F67),(COUNTIFS(дежторон,$A67))),HLOOKUP($H67,табель!$C$1:$J$32,29,0)))))</f>
        <v>0</v>
      </c>
    </row>
    <row r="68" customFormat="false" ht="15.05" hidden="true" customHeight="false" outlineLevel="1" collapsed="false">
      <c r="A68" s="245" t="s">
        <v>259</v>
      </c>
      <c r="B68" s="246"/>
      <c r="C68" s="246"/>
      <c r="D68" s="246"/>
      <c r="E68" s="246"/>
      <c r="F68" s="246"/>
      <c r="G68" s="247"/>
      <c r="H68" s="247"/>
      <c r="I68" s="248"/>
      <c r="J68" s="249" t="n">
        <v>151.1</v>
      </c>
      <c r="L68" s="0" t="n">
        <f aca="false">IF(AND(COUNTIFS(VYB_ELE,$F68),(COUNTIFS(дежтород,$A68))),HLOOKUP($H68,табель!$C$1:$J$32,28,0),IF(AND(COUNTIFS(VYB_MEC,$F68),(COUNTIFS(дежтород,$A68))),HLOOKUP($H68,табель!$C$1:$J$32,15,0),IF(AND(COUNTIFS(VYB_MEC,$F68),(COUNTIFS(дежторон,$A68))),HLOOKUP($H68,табель!$C$1:$J$32,16,0),IF(AND(COUNTIFS(VYB_ELE,$F68),(COUNTIFS(дежторон,$A68))),HLOOKUP($H68,табель!$C$1:$J$32,29,0)))))</f>
        <v>0</v>
      </c>
    </row>
    <row r="69" customFormat="false" ht="15.05" hidden="true" customHeight="false" outlineLevel="1" collapsed="false">
      <c r="E69" s="0"/>
      <c r="F69" s="0"/>
      <c r="G69" s="0"/>
      <c r="H69" s="0"/>
      <c r="L69" s="0" t="n">
        <f aca="false">IF(AND(COUNTIFS(VYB_ELE,$F69),(COUNTIFS(дежтород,$A69))),HLOOKUP($H69,табель!$C$1:$J$32,28,0),IF(AND(COUNTIFS(VYB_MEC,$F69),(COUNTIFS(дежтород,$A69))),HLOOKUP($H69,табель!$C$1:$J$32,15,0),IF(AND(COUNTIFS(VYB_MEC,$F69),(COUNTIFS(дежторон,$A69))),HLOOKUP($H69,табель!$C$1:$J$32,16,0),IF(AND(COUNTIFS(VYB_ELE,$F69),(COUNTIFS(дежторон,$A69))),HLOOKUP($H69,табель!$C$1:$J$32,29,0)))))</f>
        <v>0</v>
      </c>
    </row>
    <row r="70" customFormat="false" ht="15.05" hidden="true" customHeight="false" outlineLevel="1" collapsed="false">
      <c r="E70" s="0"/>
      <c r="F70" s="0"/>
      <c r="G70" s="0"/>
      <c r="H70" s="0"/>
      <c r="L70" s="0" t="n">
        <f aca="false">IF(AND(COUNTIFS(VYB_ELE,$F70),(COUNTIFS(дежтород,$A70))),HLOOKUP($H70,табель!$C$1:$J$32,28,0),IF(AND(COUNTIFS(VYB_MEC,$F70),(COUNTIFS(дежтород,$A70))),HLOOKUP($H70,табель!$C$1:$J$32,15,0),IF(AND(COUNTIFS(VYB_MEC,$F70),(COUNTIFS(дежторон,$A70))),HLOOKUP($H70,табель!$C$1:$J$32,16,0),IF(AND(COUNTIFS(VYB_ELE,$F70),(COUNTIFS(дежторон,$A70))),HLOOKUP($H70,табель!$C$1:$J$32,29,0)))))</f>
        <v>0</v>
      </c>
    </row>
    <row r="71" customFormat="false" ht="15.05" hidden="true" customHeight="false" outlineLevel="1" collapsed="false">
      <c r="E71" s="0"/>
      <c r="F71" s="0"/>
      <c r="G71" s="0"/>
      <c r="H71" s="0"/>
      <c r="L71" s="0" t="n">
        <f aca="false">IF(AND(COUNTIFS(VYB_ELE,$F71),(COUNTIFS(дежтород,$A71))),HLOOKUP($H71,табель!$C$1:$J$32,28,0),IF(AND(COUNTIFS(VYB_MEC,$F71),(COUNTIFS(дежтород,$A71))),HLOOKUP($H71,табель!$C$1:$J$32,15,0),IF(AND(COUNTIFS(VYB_MEC,$F71),(COUNTIFS(дежторон,$A71))),HLOOKUP($H71,табель!$C$1:$J$32,16,0),IF(AND(COUNTIFS(VYB_ELE,$F71),(COUNTIFS(дежторон,$A71))),HLOOKUP($H71,табель!$C$1:$J$32,29,0)))))</f>
        <v>0</v>
      </c>
    </row>
    <row r="72" customFormat="false" ht="15.05" hidden="true" customHeight="false" outlineLevel="1" collapsed="false">
      <c r="E72" s="0"/>
      <c r="F72" s="0"/>
      <c r="G72" s="0"/>
      <c r="H72" s="0"/>
      <c r="L72" s="0" t="n">
        <f aca="false">IF(AND(COUNTIFS(VYB_ELE,$F72),(COUNTIFS(дежтород,$A72))),HLOOKUP($H72,табель!$C$1:$J$32,28,0),IF(AND(COUNTIFS(VYB_MEC,$F72),(COUNTIFS(дежтород,$A72))),HLOOKUP($H72,табель!$C$1:$J$32,15,0),IF(AND(COUNTIFS(VYB_MEC,$F72),(COUNTIFS(дежторон,$A72))),HLOOKUP($H72,табель!$C$1:$J$32,16,0),IF(AND(COUNTIFS(VYB_ELE,$F72),(COUNTIFS(дежторон,$A72))),HLOOKUP($H72,табель!$C$1:$J$32,29,0)))))</f>
        <v>0</v>
      </c>
    </row>
    <row r="73" customFormat="false" ht="15.05" hidden="true" customHeight="false" outlineLevel="1" collapsed="false">
      <c r="E73" s="0"/>
      <c r="F73" s="0"/>
      <c r="G73" s="0"/>
      <c r="H73" s="0"/>
      <c r="L73" s="0" t="n">
        <f aca="false">IF(AND(COUNTIFS(VYB_ELE,$F73),(COUNTIFS(дежтород,$A73))),HLOOKUP($H73,табель!$C$1:$J$32,28,0),IF(AND(COUNTIFS(VYB_MEC,$F73),(COUNTIFS(дежтород,$A73))),HLOOKUP($H73,табель!$C$1:$J$32,15,0),IF(AND(COUNTIFS(VYB_MEC,$F73),(COUNTIFS(дежторон,$A73))),HLOOKUP($H73,табель!$C$1:$J$32,16,0),IF(AND(COUNTIFS(VYB_ELE,$F73),(COUNTIFS(дежторон,$A73))),HLOOKUP($H73,табель!$C$1:$J$32,29,0)))))</f>
        <v>0</v>
      </c>
    </row>
    <row r="74" customFormat="false" ht="15.05" hidden="true" customHeight="false" outlineLevel="1" collapsed="false">
      <c r="E74" s="0"/>
      <c r="F74" s="0"/>
      <c r="G74" s="0"/>
      <c r="H74" s="0"/>
      <c r="L74" s="0" t="n">
        <f aca="false">IF(AND(COUNTIFS(VYB_ELE,$F74),(COUNTIFS(дежтород,$A74))),HLOOKUP($H74,табель!$C$1:$J$32,28,0),IF(AND(COUNTIFS(VYB_MEC,$F74),(COUNTIFS(дежтород,$A74))),HLOOKUP($H74,табель!$C$1:$J$32,15,0),IF(AND(COUNTIFS(VYB_MEC,$F74),(COUNTIFS(дежторон,$A74))),HLOOKUP($H74,табель!$C$1:$J$32,16,0),IF(AND(COUNTIFS(VYB_ELE,$F74),(COUNTIFS(дежторон,$A74))),HLOOKUP($H74,табель!$C$1:$J$32,29,0)))))</f>
        <v>0</v>
      </c>
    </row>
    <row r="75" customFormat="false" ht="15.05" hidden="true" customHeight="false" outlineLevel="1" collapsed="false">
      <c r="E75" s="0"/>
      <c r="F75" s="0"/>
      <c r="G75" s="0"/>
      <c r="H75" s="0"/>
      <c r="L75" s="0" t="n">
        <f aca="false">IF(AND(COUNTIFS(VYB_ELE,$F75),(COUNTIFS(дежтород,$A75))),HLOOKUP($H75,табель!$C$1:$J$32,28,0),IF(AND(COUNTIFS(VYB_MEC,$F75),(COUNTIFS(дежтород,$A75))),HLOOKUP($H75,табель!$C$1:$J$32,15,0),IF(AND(COUNTIFS(VYB_MEC,$F75),(COUNTIFS(дежторон,$A75))),HLOOKUP($H75,табель!$C$1:$J$32,16,0),IF(AND(COUNTIFS(VYB_ELE,$F75),(COUNTIFS(дежторон,$A75))),HLOOKUP($H75,табель!$C$1:$J$32,29,0)))))</f>
        <v>0</v>
      </c>
    </row>
    <row r="76" customFormat="false" ht="15.05" hidden="true" customHeight="false" outlineLevel="1" collapsed="false">
      <c r="E76" s="0"/>
      <c r="F76" s="0"/>
      <c r="G76" s="0"/>
      <c r="H76" s="0"/>
      <c r="L76" s="0" t="n">
        <f aca="false">IF(AND(COUNTIFS(VYB_ELE,$F76),(COUNTIFS(дежтород,$A76))),HLOOKUP($H76,табель!$C$1:$J$32,28,0),IF(AND(COUNTIFS(VYB_MEC,$F76),(COUNTIFS(дежтород,$A76))),HLOOKUP($H76,табель!$C$1:$J$32,15,0),IF(AND(COUNTIFS(VYB_MEC,$F76),(COUNTIFS(дежторон,$A76))),HLOOKUP($H76,табель!$C$1:$J$32,16,0),IF(AND(COUNTIFS(VYB_ELE,$F76),(COUNTIFS(дежторон,$A76))),HLOOKUP($H76,табель!$C$1:$J$32,29,0)))))</f>
        <v>0</v>
      </c>
    </row>
    <row r="77" customFormat="false" ht="15.05" hidden="true" customHeight="false" outlineLevel="1" collapsed="false">
      <c r="E77" s="0"/>
      <c r="F77" s="0"/>
      <c r="G77" s="0"/>
      <c r="H77" s="0"/>
      <c r="L77" s="0" t="n">
        <f aca="false">IF(AND(COUNTIFS(VYB_ELE,$F77),(COUNTIFS(дежтород,$A77))),HLOOKUP($H77,табель!$C$1:$J$32,28,0),IF(AND(COUNTIFS(VYB_MEC,$F77),(COUNTIFS(дежтород,$A77))),HLOOKUP($H77,табель!$C$1:$J$32,15,0),IF(AND(COUNTIFS(VYB_MEC,$F77),(COUNTIFS(дежторон,$A77))),HLOOKUP($H77,табель!$C$1:$J$32,16,0),IF(AND(COUNTIFS(VYB_ELE,$F77),(COUNTIFS(дежторон,$A77))),HLOOKUP($H77,табель!$C$1:$J$32,29,0)))))</f>
        <v>0</v>
      </c>
    </row>
    <row r="78" customFormat="false" ht="15.05" hidden="true" customHeight="false" outlineLevel="1" collapsed="false">
      <c r="E78" s="0"/>
      <c r="F78" s="0"/>
      <c r="G78" s="0"/>
      <c r="H78" s="0"/>
      <c r="L78" s="0" t="n">
        <f aca="false">IF(AND(COUNTIFS(VYB_ELE,$F78),(COUNTIFS(дежтород,$A78))),HLOOKUP($H78,табель!$C$1:$J$32,28,0),IF(AND(COUNTIFS(VYB_MEC,$F78),(COUNTIFS(дежтород,$A78))),HLOOKUP($H78,табель!$C$1:$J$32,15,0),IF(AND(COUNTIFS(VYB_MEC,$F78),(COUNTIFS(дежторон,$A78))),HLOOKUP($H78,табель!$C$1:$J$32,16,0),IF(AND(COUNTIFS(VYB_ELE,$F78),(COUNTIFS(дежторон,$A78))),HLOOKUP($H78,табель!$C$1:$J$32,29,0)))))</f>
        <v>0</v>
      </c>
    </row>
    <row r="79" customFormat="false" ht="15.05" hidden="true" customHeight="false" outlineLevel="1" collapsed="false">
      <c r="E79" s="0"/>
      <c r="F79" s="0"/>
      <c r="G79" s="0"/>
      <c r="H79" s="0"/>
      <c r="L79" s="0" t="n">
        <f aca="false">IF(AND(COUNTIFS(VYB_ELE,$F79),(COUNTIFS(дежтород,$A79))),HLOOKUP($H79,табель!$C$1:$J$32,28,0),IF(AND(COUNTIFS(VYB_MEC,$F79),(COUNTIFS(дежтород,$A79))),HLOOKUP($H79,табель!$C$1:$J$32,15,0),IF(AND(COUNTIFS(VYB_MEC,$F79),(COUNTIFS(дежторон,$A79))),HLOOKUP($H79,табель!$C$1:$J$32,16,0),IF(AND(COUNTIFS(VYB_ELE,$F79),(COUNTIFS(дежторон,$A79))),HLOOKUP($H79,табель!$C$1:$J$32,29,0)))))</f>
        <v>0</v>
      </c>
    </row>
    <row r="80" customFormat="false" ht="15.05" hidden="true" customHeight="false" outlineLevel="1" collapsed="false">
      <c r="E80" s="0"/>
      <c r="F80" s="0"/>
      <c r="G80" s="0"/>
      <c r="H80" s="0"/>
      <c r="L80" s="0" t="n">
        <f aca="false">IF(AND(COUNTIFS(VYB_ELE,$F80),(COUNTIFS(дежтород,$A80))),HLOOKUP($H80,табель!$C$1:$J$32,28,0),IF(AND(COUNTIFS(VYB_MEC,$F80),(COUNTIFS(дежтород,$A80))),HLOOKUP($H80,табель!$C$1:$J$32,15,0),IF(AND(COUNTIFS(VYB_MEC,$F80),(COUNTIFS(дежторон,$A80))),HLOOKUP($H80,табель!$C$1:$J$32,16,0),IF(AND(COUNTIFS(VYB_ELE,$F80),(COUNTIFS(дежторон,$A80))),HLOOKUP($H80,табель!$C$1:$J$32,29,0)))))</f>
        <v>0</v>
      </c>
    </row>
    <row r="81" customFormat="false" ht="15.05" hidden="true" customHeight="false" outlineLevel="1" collapsed="false">
      <c r="E81" s="0"/>
      <c r="F81" s="0"/>
      <c r="G81" s="0"/>
      <c r="H81" s="0"/>
      <c r="L81" s="0" t="n">
        <f aca="false">IF(AND(COUNTIFS(VYB_ELE,$F81),(COUNTIFS(дежтород,$A81))),HLOOKUP($H81,табель!$C$1:$J$32,28,0),IF(AND(COUNTIFS(VYB_MEC,$F81),(COUNTIFS(дежтород,$A81))),HLOOKUP($H81,табель!$C$1:$J$32,15,0),IF(AND(COUNTIFS(VYB_MEC,$F81),(COUNTIFS(дежторон,$A81))),HLOOKUP($H81,табель!$C$1:$J$32,16,0),IF(AND(COUNTIFS(VYB_ELE,$F81),(COUNTIFS(дежторон,$A81))),HLOOKUP($H81,табель!$C$1:$J$32,29,0)))))</f>
        <v>0</v>
      </c>
    </row>
    <row r="82" customFormat="false" ht="15.05" hidden="true" customHeight="false" outlineLevel="1" collapsed="false">
      <c r="E82" s="0"/>
      <c r="F82" s="0"/>
      <c r="G82" s="0"/>
      <c r="H82" s="0"/>
      <c r="L82" s="0" t="n">
        <f aca="false">IF(AND(COUNTIFS(VYB_ELE,$F82),(COUNTIFS(дежтород,$A82))),HLOOKUP($H82,табель!$C$1:$J$32,28,0),IF(AND(COUNTIFS(VYB_MEC,$F82),(COUNTIFS(дежтород,$A82))),HLOOKUP($H82,табель!$C$1:$J$32,15,0),IF(AND(COUNTIFS(VYB_MEC,$F82),(COUNTIFS(дежторон,$A82))),HLOOKUP($H82,табель!$C$1:$J$32,16,0),IF(AND(COUNTIFS(VYB_ELE,$F82),(COUNTIFS(дежторон,$A82))),HLOOKUP($H82,табель!$C$1:$J$32,29,0)))))</f>
        <v>0</v>
      </c>
    </row>
    <row r="83" customFormat="false" ht="15.05" hidden="true" customHeight="false" outlineLevel="1" collapsed="false">
      <c r="E83" s="0"/>
      <c r="F83" s="0"/>
      <c r="G83" s="0"/>
      <c r="H83" s="0"/>
      <c r="L83" s="0" t="n">
        <f aca="false">IF(AND(COUNTIFS(VYB_ELE,$F83),(COUNTIFS(дежтород,$A83))),HLOOKUP($H83,табель!$C$1:$J$32,28,0),IF(AND(COUNTIFS(VYB_MEC,$F83),(COUNTIFS(дежтород,$A83))),HLOOKUP($H83,табель!$C$1:$J$32,15,0),IF(AND(COUNTIFS(VYB_MEC,$F83),(COUNTIFS(дежторон,$A83))),HLOOKUP($H83,табель!$C$1:$J$32,16,0),IF(AND(COUNTIFS(VYB_ELE,$F83),(COUNTIFS(дежторон,$A83))),HLOOKUP($H83,табель!$C$1:$J$32,29,0)))))</f>
        <v>0</v>
      </c>
    </row>
    <row r="84" customFormat="false" ht="15.05" hidden="true" customHeight="false" outlineLevel="1" collapsed="false">
      <c r="E84" s="0"/>
      <c r="F84" s="0"/>
      <c r="G84" s="0"/>
      <c r="H84" s="0"/>
      <c r="L84" s="0" t="n">
        <f aca="false">IF(AND(COUNTIFS(VYB_ELE,$F84),(COUNTIFS(дежтород,$A84))),HLOOKUP($H84,табель!$C$1:$J$32,28,0),IF(AND(COUNTIFS(VYB_MEC,$F84),(COUNTIFS(дежтород,$A84))),HLOOKUP($H84,табель!$C$1:$J$32,15,0),IF(AND(COUNTIFS(VYB_MEC,$F84),(COUNTIFS(дежторон,$A84))),HLOOKUP($H84,табель!$C$1:$J$32,16,0),IF(AND(COUNTIFS(VYB_ELE,$F84),(COUNTIFS(дежторон,$A84))),HLOOKUP($H84,табель!$C$1:$J$32,29,0)))))</f>
        <v>0</v>
      </c>
    </row>
    <row r="85" customFormat="false" ht="15.05" hidden="true" customHeight="false" outlineLevel="1" collapsed="false">
      <c r="E85" s="0"/>
      <c r="F85" s="0"/>
      <c r="G85" s="0"/>
      <c r="H85" s="0"/>
      <c r="L85" s="0" t="n">
        <f aca="false">IF(AND(COUNTIFS(VYB_ELE,$F85),(COUNTIFS(дежтород,$A85))),HLOOKUP($H85,табель!$C$1:$J$32,28,0),IF(AND(COUNTIFS(VYB_MEC,$F85),(COUNTIFS(дежтород,$A85))),HLOOKUP($H85,табель!$C$1:$J$32,15,0),IF(AND(COUNTIFS(VYB_MEC,$F85),(COUNTIFS(дежторон,$A85))),HLOOKUP($H85,табель!$C$1:$J$32,16,0),IF(AND(COUNTIFS(VYB_ELE,$F85),(COUNTIFS(дежторон,$A85))),HLOOKUP($H85,табель!$C$1:$J$32,29,0)))))</f>
        <v>0</v>
      </c>
    </row>
    <row r="86" customFormat="false" ht="15.05" hidden="true" customHeight="false" outlineLevel="1" collapsed="false">
      <c r="E86" s="0"/>
      <c r="F86" s="0"/>
      <c r="G86" s="0"/>
      <c r="H86" s="0"/>
      <c r="L86" s="0" t="n">
        <f aca="false">IF(AND(COUNTIFS(VYB_ELE,$F86),(COUNTIFS(дежтород,$A86))),HLOOKUP($H86,табель!$C$1:$J$32,28,0),IF(AND(COUNTIFS(VYB_MEC,$F86),(COUNTIFS(дежтород,$A86))),HLOOKUP($H86,табель!$C$1:$J$32,15,0),IF(AND(COUNTIFS(VYB_MEC,$F86),(COUNTIFS(дежторон,$A86))),HLOOKUP($H86,табель!$C$1:$J$32,16,0),IF(AND(COUNTIFS(VYB_ELE,$F86),(COUNTIFS(дежторон,$A86))),HLOOKUP($H86,табель!$C$1:$J$32,29,0)))))</f>
        <v>0</v>
      </c>
    </row>
    <row r="87" customFormat="false" ht="15.05" hidden="true" customHeight="false" outlineLevel="1" collapsed="false">
      <c r="E87" s="0"/>
      <c r="F87" s="0"/>
      <c r="G87" s="0"/>
      <c r="H87" s="0"/>
      <c r="L87" s="0" t="n">
        <f aca="false">IF(AND(COUNTIFS(VYB_ELE,$F87),(COUNTIFS(дежтород,$A87))),HLOOKUP($H87,табель!$C$1:$J$32,28,0),IF(AND(COUNTIFS(VYB_MEC,$F87),(COUNTIFS(дежтород,$A87))),HLOOKUP($H87,табель!$C$1:$J$32,15,0),IF(AND(COUNTIFS(VYB_MEC,$F87),(COUNTIFS(дежторон,$A87))),HLOOKUP($H87,табель!$C$1:$J$32,16,0),IF(AND(COUNTIFS(VYB_ELE,$F87),(COUNTIFS(дежторон,$A87))),HLOOKUP($H87,табель!$C$1:$J$32,29,0)))))</f>
        <v>0</v>
      </c>
    </row>
    <row r="88" customFormat="false" ht="15.05" hidden="true" customHeight="false" outlineLevel="1" collapsed="false">
      <c r="E88" s="0"/>
      <c r="F88" s="0"/>
      <c r="G88" s="0"/>
      <c r="H88" s="0"/>
      <c r="L88" s="0" t="n">
        <f aca="false">IF(AND(COUNTIFS(VYB_ELE,$F88),(COUNTIFS(дежтород,$A88))),HLOOKUP($H88,табель!$C$1:$J$32,28,0),IF(AND(COUNTIFS(VYB_MEC,$F88),(COUNTIFS(дежтород,$A88))),HLOOKUP($H88,табель!$C$1:$J$32,15,0),IF(AND(COUNTIFS(VYB_MEC,$F88),(COUNTIFS(дежторон,$A88))),HLOOKUP($H88,табель!$C$1:$J$32,16,0),IF(AND(COUNTIFS(VYB_ELE,$F88),(COUNTIFS(дежторон,$A88))),HLOOKUP($H88,табель!$C$1:$J$32,29,0)))))</f>
        <v>0</v>
      </c>
    </row>
    <row r="89" customFormat="false" ht="15.05" hidden="true" customHeight="false" outlineLevel="1" collapsed="false">
      <c r="E89" s="0"/>
      <c r="F89" s="0"/>
      <c r="G89" s="0"/>
      <c r="H89" s="0"/>
      <c r="L89" s="0" t="n">
        <f aca="false">IF(AND(COUNTIFS(VYB_ELE,$F89),(COUNTIFS(дежтород,$A89))),HLOOKUP($H89,табель!$C$1:$J$32,28,0),IF(AND(COUNTIFS(VYB_MEC,$F89),(COUNTIFS(дежтород,$A89))),HLOOKUP($H89,табель!$C$1:$J$32,15,0),IF(AND(COUNTIFS(VYB_MEC,$F89),(COUNTIFS(дежторон,$A89))),HLOOKUP($H89,табель!$C$1:$J$32,16,0),IF(AND(COUNTIFS(VYB_ELE,$F89),(COUNTIFS(дежторон,$A89))),HLOOKUP($H89,табель!$C$1:$J$32,29,0)))))</f>
        <v>0</v>
      </c>
    </row>
    <row r="90" customFormat="false" ht="15.05" hidden="true" customHeight="false" outlineLevel="1" collapsed="false">
      <c r="E90" s="0"/>
      <c r="F90" s="0"/>
      <c r="G90" s="0"/>
      <c r="H90" s="0"/>
      <c r="L90" s="0" t="n">
        <f aca="false">IF(AND(COUNTIFS(VYB_ELE,$F90),(COUNTIFS(дежтород,$A90))),HLOOKUP($H90,табель!$C$1:$J$32,28,0),IF(AND(COUNTIFS(VYB_MEC,$F90),(COUNTIFS(дежтород,$A90))),HLOOKUP($H90,табель!$C$1:$J$32,15,0),IF(AND(COUNTIFS(VYB_MEC,$F90),(COUNTIFS(дежторон,$A90))),HLOOKUP($H90,табель!$C$1:$J$32,16,0),IF(AND(COUNTIFS(VYB_ELE,$F90),(COUNTIFS(дежторон,$A90))),HLOOKUP($H90,табель!$C$1:$J$32,29,0)))))</f>
        <v>0</v>
      </c>
    </row>
    <row r="91" customFormat="false" ht="15.05" hidden="true" customHeight="false" outlineLevel="1" collapsed="false">
      <c r="E91" s="0"/>
      <c r="F91" s="0"/>
      <c r="G91" s="0"/>
      <c r="H91" s="0"/>
      <c r="L91" s="0" t="n">
        <f aca="false">IF(AND(COUNTIFS(VYB_ELE,$F91),(COUNTIFS(дежтород,$A91))),HLOOKUP($H91,табель!$C$1:$J$32,28,0),IF(AND(COUNTIFS(VYB_MEC,$F91),(COUNTIFS(дежтород,$A91))),HLOOKUP($H91,табель!$C$1:$J$32,15,0),IF(AND(COUNTIFS(VYB_MEC,$F91),(COUNTIFS(дежторон,$A91))),HLOOKUP($H91,табель!$C$1:$J$32,16,0),IF(AND(COUNTIFS(VYB_ELE,$F91),(COUNTIFS(дежторон,$A91))),HLOOKUP($H91,табель!$C$1:$J$32,29,0)))))</f>
        <v>0</v>
      </c>
    </row>
    <row r="92" customFormat="false" ht="15.05" hidden="true" customHeight="false" outlineLevel="1" collapsed="false">
      <c r="E92" s="0"/>
      <c r="F92" s="0"/>
      <c r="G92" s="0"/>
      <c r="H92" s="0"/>
      <c r="L92" s="0" t="n">
        <f aca="false">IF(AND(COUNTIFS(VYB_ELE,$F92),(COUNTIFS(дежтород,$A92))),HLOOKUP($H92,табель!$C$1:$J$32,28,0),IF(AND(COUNTIFS(VYB_MEC,$F92),(COUNTIFS(дежтород,$A92))),HLOOKUP($H92,табель!$C$1:$J$32,15,0),IF(AND(COUNTIFS(VYB_MEC,$F92),(COUNTIFS(дежторон,$A92))),HLOOKUP($H92,табель!$C$1:$J$32,16,0),IF(AND(COUNTIFS(VYB_ELE,$F92),(COUNTIFS(дежторон,$A92))),HLOOKUP($H92,табель!$C$1:$J$32,29,0)))))</f>
        <v>0</v>
      </c>
    </row>
    <row r="93" customFormat="false" ht="15.05" hidden="true" customHeight="false" outlineLevel="1" collapsed="false">
      <c r="E93" s="0"/>
      <c r="F93" s="0"/>
      <c r="G93" s="0"/>
      <c r="H93" s="0"/>
      <c r="L93" s="0" t="n">
        <f aca="false">IF(AND(COUNTIFS(VYB_ELE,$F93),(COUNTIFS(дежтород,$A93))),HLOOKUP($H93,табель!$C$1:$J$32,28,0),IF(AND(COUNTIFS(VYB_MEC,$F93),(COUNTIFS(дежтород,$A93))),HLOOKUP($H93,табель!$C$1:$J$32,15,0),IF(AND(COUNTIFS(VYB_MEC,$F93),(COUNTIFS(дежторон,$A93))),HLOOKUP($H93,табель!$C$1:$J$32,16,0),IF(AND(COUNTIFS(VYB_ELE,$F93),(COUNTIFS(дежторон,$A93))),HLOOKUP($H93,табель!$C$1:$J$32,29,0)))))</f>
        <v>0</v>
      </c>
    </row>
    <row r="94" customFormat="false" ht="15.05" hidden="true" customHeight="false" outlineLevel="1" collapsed="false">
      <c r="E94" s="0"/>
      <c r="F94" s="0"/>
      <c r="G94" s="0"/>
      <c r="H94" s="0"/>
      <c r="L94" s="0" t="n">
        <f aca="false">IF(AND(COUNTIFS(VYB_ELE,$F94),(COUNTIFS(дежтород,$A94))),HLOOKUP($H94,табель!$C$1:$J$32,28,0),IF(AND(COUNTIFS(VYB_MEC,$F94),(COUNTIFS(дежтород,$A94))),HLOOKUP($H94,табель!$C$1:$J$32,15,0),IF(AND(COUNTIFS(VYB_MEC,$F94),(COUNTIFS(дежторон,$A94))),HLOOKUP($H94,табель!$C$1:$J$32,16,0),IF(AND(COUNTIFS(VYB_ELE,$F94),(COUNTIFS(дежторон,$A94))),HLOOKUP($H94,табель!$C$1:$J$32,29,0)))))</f>
        <v>0</v>
      </c>
    </row>
    <row r="95" customFormat="false" ht="15.05" hidden="true" customHeight="false" outlineLevel="1" collapsed="false">
      <c r="E95" s="0"/>
      <c r="F95" s="0"/>
      <c r="G95" s="0"/>
      <c r="H95" s="0"/>
      <c r="L95" s="0" t="n">
        <f aca="false">IF(AND(COUNTIFS(VYB_ELE,$F95),(COUNTIFS(дежтород,$A95))),HLOOKUP($H95,табель!$C$1:$J$32,28,0),IF(AND(COUNTIFS(VYB_MEC,$F95),(COUNTIFS(дежтород,$A95))),HLOOKUP($H95,табель!$C$1:$J$32,15,0),IF(AND(COUNTIFS(VYB_MEC,$F95),(COUNTIFS(дежторон,$A95))),HLOOKUP($H95,табель!$C$1:$J$32,16,0),IF(AND(COUNTIFS(VYB_ELE,$F95),(COUNTIFS(дежторон,$A95))),HLOOKUP($H95,табель!$C$1:$J$32,29,0)))))</f>
        <v>0</v>
      </c>
    </row>
    <row r="96" customFormat="false" ht="15.05" hidden="true" customHeight="false" outlineLevel="1" collapsed="false">
      <c r="E96" s="0"/>
      <c r="F96" s="0"/>
      <c r="G96" s="0"/>
      <c r="H96" s="0"/>
      <c r="L96" s="0" t="n">
        <f aca="false">IF(AND(COUNTIFS(VYB_ELE,$F96),(COUNTIFS(дежтород,$A96))),HLOOKUP($H96,табель!$C$1:$J$32,28,0),IF(AND(COUNTIFS(VYB_MEC,$F96),(COUNTIFS(дежтород,$A96))),HLOOKUP($H96,табель!$C$1:$J$32,15,0),IF(AND(COUNTIFS(VYB_MEC,$F96),(COUNTIFS(дежторон,$A96))),HLOOKUP($H96,табель!$C$1:$J$32,16,0),IF(AND(COUNTIFS(VYB_ELE,$F96),(COUNTIFS(дежторон,$A96))),HLOOKUP($H96,табель!$C$1:$J$32,29,0)))))</f>
        <v>0</v>
      </c>
    </row>
    <row r="97" customFormat="false" ht="15.05" hidden="true" customHeight="false" outlineLevel="1" collapsed="false">
      <c r="E97" s="0"/>
      <c r="F97" s="0"/>
      <c r="G97" s="0"/>
      <c r="H97" s="0"/>
      <c r="L97" s="0" t="n">
        <f aca="false">IF(AND(COUNTIFS(VYB_ELE,$F97),(COUNTIFS(дежтород,$A97))),HLOOKUP($H97,табель!$C$1:$J$32,28,0),IF(AND(COUNTIFS(VYB_MEC,$F97),(COUNTIFS(дежтород,$A97))),HLOOKUP($H97,табель!$C$1:$J$32,15,0),IF(AND(COUNTIFS(VYB_MEC,$F97),(COUNTIFS(дежторон,$A97))),HLOOKUP($H97,табель!$C$1:$J$32,16,0),IF(AND(COUNTIFS(VYB_ELE,$F97),(COUNTIFS(дежторон,$A97))),HLOOKUP($H97,табель!$C$1:$J$32,29,0)))))</f>
        <v>0</v>
      </c>
    </row>
    <row r="98" customFormat="false" ht="15.05" hidden="true" customHeight="false" outlineLevel="1" collapsed="false">
      <c r="E98" s="0"/>
      <c r="F98" s="0"/>
      <c r="G98" s="0"/>
      <c r="H98" s="0"/>
      <c r="L98" s="0" t="n">
        <f aca="false">IF(AND(COUNTIFS(VYB_ELE,$F98),(COUNTIFS(дежтород,$A98))),HLOOKUP($H98,табель!$C$1:$J$32,28,0),IF(AND(COUNTIFS(VYB_MEC,$F98),(COUNTIFS(дежтород,$A98))),HLOOKUP($H98,табель!$C$1:$J$32,15,0),IF(AND(COUNTIFS(VYB_MEC,$F98),(COUNTIFS(дежторон,$A98))),HLOOKUP($H98,табель!$C$1:$J$32,16,0),IF(AND(COUNTIFS(VYB_ELE,$F98),(COUNTIFS(дежторон,$A98))),HLOOKUP($H98,табель!$C$1:$J$32,29,0)))))</f>
        <v>0</v>
      </c>
    </row>
    <row r="99" customFormat="false" ht="15.05" hidden="true" customHeight="false" outlineLevel="1" collapsed="false">
      <c r="E99" s="0"/>
      <c r="F99" s="0"/>
      <c r="G99" s="0"/>
      <c r="H99" s="0"/>
      <c r="L99" s="0" t="n">
        <f aca="false">IF(AND(COUNTIFS(VYB_ELE,$F99),(COUNTIFS(дежтород,$A99))),HLOOKUP($H99,табель!$C$1:$J$32,28,0),IF(AND(COUNTIFS(VYB_MEC,$F99),(COUNTIFS(дежтород,$A99))),HLOOKUP($H99,табель!$C$1:$J$32,15,0),IF(AND(COUNTIFS(VYB_MEC,$F99),(COUNTIFS(дежторон,$A99))),HLOOKUP($H99,табель!$C$1:$J$32,16,0),IF(AND(COUNTIFS(VYB_ELE,$F99),(COUNTIFS(дежторон,$A99))),HLOOKUP($H99,табель!$C$1:$J$32,29,0)))))</f>
        <v>0</v>
      </c>
    </row>
    <row r="100" customFormat="false" ht="15.05" hidden="true" customHeight="false" outlineLevel="1" collapsed="false">
      <c r="E100" s="0"/>
      <c r="F100" s="0"/>
      <c r="G100" s="0"/>
      <c r="H100" s="0"/>
      <c r="L100" s="0" t="n">
        <f aca="false">IF(AND(COUNTIFS(VYB_ELE,$F100),(COUNTIFS(дежтород,$A100))),HLOOKUP($H100,табель!$C$1:$J$32,28,0),IF(AND(COUNTIFS(VYB_MEC,$F100),(COUNTIFS(дежтород,$A100))),HLOOKUP($H100,табель!$C$1:$J$32,15,0),IF(AND(COUNTIFS(VYB_MEC,$F100),(COUNTIFS(дежторон,$A100))),HLOOKUP($H100,табель!$C$1:$J$32,16,0),IF(AND(COUNTIFS(VYB_ELE,$F100),(COUNTIFS(дежторон,$A100))),HLOOKUP($H100,табель!$C$1:$J$32,29,0)))))</f>
        <v>0</v>
      </c>
    </row>
    <row r="101" customFormat="false" ht="15.05" hidden="true" customHeight="false" outlineLevel="1" collapsed="false">
      <c r="E101" s="0"/>
      <c r="F101" s="0"/>
      <c r="G101" s="0"/>
      <c r="H101" s="0"/>
      <c r="L101" s="0" t="n">
        <f aca="false">IF(AND(COUNTIFS(VYB_ELE,$F101),(COUNTIFS(дежтород,$A101))),HLOOKUP($H101,табель!$C$1:$J$32,28,0),IF(AND(COUNTIFS(VYB_MEC,$F101),(COUNTIFS(дежтород,$A101))),HLOOKUP($H101,табель!$C$1:$J$32,15,0),IF(AND(COUNTIFS(VYB_MEC,$F101),(COUNTIFS(дежторон,$A101))),HLOOKUP($H101,табель!$C$1:$J$32,16,0),IF(AND(COUNTIFS(VYB_ELE,$F101),(COUNTIFS(дежторон,$A101))),HLOOKUP($H101,табель!$C$1:$J$32,29,0)))))</f>
        <v>0</v>
      </c>
    </row>
    <row r="102" customFormat="false" ht="15.05" hidden="true" customHeight="false" outlineLevel="1" collapsed="false">
      <c r="E102" s="0"/>
      <c r="F102" s="0"/>
      <c r="G102" s="0"/>
      <c r="H102" s="0"/>
      <c r="L102" s="0" t="n">
        <f aca="false">IF(AND(COUNTIFS(VYB_ELE,$F102),(COUNTIFS(дежтород,$A102))),HLOOKUP($H102,табель!$C$1:$J$32,28,0),IF(AND(COUNTIFS(VYB_MEC,$F102),(COUNTIFS(дежтород,$A102))),HLOOKUP($H102,табель!$C$1:$J$32,15,0),IF(AND(COUNTIFS(VYB_MEC,$F102),(COUNTIFS(дежторон,$A102))),HLOOKUP($H102,табель!$C$1:$J$32,16,0),IF(AND(COUNTIFS(VYB_ELE,$F102),(COUNTIFS(дежторон,$A102))),HLOOKUP($H102,табель!$C$1:$J$32,29,0)))))</f>
        <v>0</v>
      </c>
    </row>
    <row r="103" customFormat="false" ht="15.05" hidden="true" customHeight="false" outlineLevel="1" collapsed="false">
      <c r="E103" s="0"/>
      <c r="F103" s="0"/>
      <c r="G103" s="0"/>
      <c r="H103" s="0"/>
      <c r="L103" s="0" t="n">
        <f aca="false">IF(AND(COUNTIFS(VYB_ELE,$F103),(COUNTIFS(дежтород,$A103))),HLOOKUP($H103,табель!$C$1:$J$32,28,0),IF(AND(COUNTIFS(VYB_MEC,$F103),(COUNTIFS(дежтород,$A103))),HLOOKUP($H103,табель!$C$1:$J$32,15,0),IF(AND(COUNTIFS(VYB_MEC,$F103),(COUNTIFS(дежторон,$A103))),HLOOKUP($H103,табель!$C$1:$J$32,16,0),IF(AND(COUNTIFS(VYB_ELE,$F103),(COUNTIFS(дежторон,$A103))),HLOOKUP($H103,табель!$C$1:$J$32,29,0)))))</f>
        <v>0</v>
      </c>
    </row>
    <row r="104" customFormat="false" ht="15.05" hidden="true" customHeight="false" outlineLevel="1" collapsed="false">
      <c r="E104" s="0"/>
      <c r="F104" s="0"/>
      <c r="G104" s="0"/>
      <c r="H104" s="0"/>
      <c r="L104" s="0" t="n">
        <f aca="false">IF(AND(COUNTIFS(VYB_ELE,$F104),(COUNTIFS(дежтород,$A104))),HLOOKUP($H104,табель!$C$1:$J$32,28,0),IF(AND(COUNTIFS(VYB_MEC,$F104),(COUNTIFS(дежтород,$A104))),HLOOKUP($H104,табель!$C$1:$J$32,15,0),IF(AND(COUNTIFS(VYB_MEC,$F104),(COUNTIFS(дежторон,$A104))),HLOOKUP($H104,табель!$C$1:$J$32,16,0),IF(AND(COUNTIFS(VYB_ELE,$F104),(COUNTIFS(дежторон,$A104))),HLOOKUP($H104,табель!$C$1:$J$32,29,0)))))</f>
        <v>0</v>
      </c>
    </row>
    <row r="105" customFormat="false" ht="15.05" hidden="true" customHeight="false" outlineLevel="1" collapsed="false">
      <c r="E105" s="0"/>
      <c r="F105" s="0"/>
      <c r="G105" s="0"/>
      <c r="H105" s="0"/>
      <c r="L105" s="0" t="n">
        <f aca="false">IF(AND(COUNTIFS(VYB_ELE,$F105),(COUNTIFS(дежтород,$A105))),HLOOKUP($H105,табель!$C$1:$J$32,28,0),IF(AND(COUNTIFS(VYB_MEC,$F105),(COUNTIFS(дежтород,$A105))),HLOOKUP($H105,табель!$C$1:$J$32,15,0),IF(AND(COUNTIFS(VYB_MEC,$F105),(COUNTIFS(дежторон,$A105))),HLOOKUP($H105,табель!$C$1:$J$32,16,0),IF(AND(COUNTIFS(VYB_ELE,$F105),(COUNTIFS(дежторон,$A105))),HLOOKUP($H105,табель!$C$1:$J$32,29,0)))))</f>
        <v>0</v>
      </c>
    </row>
    <row r="106" customFormat="false" ht="15.05" hidden="true" customHeight="false" outlineLevel="1" collapsed="false">
      <c r="E106" s="0"/>
      <c r="F106" s="0"/>
      <c r="G106" s="0"/>
      <c r="H106" s="0"/>
      <c r="L106" s="0" t="n">
        <f aca="false">IF(AND(COUNTIFS(VYB_ELE,$F106),(COUNTIFS(дежтород,$A106))),HLOOKUP($H106,табель!$C$1:$J$32,28,0),IF(AND(COUNTIFS(VYB_MEC,$F106),(COUNTIFS(дежтород,$A106))),HLOOKUP($H106,табель!$C$1:$J$32,15,0),IF(AND(COUNTIFS(VYB_MEC,$F106),(COUNTIFS(дежторон,$A106))),HLOOKUP($H106,табель!$C$1:$J$32,16,0),IF(AND(COUNTIFS(VYB_ELE,$F106),(COUNTIFS(дежторон,$A106))),HLOOKUP($H106,табель!$C$1:$J$32,29,0)))))</f>
        <v>0</v>
      </c>
    </row>
    <row r="107" customFormat="false" ht="15.05" hidden="true" customHeight="false" outlineLevel="1" collapsed="false">
      <c r="E107" s="0"/>
      <c r="F107" s="0"/>
      <c r="G107" s="0"/>
      <c r="H107" s="0"/>
      <c r="L107" s="0" t="n">
        <f aca="false">IF(AND(COUNTIFS(VYB_ELE,$F107),(COUNTIFS(дежтород,$A107))),HLOOKUP($H107,табель!$C$1:$J$32,28,0),IF(AND(COUNTIFS(VYB_MEC,$F107),(COUNTIFS(дежтород,$A107))),HLOOKUP($H107,табель!$C$1:$J$32,15,0),IF(AND(COUNTIFS(VYB_MEC,$F107),(COUNTIFS(дежторон,$A107))),HLOOKUP($H107,табель!$C$1:$J$32,16,0),IF(AND(COUNTIFS(VYB_ELE,$F107),(COUNTIFS(дежторон,$A107))),HLOOKUP($H107,табель!$C$1:$J$32,29,0)))))</f>
        <v>0</v>
      </c>
    </row>
    <row r="108" customFormat="false" ht="15.05" hidden="true" customHeight="false" outlineLevel="1" collapsed="false">
      <c r="E108" s="0"/>
      <c r="F108" s="0"/>
      <c r="G108" s="0"/>
      <c r="H108" s="0"/>
      <c r="L108" s="0" t="n">
        <f aca="false">IF(AND(COUNTIFS(VYB_ELE,$F108),(COUNTIFS(дежтород,$A108))),HLOOKUP($H108,табель!$C$1:$J$32,28,0),IF(AND(COUNTIFS(VYB_MEC,$F108),(COUNTIFS(дежтород,$A108))),HLOOKUP($H108,табель!$C$1:$J$32,15,0),IF(AND(COUNTIFS(VYB_MEC,$F108),(COUNTIFS(дежторон,$A108))),HLOOKUP($H108,табель!$C$1:$J$32,16,0),IF(AND(COUNTIFS(VYB_ELE,$F108),(COUNTIFS(дежторон,$A108))),HLOOKUP($H108,табель!$C$1:$J$32,29,0)))))</f>
        <v>0</v>
      </c>
    </row>
    <row r="109" customFormat="false" ht="15.05" hidden="true" customHeight="false" outlineLevel="1" collapsed="false">
      <c r="E109" s="0"/>
      <c r="F109" s="0"/>
      <c r="G109" s="0"/>
      <c r="H109" s="0"/>
      <c r="L109" s="0" t="n">
        <f aca="false">IF(AND(COUNTIFS(VYB_ELE,$F109),(COUNTIFS(дежтород,$A109))),HLOOKUP($H109,табель!$C$1:$J$32,28,0),IF(AND(COUNTIFS(VYB_MEC,$F109),(COUNTIFS(дежтород,$A109))),HLOOKUP($H109,табель!$C$1:$J$32,15,0),IF(AND(COUNTIFS(VYB_MEC,$F109),(COUNTIFS(дежторон,$A109))),HLOOKUP($H109,табель!$C$1:$J$32,16,0),IF(AND(COUNTIFS(VYB_ELE,$F109),(COUNTIFS(дежторон,$A109))),HLOOKUP($H109,табель!$C$1:$J$32,29,0)))))</f>
        <v>0</v>
      </c>
    </row>
    <row r="110" customFormat="false" ht="15.05" hidden="true" customHeight="false" outlineLevel="1" collapsed="false">
      <c r="E110" s="0"/>
      <c r="F110" s="0"/>
      <c r="G110" s="0"/>
      <c r="H110" s="0"/>
      <c r="L110" s="0" t="n">
        <f aca="false">IF(AND(COUNTIFS(VYB_ELE,$F110),(COUNTIFS(дежтород,$A110))),HLOOKUP($H110,табель!$C$1:$J$32,28,0),IF(AND(COUNTIFS(VYB_MEC,$F110),(COUNTIFS(дежтород,$A110))),HLOOKUP($H110,табель!$C$1:$J$32,15,0),IF(AND(COUNTIFS(VYB_MEC,$F110),(COUNTIFS(дежторон,$A110))),HLOOKUP($H110,табель!$C$1:$J$32,16,0),IF(AND(COUNTIFS(VYB_ELE,$F110),(COUNTIFS(дежторон,$A110))),HLOOKUP($H110,табель!$C$1:$J$32,29,0)))))</f>
        <v>0</v>
      </c>
    </row>
    <row r="111" customFormat="false" ht="15.05" hidden="true" customHeight="false" outlineLevel="1" collapsed="false">
      <c r="E111" s="0"/>
      <c r="F111" s="0"/>
      <c r="G111" s="0"/>
      <c r="H111" s="0"/>
      <c r="L111" s="0" t="n">
        <f aca="false">IF(AND(COUNTIFS(VYB_ELE,$F111),(COUNTIFS(дежтород,$A111))),HLOOKUP($H111,табель!$C$1:$J$32,28,0),IF(AND(COUNTIFS(VYB_MEC,$F111),(COUNTIFS(дежтород,$A111))),HLOOKUP($H111,табель!$C$1:$J$32,15,0),IF(AND(COUNTIFS(VYB_MEC,$F111),(COUNTIFS(дежторон,$A111))),HLOOKUP($H111,табель!$C$1:$J$32,16,0),IF(AND(COUNTIFS(VYB_ELE,$F111),(COUNTIFS(дежторон,$A111))),HLOOKUP($H111,табель!$C$1:$J$32,29,0)))))</f>
        <v>0</v>
      </c>
    </row>
    <row r="112" customFormat="false" ht="15.05" hidden="true" customHeight="false" outlineLevel="1" collapsed="false">
      <c r="E112" s="0"/>
      <c r="F112" s="0"/>
      <c r="G112" s="0"/>
      <c r="H112" s="0"/>
      <c r="L112" s="0" t="n">
        <f aca="false">IF(AND(COUNTIFS(VYB_ELE,$F112),(COUNTIFS(дежтород,$A112))),HLOOKUP($H112,табель!$C$1:$J$32,28,0),IF(AND(COUNTIFS(VYB_MEC,$F112),(COUNTIFS(дежтород,$A112))),HLOOKUP($H112,табель!$C$1:$J$32,15,0),IF(AND(COUNTIFS(VYB_MEC,$F112),(COUNTIFS(дежторон,$A112))),HLOOKUP($H112,табель!$C$1:$J$32,16,0),IF(AND(COUNTIFS(VYB_ELE,$F112),(COUNTIFS(дежторон,$A112))),HLOOKUP($H112,табель!$C$1:$J$32,29,0)))))</f>
        <v>0</v>
      </c>
    </row>
    <row r="113" customFormat="false" ht="15.05" hidden="true" customHeight="false" outlineLevel="1" collapsed="false">
      <c r="E113" s="0"/>
      <c r="F113" s="0"/>
      <c r="G113" s="0"/>
      <c r="H113" s="0"/>
      <c r="L113" s="0" t="n">
        <f aca="false">IF(AND(COUNTIFS(VYB_ELE,$F113),(COUNTIFS(дежтород,$A113))),HLOOKUP($H113,табель!$C$1:$J$32,28,0),IF(AND(COUNTIFS(VYB_MEC,$F113),(COUNTIFS(дежтород,$A113))),HLOOKUP($H113,табель!$C$1:$J$32,15,0),IF(AND(COUNTIFS(VYB_MEC,$F113),(COUNTIFS(дежторон,$A113))),HLOOKUP($H113,табель!$C$1:$J$32,16,0),IF(AND(COUNTIFS(VYB_ELE,$F113),(COUNTIFS(дежторон,$A113))),HLOOKUP($H113,табель!$C$1:$J$32,29,0)))))</f>
        <v>0</v>
      </c>
    </row>
    <row r="114" customFormat="false" ht="15.05" hidden="true" customHeight="false" outlineLevel="1" collapsed="false">
      <c r="E114" s="0"/>
      <c r="F114" s="0"/>
      <c r="G114" s="0"/>
      <c r="H114" s="0"/>
      <c r="L114" s="0" t="n">
        <f aca="false">IF(AND(COUNTIFS(VYB_ELE,$F114),(COUNTIFS(дежтород,$A114))),HLOOKUP($H114,табель!$C$1:$J$32,28,0),IF(AND(COUNTIFS(VYB_MEC,$F114),(COUNTIFS(дежтород,$A114))),HLOOKUP($H114,табель!$C$1:$J$32,15,0),IF(AND(COUNTIFS(VYB_MEC,$F114),(COUNTIFS(дежторон,$A114))),HLOOKUP($H114,табель!$C$1:$J$32,16,0),IF(AND(COUNTIFS(VYB_ELE,$F114),(COUNTIFS(дежторон,$A114))),HLOOKUP($H114,табель!$C$1:$J$32,29,0)))))</f>
        <v>0</v>
      </c>
    </row>
    <row r="115" customFormat="false" ht="15.05" hidden="true" customHeight="false" outlineLevel="1" collapsed="false">
      <c r="E115" s="0"/>
      <c r="F115" s="0"/>
      <c r="G115" s="0"/>
      <c r="H115" s="0"/>
      <c r="L115" s="0" t="n">
        <f aca="false">IF(AND(COUNTIFS(VYB_ELE,$F115),(COUNTIFS(дежтород,$A115))),HLOOKUP($H115,табель!$C$1:$J$32,28,0),IF(AND(COUNTIFS(VYB_MEC,$F115),(COUNTIFS(дежтород,$A115))),HLOOKUP($H115,табель!$C$1:$J$32,15,0),IF(AND(COUNTIFS(VYB_MEC,$F115),(COUNTIFS(дежторон,$A115))),HLOOKUP($H115,табель!$C$1:$J$32,16,0),IF(AND(COUNTIFS(VYB_ELE,$F115),(COUNTIFS(дежторон,$A115))),HLOOKUP($H115,табель!$C$1:$J$32,29,0)))))</f>
        <v>0</v>
      </c>
    </row>
    <row r="116" customFormat="false" ht="15.05" hidden="true" customHeight="false" outlineLevel="1" collapsed="false">
      <c r="E116" s="0"/>
      <c r="F116" s="0"/>
      <c r="G116" s="0"/>
      <c r="H116" s="0"/>
      <c r="L116" s="0" t="n">
        <f aca="false">IF(AND(COUNTIFS(VYB_ELE,$F116),(COUNTIFS(дежтород,$A116))),HLOOKUP($H116,табель!$C$1:$J$32,28,0),IF(AND(COUNTIFS(VYB_MEC,$F116),(COUNTIFS(дежтород,$A116))),HLOOKUP($H116,табель!$C$1:$J$32,15,0),IF(AND(COUNTIFS(VYB_MEC,$F116),(COUNTIFS(дежторон,$A116))),HLOOKUP($H116,табель!$C$1:$J$32,16,0),IF(AND(COUNTIFS(VYB_ELE,$F116),(COUNTIFS(дежторон,$A116))),HLOOKUP($H116,табель!$C$1:$J$32,29,0)))))</f>
        <v>0</v>
      </c>
    </row>
    <row r="117" customFormat="false" ht="15.05" hidden="true" customHeight="false" outlineLevel="1" collapsed="false">
      <c r="E117" s="0"/>
      <c r="F117" s="0"/>
      <c r="G117" s="0"/>
      <c r="H117" s="0"/>
      <c r="L117" s="0" t="n">
        <f aca="false">IF(AND(COUNTIFS(VYB_ELE,$F117),(COUNTIFS(дежтород,$A117))),HLOOKUP($H117,табель!$C$1:$J$32,28,0),IF(AND(COUNTIFS(VYB_MEC,$F117),(COUNTIFS(дежтород,$A117))),HLOOKUP($H117,табель!$C$1:$J$32,15,0),IF(AND(COUNTIFS(VYB_MEC,$F117),(COUNTIFS(дежторон,$A117))),HLOOKUP($H117,табель!$C$1:$J$32,16,0),IF(AND(COUNTIFS(VYB_ELE,$F117),(COUNTIFS(дежторон,$A117))),HLOOKUP($H117,табель!$C$1:$J$32,29,0)))))</f>
        <v>0</v>
      </c>
    </row>
    <row r="118" customFormat="false" ht="15.05" hidden="true" customHeight="false" outlineLevel="1" collapsed="false">
      <c r="E118" s="0"/>
      <c r="F118" s="0"/>
      <c r="G118" s="0"/>
      <c r="H118" s="0"/>
      <c r="L118" s="0" t="n">
        <f aca="false">IF(AND(COUNTIFS(VYB_ELE,$F118),(COUNTIFS(дежтород,$A118))),HLOOKUP($H118,табель!$C$1:$J$32,28,0),IF(AND(COUNTIFS(VYB_MEC,$F118),(COUNTIFS(дежтород,$A118))),HLOOKUP($H118,табель!$C$1:$J$32,15,0),IF(AND(COUNTIFS(VYB_MEC,$F118),(COUNTIFS(дежторон,$A118))),HLOOKUP($H118,табель!$C$1:$J$32,16,0),IF(AND(COUNTIFS(VYB_ELE,$F118),(COUNTIFS(дежторон,$A118))),HLOOKUP($H118,табель!$C$1:$J$32,29,0)))))</f>
        <v>0</v>
      </c>
    </row>
    <row r="119" customFormat="false" ht="15.05" hidden="true" customHeight="false" outlineLevel="1" collapsed="false">
      <c r="E119" s="0"/>
      <c r="F119" s="0"/>
      <c r="G119" s="0"/>
      <c r="H119" s="0"/>
      <c r="L119" s="0" t="n">
        <f aca="false">IF(AND(COUNTIFS(VYB_ELE,$F119),(COUNTIFS(дежтород,$A119))),HLOOKUP($H119,табель!$C$1:$J$32,28,0),IF(AND(COUNTIFS(VYB_MEC,$F119),(COUNTIFS(дежтород,$A119))),HLOOKUP($H119,табель!$C$1:$J$32,15,0),IF(AND(COUNTIFS(VYB_MEC,$F119),(COUNTIFS(дежторон,$A119))),HLOOKUP($H119,табель!$C$1:$J$32,16,0),IF(AND(COUNTIFS(VYB_ELE,$F119),(COUNTIFS(дежторон,$A119))),HLOOKUP($H119,табель!$C$1:$J$32,29,0)))))</f>
        <v>0</v>
      </c>
    </row>
    <row r="120" customFormat="false" ht="15.05" hidden="true" customHeight="false" outlineLevel="1" collapsed="false">
      <c r="E120" s="0"/>
      <c r="F120" s="0"/>
      <c r="G120" s="0"/>
      <c r="H120" s="0"/>
      <c r="L120" s="0" t="n">
        <f aca="false">IF(AND(COUNTIFS(VYB_ELE,$F120),(COUNTIFS(дежтород,$A120))),HLOOKUP($H120,табель!$C$1:$J$32,28,0),IF(AND(COUNTIFS(VYB_MEC,$F120),(COUNTIFS(дежтород,$A120))),HLOOKUP($H120,табель!$C$1:$J$32,15,0),IF(AND(COUNTIFS(VYB_MEC,$F120),(COUNTIFS(дежторон,$A120))),HLOOKUP($H120,табель!$C$1:$J$32,16,0),IF(AND(COUNTIFS(VYB_ELE,$F120),(COUNTIFS(дежторон,$A120))),HLOOKUP($H120,табель!$C$1:$J$32,29,0)))))</f>
        <v>0</v>
      </c>
    </row>
    <row r="121" customFormat="false" ht="15.05" hidden="true" customHeight="false" outlineLevel="1" collapsed="false">
      <c r="E121" s="0"/>
      <c r="F121" s="0"/>
      <c r="G121" s="0"/>
      <c r="H121" s="0"/>
      <c r="L121" s="0" t="n">
        <f aca="false">IF(AND(COUNTIFS(VYB_ELE,$F121),(COUNTIFS(дежтород,$A121))),HLOOKUP($H121,табель!$C$1:$J$32,28,0),IF(AND(COUNTIFS(VYB_MEC,$F121),(COUNTIFS(дежтород,$A121))),HLOOKUP($H121,табель!$C$1:$J$32,15,0),IF(AND(COUNTIFS(VYB_MEC,$F121),(COUNTIFS(дежторон,$A121))),HLOOKUP($H121,табель!$C$1:$J$32,16,0),IF(AND(COUNTIFS(VYB_ELE,$F121),(COUNTIFS(дежторон,$A121))),HLOOKUP($H121,табель!$C$1:$J$32,29,0)))))</f>
        <v>0</v>
      </c>
    </row>
    <row r="122" customFormat="false" ht="15.05" hidden="true" customHeight="false" outlineLevel="1" collapsed="false">
      <c r="E122" s="0"/>
      <c r="F122" s="0"/>
      <c r="G122" s="0"/>
      <c r="H122" s="0"/>
      <c r="L122" s="0" t="n">
        <f aca="false">IF(AND(COUNTIFS(VYB_ELE,$F122),(COUNTIFS(дежтород,$A122))),HLOOKUP($H122,табель!$C$1:$J$32,28,0),IF(AND(COUNTIFS(VYB_MEC,$F122),(COUNTIFS(дежтород,$A122))),HLOOKUP($H122,табель!$C$1:$J$32,15,0),IF(AND(COUNTIFS(VYB_MEC,$F122),(COUNTIFS(дежторон,$A122))),HLOOKUP($H122,табель!$C$1:$J$32,16,0),IF(AND(COUNTIFS(VYB_ELE,$F122),(COUNTIFS(дежторон,$A122))),HLOOKUP($H122,табель!$C$1:$J$32,29,0)))))</f>
        <v>0</v>
      </c>
    </row>
    <row r="123" customFormat="false" ht="15.05" hidden="true" customHeight="false" outlineLevel="1" collapsed="false">
      <c r="E123" s="0"/>
      <c r="F123" s="0"/>
      <c r="G123" s="0"/>
      <c r="H123" s="0"/>
      <c r="L123" s="0" t="n">
        <f aca="false">IF(AND(COUNTIFS(VYB_ELE,$F123),(COUNTIFS(дежтород,$A123))),HLOOKUP($H123,табель!$C$1:$J$32,28,0),IF(AND(COUNTIFS(VYB_MEC,$F123),(COUNTIFS(дежтород,$A123))),HLOOKUP($H123,табель!$C$1:$J$32,15,0),IF(AND(COUNTIFS(VYB_MEC,$F123),(COUNTIFS(дежторон,$A123))),HLOOKUP($H123,табель!$C$1:$J$32,16,0),IF(AND(COUNTIFS(VYB_ELE,$F123),(COUNTIFS(дежторон,$A123))),HLOOKUP($H123,табель!$C$1:$J$32,29,0)))))</f>
        <v>0</v>
      </c>
    </row>
    <row r="124" customFormat="false" ht="15.05" hidden="true" customHeight="false" outlineLevel="1" collapsed="false">
      <c r="E124" s="0"/>
      <c r="F124" s="0"/>
      <c r="G124" s="0"/>
      <c r="H124" s="0"/>
      <c r="L124" s="0" t="n">
        <f aca="false">IF(AND(COUNTIFS(VYB_ELE,$F124),(COUNTIFS(дежтород,$A124))),HLOOKUP($H124,табель!$C$1:$J$32,28,0),IF(AND(COUNTIFS(VYB_MEC,$F124),(COUNTIFS(дежтород,$A124))),HLOOKUP($H124,табель!$C$1:$J$32,15,0),IF(AND(COUNTIFS(VYB_MEC,$F124),(COUNTIFS(дежторон,$A124))),HLOOKUP($H124,табель!$C$1:$J$32,16,0),IF(AND(COUNTIFS(VYB_ELE,$F124),(COUNTIFS(дежторон,$A124))),HLOOKUP($H124,табель!$C$1:$J$32,29,0)))))</f>
        <v>0</v>
      </c>
    </row>
    <row r="125" customFormat="false" ht="15.05" hidden="true" customHeight="false" outlineLevel="1" collapsed="false">
      <c r="E125" s="0"/>
      <c r="F125" s="0"/>
      <c r="G125" s="0"/>
      <c r="H125" s="0"/>
      <c r="L125" s="0" t="n">
        <f aca="false">IF(AND(COUNTIFS(VYB_ELE,$F125),(COUNTIFS(дежтород,$A125))),HLOOKUP($H125,табель!$C$1:$J$32,28,0),IF(AND(COUNTIFS(VYB_MEC,$F125),(COUNTIFS(дежтород,$A125))),HLOOKUP($H125,табель!$C$1:$J$32,15,0),IF(AND(COUNTIFS(VYB_MEC,$F125),(COUNTIFS(дежторон,$A125))),HLOOKUP($H125,табель!$C$1:$J$32,16,0),IF(AND(COUNTIFS(VYB_ELE,$F125),(COUNTIFS(дежторон,$A125))),HLOOKUP($H125,табель!$C$1:$J$32,29,0)))))</f>
        <v>0</v>
      </c>
    </row>
    <row r="126" customFormat="false" ht="15.05" hidden="true" customHeight="false" outlineLevel="1" collapsed="false">
      <c r="E126" s="0"/>
      <c r="F126" s="0"/>
      <c r="G126" s="0"/>
      <c r="H126" s="0"/>
      <c r="L126" s="0" t="n">
        <f aca="false">IF(AND(COUNTIFS(VYB_ELE,$F126),(COUNTIFS(дежтород,$A126))),HLOOKUP($H126,табель!$C$1:$J$32,28,0),IF(AND(COUNTIFS(VYB_MEC,$F126),(COUNTIFS(дежтород,$A126))),HLOOKUP($H126,табель!$C$1:$J$32,15,0),IF(AND(COUNTIFS(VYB_MEC,$F126),(COUNTIFS(дежторон,$A126))),HLOOKUP($H126,табель!$C$1:$J$32,16,0),IF(AND(COUNTIFS(VYB_ELE,$F126),(COUNTIFS(дежторон,$A126))),HLOOKUP($H126,табель!$C$1:$J$32,29,0)))))</f>
        <v>0</v>
      </c>
    </row>
    <row r="127" customFormat="false" ht="15.05" hidden="true" customHeight="false" outlineLevel="1" collapsed="false">
      <c r="E127" s="0"/>
      <c r="F127" s="0"/>
      <c r="G127" s="0"/>
      <c r="H127" s="0"/>
      <c r="L127" s="0" t="n">
        <f aca="false">IF(AND(COUNTIFS(VYB_ELE,$F127),(COUNTIFS(дежтород,$A127))),HLOOKUP($H127,табель!$C$1:$J$32,28,0),IF(AND(COUNTIFS(VYB_MEC,$F127),(COUNTIFS(дежтород,$A127))),HLOOKUP($H127,табель!$C$1:$J$32,15,0),IF(AND(COUNTIFS(VYB_MEC,$F127),(COUNTIFS(дежторон,$A127))),HLOOKUP($H127,табель!$C$1:$J$32,16,0),IF(AND(COUNTIFS(VYB_ELE,$F127),(COUNTIFS(дежторон,$A127))),HLOOKUP($H127,табель!$C$1:$J$32,29,0)))))</f>
        <v>0</v>
      </c>
    </row>
    <row r="128" customFormat="false" ht="15.05" hidden="true" customHeight="false" outlineLevel="1" collapsed="false">
      <c r="E128" s="0"/>
      <c r="F128" s="0"/>
      <c r="G128" s="0"/>
      <c r="H128" s="0"/>
      <c r="L128" s="0" t="n">
        <f aca="false">IF(AND(COUNTIFS(VYB_ELE,$F128),(COUNTIFS(дежтород,$A128))),HLOOKUP($H128,табель!$C$1:$J$32,28,0),IF(AND(COUNTIFS(VYB_MEC,$F128),(COUNTIFS(дежтород,$A128))),HLOOKUP($H128,табель!$C$1:$J$32,15,0),IF(AND(COUNTIFS(VYB_MEC,$F128),(COUNTIFS(дежторон,$A128))),HLOOKUP($H128,табель!$C$1:$J$32,16,0),IF(AND(COUNTIFS(VYB_ELE,$F128),(COUNTIFS(дежторон,$A128))),HLOOKUP($H128,табель!$C$1:$J$32,29,0)))))</f>
        <v>0</v>
      </c>
    </row>
    <row r="129" customFormat="false" ht="15.05" hidden="true" customHeight="false" outlineLevel="1" collapsed="false">
      <c r="E129" s="0"/>
      <c r="F129" s="0"/>
      <c r="G129" s="0"/>
      <c r="H129" s="0"/>
      <c r="L129" s="0" t="n">
        <f aca="false">IF(AND(COUNTIFS(VYB_ELE,$F129),(COUNTIFS(дежтород,$A129))),HLOOKUP($H129,табель!$C$1:$J$32,28,0),IF(AND(COUNTIFS(VYB_MEC,$F129),(COUNTIFS(дежтород,$A129))),HLOOKUP($H129,табель!$C$1:$J$32,15,0),IF(AND(COUNTIFS(VYB_MEC,$F129),(COUNTIFS(дежторон,$A129))),HLOOKUP($H129,табель!$C$1:$J$32,16,0),IF(AND(COUNTIFS(VYB_ELE,$F129),(COUNTIFS(дежторон,$A129))),HLOOKUP($H129,табель!$C$1:$J$32,29,0)))))</f>
        <v>0</v>
      </c>
    </row>
    <row r="130" customFormat="false" ht="15.05" hidden="true" customHeight="false" outlineLevel="1" collapsed="false">
      <c r="E130" s="0"/>
      <c r="F130" s="0"/>
      <c r="G130" s="0"/>
      <c r="H130" s="0"/>
      <c r="L130" s="0" t="n">
        <f aca="false">IF(AND(COUNTIFS(VYB_ELE,$F130),(COUNTIFS(дежтород,$A130))),HLOOKUP($H130,табель!$C$1:$J$32,28,0),IF(AND(COUNTIFS(VYB_MEC,$F130),(COUNTIFS(дежтород,$A130))),HLOOKUP($H130,табель!$C$1:$J$32,15,0),IF(AND(COUNTIFS(VYB_MEC,$F130),(COUNTIFS(дежторон,$A130))),HLOOKUP($H130,табель!$C$1:$J$32,16,0),IF(AND(COUNTIFS(VYB_ELE,$F130),(COUNTIFS(дежторон,$A130))),HLOOKUP($H130,табель!$C$1:$J$32,29,0)))))</f>
        <v>0</v>
      </c>
    </row>
    <row r="131" customFormat="false" ht="15.05" hidden="true" customHeight="false" outlineLevel="1" collapsed="false">
      <c r="E131" s="0"/>
      <c r="F131" s="0"/>
      <c r="G131" s="0"/>
      <c r="H131" s="0"/>
      <c r="L131" s="0" t="n">
        <f aca="false">IF(AND(COUNTIFS(VYB_ELE,$F131),(COUNTIFS(дежтород,$A131))),HLOOKUP($H131,табель!$C$1:$J$32,28,0),IF(AND(COUNTIFS(VYB_MEC,$F131),(COUNTIFS(дежтород,$A131))),HLOOKUP($H131,табель!$C$1:$J$32,15,0),IF(AND(COUNTIFS(VYB_MEC,$F131),(COUNTIFS(дежторон,$A131))),HLOOKUP($H131,табель!$C$1:$J$32,16,0),IF(AND(COUNTIFS(VYB_ELE,$F131),(COUNTIFS(дежторон,$A131))),HLOOKUP($H131,табель!$C$1:$J$32,29,0)))))</f>
        <v>0</v>
      </c>
    </row>
    <row r="132" customFormat="false" ht="15.05" hidden="true" customHeight="false" outlineLevel="1" collapsed="false">
      <c r="E132" s="0"/>
      <c r="F132" s="0"/>
      <c r="G132" s="0"/>
      <c r="H132" s="0"/>
      <c r="L132" s="0" t="n">
        <f aca="false">IF(AND(COUNTIFS(VYB_ELE,$F132),(COUNTIFS(дежтород,$A132))),HLOOKUP($H132,табель!$C$1:$J$32,28,0),IF(AND(COUNTIFS(VYB_MEC,$F132),(COUNTIFS(дежтород,$A132))),HLOOKUP($H132,табель!$C$1:$J$32,15,0),IF(AND(COUNTIFS(VYB_MEC,$F132),(COUNTIFS(дежторон,$A132))),HLOOKUP($H132,табель!$C$1:$J$32,16,0),IF(AND(COUNTIFS(VYB_ELE,$F132),(COUNTIFS(дежторон,$A132))),HLOOKUP($H132,табель!$C$1:$J$32,29,0)))))</f>
        <v>0</v>
      </c>
    </row>
    <row r="133" customFormat="false" ht="15.05" hidden="true" customHeight="false" outlineLevel="1" collapsed="false">
      <c r="E133" s="0"/>
      <c r="F133" s="0"/>
      <c r="G133" s="0"/>
      <c r="H133" s="0"/>
      <c r="L133" s="0" t="n">
        <f aca="false">IF(AND(COUNTIFS(VYB_ELE,$F133),(COUNTIFS(дежтород,$A133))),HLOOKUP($H133,табель!$C$1:$J$32,28,0),IF(AND(COUNTIFS(VYB_MEC,$F133),(COUNTIFS(дежтород,$A133))),HLOOKUP($H133,табель!$C$1:$J$32,15,0),IF(AND(COUNTIFS(VYB_MEC,$F133),(COUNTIFS(дежторон,$A133))),HLOOKUP($H133,табель!$C$1:$J$32,16,0),IF(AND(COUNTIFS(VYB_ELE,$F133),(COUNTIFS(дежторон,$A133))),HLOOKUP($H133,табель!$C$1:$J$32,29,0)))))</f>
        <v>0</v>
      </c>
    </row>
    <row r="134" customFormat="false" ht="15.05" hidden="true" customHeight="false" outlineLevel="1" collapsed="false">
      <c r="E134" s="0"/>
      <c r="F134" s="0"/>
      <c r="G134" s="0"/>
      <c r="H134" s="0"/>
      <c r="L134" s="0" t="n">
        <f aca="false">IF(AND(COUNTIFS(VYB_ELE,$F134),(COUNTIFS(дежтород,$A134))),HLOOKUP($H134,табель!$C$1:$J$32,28,0),IF(AND(COUNTIFS(VYB_MEC,$F134),(COUNTIFS(дежтород,$A134))),HLOOKUP($H134,табель!$C$1:$J$32,15,0),IF(AND(COUNTIFS(VYB_MEC,$F134),(COUNTIFS(дежторон,$A134))),HLOOKUP($H134,табель!$C$1:$J$32,16,0),IF(AND(COUNTIFS(VYB_ELE,$F134),(COUNTIFS(дежторон,$A134))),HLOOKUP($H134,табель!$C$1:$J$32,29,0)))))</f>
        <v>0</v>
      </c>
    </row>
    <row r="135" customFormat="false" ht="15.05" hidden="true" customHeight="false" outlineLevel="1" collapsed="false">
      <c r="E135" s="0"/>
      <c r="F135" s="0"/>
      <c r="G135" s="0"/>
      <c r="H135" s="0"/>
      <c r="L135" s="0" t="n">
        <f aca="false">IF(AND(COUNTIFS(VYB_ELE,$F135),(COUNTIFS(дежтород,$A135))),HLOOKUP($H135,табель!$C$1:$J$32,28,0),IF(AND(COUNTIFS(VYB_MEC,$F135),(COUNTIFS(дежтород,$A135))),HLOOKUP($H135,табель!$C$1:$J$32,15,0),IF(AND(COUNTIFS(VYB_MEC,$F135),(COUNTIFS(дежторон,$A135))),HLOOKUP($H135,табель!$C$1:$J$32,16,0),IF(AND(COUNTIFS(VYB_ELE,$F135),(COUNTIFS(дежторон,$A135))),HLOOKUP($H135,табель!$C$1:$J$32,29,0)))))</f>
        <v>0</v>
      </c>
    </row>
    <row r="136" customFormat="false" ht="15.05" hidden="true" customHeight="false" outlineLevel="1" collapsed="false">
      <c r="E136" s="0"/>
      <c r="F136" s="0"/>
      <c r="G136" s="0"/>
      <c r="H136" s="0"/>
      <c r="L136" s="0" t="n">
        <f aca="false">IF(AND(COUNTIFS(VYB_ELE,$F136),(COUNTIFS(дежтород,$A136))),HLOOKUP($H136,табель!$C$1:$J$32,28,0),IF(AND(COUNTIFS(VYB_MEC,$F136),(COUNTIFS(дежтород,$A136))),HLOOKUP($H136,табель!$C$1:$J$32,15,0),IF(AND(COUNTIFS(VYB_MEC,$F136),(COUNTIFS(дежторон,$A136))),HLOOKUP($H136,табель!$C$1:$J$32,16,0),IF(AND(COUNTIFS(VYB_ELE,$F136),(COUNTIFS(дежторон,$A136))),HLOOKUP($H136,табель!$C$1:$J$32,29,0)))))</f>
        <v>0</v>
      </c>
    </row>
    <row r="137" customFormat="false" ht="15.05" hidden="true" customHeight="false" outlineLevel="1" collapsed="false">
      <c r="E137" s="0"/>
      <c r="F137" s="0"/>
      <c r="G137" s="0"/>
      <c r="H137" s="0"/>
      <c r="L137" s="0" t="n">
        <f aca="false">IF(AND(COUNTIFS(VYB_ELE,$F137),(COUNTIFS(дежтород,$A137))),HLOOKUP($H137,табель!$C$1:$J$32,28,0),IF(AND(COUNTIFS(VYB_MEC,$F137),(COUNTIFS(дежтород,$A137))),HLOOKUP($H137,табель!$C$1:$J$32,15,0),IF(AND(COUNTIFS(VYB_MEC,$F137),(COUNTIFS(дежторон,$A137))),HLOOKUP($H137,табель!$C$1:$J$32,16,0),IF(AND(COUNTIFS(VYB_ELE,$F137),(COUNTIFS(дежторон,$A137))),HLOOKUP($H137,табель!$C$1:$J$32,29,0)))))</f>
        <v>0</v>
      </c>
    </row>
    <row r="138" customFormat="false" ht="15.05" hidden="true" customHeight="false" outlineLevel="1" collapsed="false">
      <c r="E138" s="0"/>
      <c r="F138" s="0"/>
      <c r="G138" s="0"/>
      <c r="H138" s="0"/>
      <c r="L138" s="0" t="n">
        <f aca="false">IF(AND(COUNTIFS(VYB_ELE,$F138),(COUNTIFS(дежтород,$A138))),HLOOKUP($H138,табель!$C$1:$J$32,28,0),IF(AND(COUNTIFS(VYB_MEC,$F138),(COUNTIFS(дежтород,$A138))),HLOOKUP($H138,табель!$C$1:$J$32,15,0),IF(AND(COUNTIFS(VYB_MEC,$F138),(COUNTIFS(дежторон,$A138))),HLOOKUP($H138,табель!$C$1:$J$32,16,0),IF(AND(COUNTIFS(VYB_ELE,$F138),(COUNTIFS(дежторон,$A138))),HLOOKUP($H138,табель!$C$1:$J$32,29,0)))))</f>
        <v>0</v>
      </c>
    </row>
    <row r="139" customFormat="false" ht="15.05" hidden="true" customHeight="false" outlineLevel="1" collapsed="false">
      <c r="E139" s="0"/>
      <c r="F139" s="0"/>
      <c r="G139" s="0"/>
      <c r="H139" s="0"/>
      <c r="L139" s="0" t="n">
        <f aca="false">IF(AND(COUNTIFS(VYB_ELE,$F139),(COUNTIFS(дежтород,$A139))),HLOOKUP($H139,табель!$C$1:$J$32,28,0),IF(AND(COUNTIFS(VYB_MEC,$F139),(COUNTIFS(дежтород,$A139))),HLOOKUP($H139,табель!$C$1:$J$32,15,0),IF(AND(COUNTIFS(VYB_MEC,$F139),(COUNTIFS(дежторон,$A139))),HLOOKUP($H139,табель!$C$1:$J$32,16,0),IF(AND(COUNTIFS(VYB_ELE,$F139),(COUNTIFS(дежторон,$A139))),HLOOKUP($H139,табель!$C$1:$J$32,29,0)))))</f>
        <v>0</v>
      </c>
    </row>
    <row r="140" customFormat="false" ht="15.05" hidden="true" customHeight="false" outlineLevel="1" collapsed="false">
      <c r="E140" s="0"/>
      <c r="F140" s="0"/>
      <c r="G140" s="0"/>
      <c r="H140" s="0"/>
      <c r="L140" s="0" t="n">
        <f aca="false">IF(AND(COUNTIFS(VYB_ELE,$F140),(COUNTIFS(дежтород,$A140))),HLOOKUP($H140,табель!$C$1:$J$32,28,0),IF(AND(COUNTIFS(VYB_MEC,$F140),(COUNTIFS(дежтород,$A140))),HLOOKUP($H140,табель!$C$1:$J$32,15,0),IF(AND(COUNTIFS(VYB_MEC,$F140),(COUNTIFS(дежторон,$A140))),HLOOKUP($H140,табель!$C$1:$J$32,16,0),IF(AND(COUNTIFS(VYB_ELE,$F140),(COUNTIFS(дежторон,$A140))),HLOOKUP($H140,табель!$C$1:$J$32,29,0)))))</f>
        <v>0</v>
      </c>
    </row>
    <row r="141" customFormat="false" ht="15.05" hidden="true" customHeight="false" outlineLevel="1" collapsed="false">
      <c r="E141" s="0"/>
      <c r="F141" s="0"/>
      <c r="G141" s="0"/>
      <c r="H141" s="0"/>
      <c r="L141" s="0" t="n">
        <f aca="false">IF(AND(COUNTIFS(VYB_ELE,$F141),(COUNTIFS(дежтород,$A141))),HLOOKUP($H141,табель!$C$1:$J$32,28,0),IF(AND(COUNTIFS(VYB_MEC,$F141),(COUNTIFS(дежтород,$A141))),HLOOKUP($H141,табель!$C$1:$J$32,15,0),IF(AND(COUNTIFS(VYB_MEC,$F141),(COUNTIFS(дежторон,$A141))),HLOOKUP($H141,табель!$C$1:$J$32,16,0),IF(AND(COUNTIFS(VYB_ELE,$F141),(COUNTIFS(дежторон,$A141))),HLOOKUP($H141,табель!$C$1:$J$32,29,0)))))</f>
        <v>0</v>
      </c>
    </row>
    <row r="142" customFormat="false" ht="15.05" hidden="true" customHeight="false" outlineLevel="1" collapsed="false">
      <c r="E142" s="0"/>
      <c r="F142" s="0"/>
      <c r="G142" s="0"/>
      <c r="H142" s="0"/>
      <c r="L142" s="0" t="n">
        <f aca="false">IF(AND(COUNTIFS(VYB_ELE,$F142),(COUNTIFS(дежтород,$A142))),HLOOKUP($H142,табель!$C$1:$J$32,28,0),IF(AND(COUNTIFS(VYB_MEC,$F142),(COUNTIFS(дежтород,$A142))),HLOOKUP($H142,табель!$C$1:$J$32,15,0),IF(AND(COUNTIFS(VYB_MEC,$F142),(COUNTIFS(дежторон,$A142))),HLOOKUP($H142,табель!$C$1:$J$32,16,0),IF(AND(COUNTIFS(VYB_ELE,$F142),(COUNTIFS(дежторон,$A142))),HLOOKUP($H142,табель!$C$1:$J$32,29,0)))))</f>
        <v>0</v>
      </c>
    </row>
    <row r="143" customFormat="false" ht="15.05" hidden="true" customHeight="false" outlineLevel="1" collapsed="false">
      <c r="E143" s="0"/>
      <c r="F143" s="0"/>
      <c r="G143" s="0"/>
      <c r="H143" s="0"/>
      <c r="L143" s="0" t="n">
        <f aca="false">IF(AND(COUNTIFS(VYB_ELE,$F143),(COUNTIFS(дежтород,$A143))),HLOOKUP($H143,табель!$C$1:$J$32,28,0),IF(AND(COUNTIFS(VYB_MEC,$F143),(COUNTIFS(дежтород,$A143))),HLOOKUP($H143,табель!$C$1:$J$32,15,0),IF(AND(COUNTIFS(VYB_MEC,$F143),(COUNTIFS(дежторон,$A143))),HLOOKUP($H143,табель!$C$1:$J$32,16,0),IF(AND(COUNTIFS(VYB_ELE,$F143),(COUNTIFS(дежторон,$A143))),HLOOKUP($H143,табель!$C$1:$J$32,29,0)))))</f>
        <v>0</v>
      </c>
    </row>
    <row r="144" customFormat="false" ht="15.05" hidden="true" customHeight="false" outlineLevel="1" collapsed="false">
      <c r="E144" s="0"/>
      <c r="F144" s="0"/>
      <c r="G144" s="0"/>
      <c r="H144" s="0"/>
      <c r="L144" s="0" t="n">
        <f aca="false">IF(AND(COUNTIFS(VYB_ELE,$F144),(COUNTIFS(дежтород,$A144))),HLOOKUP($H144,табель!$C$1:$J$32,28,0),IF(AND(COUNTIFS(VYB_MEC,$F144),(COUNTIFS(дежтород,$A144))),HLOOKUP($H144,табель!$C$1:$J$32,15,0),IF(AND(COUNTIFS(VYB_MEC,$F144),(COUNTIFS(дежторон,$A144))),HLOOKUP($H144,табель!$C$1:$J$32,16,0),IF(AND(COUNTIFS(VYB_ELE,$F144),(COUNTIFS(дежторон,$A144))),HLOOKUP($H144,табель!$C$1:$J$32,29,0)))))</f>
        <v>0</v>
      </c>
    </row>
    <row r="145" customFormat="false" ht="15.05" hidden="true" customHeight="false" outlineLevel="1" collapsed="false">
      <c r="E145" s="0"/>
      <c r="F145" s="0"/>
      <c r="G145" s="0"/>
      <c r="H145" s="0"/>
      <c r="L145" s="0" t="n">
        <f aca="false">IF(AND(COUNTIFS(VYB_ELE,$F145),(COUNTIFS(дежтород,$A145))),HLOOKUP($H145,табель!$C$1:$J$32,28,0),IF(AND(COUNTIFS(VYB_MEC,$F145),(COUNTIFS(дежтород,$A145))),HLOOKUP($H145,табель!$C$1:$J$32,15,0),IF(AND(COUNTIFS(VYB_MEC,$F145),(COUNTIFS(дежторон,$A145))),HLOOKUP($H145,табель!$C$1:$J$32,16,0),IF(AND(COUNTIFS(VYB_ELE,$F145),(COUNTIFS(дежторон,$A145))),HLOOKUP($H145,табель!$C$1:$J$32,29,0)))))</f>
        <v>0</v>
      </c>
    </row>
    <row r="146" customFormat="false" ht="15.05" hidden="true" customHeight="false" outlineLevel="1" collapsed="false">
      <c r="E146" s="0"/>
      <c r="F146" s="0"/>
      <c r="G146" s="0"/>
      <c r="H146" s="0"/>
      <c r="L146" s="0" t="n">
        <f aca="false">IF(AND(COUNTIFS(VYB_ELE,$F146),(COUNTIFS(дежтород,$A146))),HLOOKUP($H146,табель!$C$1:$J$32,28,0),IF(AND(COUNTIFS(VYB_MEC,$F146),(COUNTIFS(дежтород,$A146))),HLOOKUP($H146,табель!$C$1:$J$32,15,0),IF(AND(COUNTIFS(VYB_MEC,$F146),(COUNTIFS(дежторон,$A146))),HLOOKUP($H146,табель!$C$1:$J$32,16,0),IF(AND(COUNTIFS(VYB_ELE,$F146),(COUNTIFS(дежторон,$A146))),HLOOKUP($H146,табель!$C$1:$J$32,29,0)))))</f>
        <v>0</v>
      </c>
    </row>
    <row r="147" customFormat="false" ht="15.05" hidden="true" customHeight="false" outlineLevel="1" collapsed="false">
      <c r="E147" s="0"/>
      <c r="F147" s="0"/>
      <c r="G147" s="0"/>
      <c r="H147" s="0"/>
      <c r="L147" s="0" t="n">
        <f aca="false">IF(AND(COUNTIFS(VYB_ELE,$F147),(COUNTIFS(дежтород,$A147))),HLOOKUP($H147,табель!$C$1:$J$32,28,0),IF(AND(COUNTIFS(VYB_MEC,$F147),(COUNTIFS(дежтород,$A147))),HLOOKUP($H147,табель!$C$1:$J$32,15,0),IF(AND(COUNTIFS(VYB_MEC,$F147),(COUNTIFS(дежторон,$A147))),HLOOKUP($H147,табель!$C$1:$J$32,16,0),IF(AND(COUNTIFS(VYB_ELE,$F147),(COUNTIFS(дежторон,$A147))),HLOOKUP($H147,табель!$C$1:$J$32,29,0)))))</f>
        <v>0</v>
      </c>
    </row>
    <row r="148" customFormat="false" ht="15.05" hidden="true" customHeight="false" outlineLevel="1" collapsed="false">
      <c r="E148" s="0"/>
      <c r="F148" s="0"/>
      <c r="G148" s="0"/>
      <c r="H148" s="0"/>
      <c r="L148" s="0" t="n">
        <f aca="false">IF(AND(COUNTIFS(VYB_ELE,$F148),(COUNTIFS(дежтород,$A148))),HLOOKUP($H148,табель!$C$1:$J$32,28,0),IF(AND(COUNTIFS(VYB_MEC,$F148),(COUNTIFS(дежтород,$A148))),HLOOKUP($H148,табель!$C$1:$J$32,15,0),IF(AND(COUNTIFS(VYB_MEC,$F148),(COUNTIFS(дежторон,$A148))),HLOOKUP($H148,табель!$C$1:$J$32,16,0),IF(AND(COUNTIFS(VYB_ELE,$F148),(COUNTIFS(дежторон,$A148))),HLOOKUP($H148,табель!$C$1:$J$32,29,0)))))</f>
        <v>0</v>
      </c>
    </row>
    <row r="149" customFormat="false" ht="15.05" hidden="true" customHeight="false" outlineLevel="1" collapsed="false">
      <c r="E149" s="0"/>
      <c r="F149" s="0"/>
      <c r="G149" s="0"/>
      <c r="H149" s="0"/>
      <c r="L149" s="0" t="n">
        <f aca="false">IF(AND(COUNTIFS(VYB_ELE,$F149),(COUNTIFS(дежтород,$A149))),HLOOKUP($H149,табель!$C$1:$J$32,28,0),IF(AND(COUNTIFS(VYB_MEC,$F149),(COUNTIFS(дежтород,$A149))),HLOOKUP($H149,табель!$C$1:$J$32,15,0),IF(AND(COUNTIFS(VYB_MEC,$F149),(COUNTIFS(дежторон,$A149))),HLOOKUP($H149,табель!$C$1:$J$32,16,0),IF(AND(COUNTIFS(VYB_ELE,$F149),(COUNTIFS(дежторон,$A149))),HLOOKUP($H149,табель!$C$1:$J$32,29,0)))))</f>
        <v>0</v>
      </c>
    </row>
    <row r="150" customFormat="false" ht="15.05" hidden="true" customHeight="false" outlineLevel="1" collapsed="false">
      <c r="E150" s="0"/>
      <c r="F150" s="0"/>
      <c r="G150" s="0"/>
      <c r="H150" s="0"/>
      <c r="L150" s="0" t="n">
        <f aca="false">IF(AND(COUNTIFS(VYB_ELE,$F150),(COUNTIFS(дежтород,$A150))),HLOOKUP($H150,табель!$C$1:$J$32,28,0),IF(AND(COUNTIFS(VYB_MEC,$F150),(COUNTIFS(дежтород,$A150))),HLOOKUP($H150,табель!$C$1:$J$32,15,0),IF(AND(COUNTIFS(VYB_MEC,$F150),(COUNTIFS(дежторон,$A150))),HLOOKUP($H150,табель!$C$1:$J$32,16,0),IF(AND(COUNTIFS(VYB_ELE,$F150),(COUNTIFS(дежторон,$A150))),HLOOKUP($H150,табель!$C$1:$J$32,29,0)))))</f>
        <v>0</v>
      </c>
    </row>
    <row r="151" customFormat="false" ht="15.05" hidden="true" customHeight="false" outlineLevel="1" collapsed="false">
      <c r="E151" s="0"/>
      <c r="F151" s="0"/>
      <c r="G151" s="0"/>
      <c r="H151" s="0"/>
      <c r="L151" s="0" t="n">
        <f aca="false">IF(AND(COUNTIFS(VYB_ELE,$F151),(COUNTIFS(дежтород,$A151))),HLOOKUP($H151,табель!$C$1:$J$32,28,0),IF(AND(COUNTIFS(VYB_MEC,$F151),(COUNTIFS(дежтород,$A151))),HLOOKUP($H151,табель!$C$1:$J$32,15,0),IF(AND(COUNTIFS(VYB_MEC,$F151),(COUNTIFS(дежторон,$A151))),HLOOKUP($H151,табель!$C$1:$J$32,16,0),IF(AND(COUNTIFS(VYB_ELE,$F151),(COUNTIFS(дежторон,$A151))),HLOOKUP($H151,табель!$C$1:$J$32,29,0)))))</f>
        <v>0</v>
      </c>
    </row>
    <row r="152" customFormat="false" ht="15.05" hidden="true" customHeight="false" outlineLevel="1" collapsed="false">
      <c r="E152" s="0"/>
      <c r="F152" s="0"/>
      <c r="G152" s="0"/>
      <c r="H152" s="0"/>
      <c r="L152" s="0" t="n">
        <f aca="false">IF(AND(COUNTIFS(VYB_ELE,$F152),(COUNTIFS(дежтород,$A152))),HLOOKUP($H152,табель!$C$1:$J$32,28,0),IF(AND(COUNTIFS(VYB_MEC,$F152),(COUNTIFS(дежтород,$A152))),HLOOKUP($H152,табель!$C$1:$J$32,15,0),IF(AND(COUNTIFS(VYB_MEC,$F152),(COUNTIFS(дежторон,$A152))),HLOOKUP($H152,табель!$C$1:$J$32,16,0),IF(AND(COUNTIFS(VYB_ELE,$F152),(COUNTIFS(дежторон,$A152))),HLOOKUP($H152,табель!$C$1:$J$32,29,0)))))</f>
        <v>0</v>
      </c>
    </row>
    <row r="153" customFormat="false" ht="15.05" hidden="true" customHeight="false" outlineLevel="1" collapsed="false">
      <c r="E153" s="0"/>
      <c r="F153" s="0"/>
      <c r="G153" s="0"/>
      <c r="H153" s="0"/>
      <c r="L153" s="0" t="n">
        <f aca="false">IF(AND(COUNTIFS(VYB_ELE,$F153),(COUNTIFS(дежтород,$A153))),HLOOKUP($H153,табель!$C$1:$J$32,28,0),IF(AND(COUNTIFS(VYB_MEC,$F153),(COUNTIFS(дежтород,$A153))),HLOOKUP($H153,табель!$C$1:$J$32,15,0),IF(AND(COUNTIFS(VYB_MEC,$F153),(COUNTIFS(дежторон,$A153))),HLOOKUP($H153,табель!$C$1:$J$32,16,0),IF(AND(COUNTIFS(VYB_ELE,$F153),(COUNTIFS(дежторон,$A153))),HLOOKUP($H153,табель!$C$1:$J$32,29,0)))))</f>
        <v>0</v>
      </c>
    </row>
    <row r="154" customFormat="false" ht="15.05" hidden="true" customHeight="false" outlineLevel="1" collapsed="false">
      <c r="E154" s="0"/>
      <c r="F154" s="0"/>
      <c r="G154" s="0"/>
      <c r="H154" s="0"/>
      <c r="L154" s="0" t="n">
        <f aca="false">IF(AND(COUNTIFS(VYB_ELE,$F154),(COUNTIFS(дежтород,$A154))),HLOOKUP($H154,табель!$C$1:$J$32,28,0),IF(AND(COUNTIFS(VYB_MEC,$F154),(COUNTIFS(дежтород,$A154))),HLOOKUP($H154,табель!$C$1:$J$32,15,0),IF(AND(COUNTIFS(VYB_MEC,$F154),(COUNTIFS(дежторон,$A154))),HLOOKUP($H154,табель!$C$1:$J$32,16,0),IF(AND(COUNTIFS(VYB_ELE,$F154),(COUNTIFS(дежторон,$A154))),HLOOKUP($H154,табель!$C$1:$J$32,29,0)))))</f>
        <v>0</v>
      </c>
    </row>
    <row r="155" customFormat="false" ht="15.05" hidden="true" customHeight="false" outlineLevel="1" collapsed="false">
      <c r="E155" s="0"/>
      <c r="F155" s="0"/>
      <c r="G155" s="0"/>
      <c r="H155" s="0"/>
      <c r="L155" s="0" t="n">
        <f aca="false">IF(AND(COUNTIFS(VYB_ELE,$F155),(COUNTIFS(дежтород,$A155))),HLOOKUP($H155,табель!$C$1:$J$32,28,0),IF(AND(COUNTIFS(VYB_MEC,$F155),(COUNTIFS(дежтород,$A155))),HLOOKUP($H155,табель!$C$1:$J$32,15,0),IF(AND(COUNTIFS(VYB_MEC,$F155),(COUNTIFS(дежторон,$A155))),HLOOKUP($H155,табель!$C$1:$J$32,16,0),IF(AND(COUNTIFS(VYB_ELE,$F155),(COUNTIFS(дежторон,$A155))),HLOOKUP($H155,табель!$C$1:$J$32,29,0)))))</f>
        <v>0</v>
      </c>
    </row>
    <row r="156" customFormat="false" ht="15.05" hidden="true" customHeight="false" outlineLevel="1" collapsed="false">
      <c r="E156" s="0"/>
      <c r="F156" s="0"/>
      <c r="G156" s="0"/>
      <c r="H156" s="0"/>
      <c r="L156" s="0" t="n">
        <f aca="false">IF(AND(COUNTIFS(VYB_ELE,$F156),(COUNTIFS(дежтород,$A156))),HLOOKUP($H156,табель!$C$1:$J$32,28,0),IF(AND(COUNTIFS(VYB_MEC,$F156),(COUNTIFS(дежтород,$A156))),HLOOKUP($H156,табель!$C$1:$J$32,15,0),IF(AND(COUNTIFS(VYB_MEC,$F156),(COUNTIFS(дежторон,$A156))),HLOOKUP($H156,табель!$C$1:$J$32,16,0),IF(AND(COUNTIFS(VYB_ELE,$F156),(COUNTIFS(дежторон,$A156))),HLOOKUP($H156,табель!$C$1:$J$32,29,0)))))</f>
        <v>0</v>
      </c>
    </row>
    <row r="157" customFormat="false" ht="15.05" hidden="true" customHeight="false" outlineLevel="1" collapsed="false">
      <c r="E157" s="0"/>
      <c r="F157" s="0"/>
      <c r="G157" s="0"/>
      <c r="H157" s="0"/>
      <c r="L157" s="0" t="n">
        <f aca="false">IF(AND(COUNTIFS(VYB_ELE,$F157),(COUNTIFS(дежтород,$A157))),HLOOKUP($H157,табель!$C$1:$J$32,28,0),IF(AND(COUNTIFS(VYB_MEC,$F157),(COUNTIFS(дежтород,$A157))),HLOOKUP($H157,табель!$C$1:$J$32,15,0),IF(AND(COUNTIFS(VYB_MEC,$F157),(COUNTIFS(дежторон,$A157))),HLOOKUP($H157,табель!$C$1:$J$32,16,0),IF(AND(COUNTIFS(VYB_ELE,$F157),(COUNTIFS(дежторон,$A157))),HLOOKUP($H157,табель!$C$1:$J$32,29,0)))))</f>
        <v>0</v>
      </c>
    </row>
    <row r="158" customFormat="false" ht="15.05" hidden="true" customHeight="false" outlineLevel="1" collapsed="false">
      <c r="E158" s="0"/>
      <c r="F158" s="0"/>
      <c r="G158" s="0"/>
      <c r="H158" s="0"/>
      <c r="L158" s="0" t="n">
        <f aca="false">IF(AND(COUNTIFS(VYB_ELE,$F158),(COUNTIFS(дежтород,$A158))),HLOOKUP($H158,табель!$C$1:$J$32,28,0),IF(AND(COUNTIFS(VYB_MEC,$F158),(COUNTIFS(дежтород,$A158))),HLOOKUP($H158,табель!$C$1:$J$32,15,0),IF(AND(COUNTIFS(VYB_MEC,$F158),(COUNTIFS(дежторон,$A158))),HLOOKUP($H158,табель!$C$1:$J$32,16,0),IF(AND(COUNTIFS(VYB_ELE,$F158),(COUNTIFS(дежторон,$A158))),HLOOKUP($H158,табель!$C$1:$J$32,29,0)))))</f>
        <v>0</v>
      </c>
    </row>
    <row r="159" customFormat="false" ht="15.05" hidden="true" customHeight="false" outlineLevel="1" collapsed="false">
      <c r="E159" s="0"/>
      <c r="F159" s="0"/>
      <c r="G159" s="0"/>
      <c r="H159" s="0"/>
      <c r="L159" s="0" t="n">
        <f aca="false">IF(AND(COUNTIFS(VYB_ELE,$F159),(COUNTIFS(дежтород,$A159))),HLOOKUP($H159,табель!$C$1:$J$32,28,0),IF(AND(COUNTIFS(VYB_MEC,$F159),(COUNTIFS(дежтород,$A159))),HLOOKUP($H159,табель!$C$1:$J$32,15,0),IF(AND(COUNTIFS(VYB_MEC,$F159),(COUNTIFS(дежторон,$A159))),HLOOKUP($H159,табель!$C$1:$J$32,16,0),IF(AND(COUNTIFS(VYB_ELE,$F159),(COUNTIFS(дежторон,$A159))),HLOOKUP($H159,табель!$C$1:$J$32,29,0)))))</f>
        <v>0</v>
      </c>
    </row>
    <row r="160" customFormat="false" ht="15.05" hidden="true" customHeight="false" outlineLevel="1" collapsed="false">
      <c r="E160" s="0"/>
      <c r="F160" s="0"/>
      <c r="G160" s="0"/>
      <c r="H160" s="0"/>
      <c r="L160" s="0" t="n">
        <f aca="false">IF(AND(COUNTIFS(VYB_ELE,$F160),(COUNTIFS(дежтород,$A160))),HLOOKUP($H160,табель!$C$1:$J$32,28,0),IF(AND(COUNTIFS(VYB_MEC,$F160),(COUNTIFS(дежтород,$A160))),HLOOKUP($H160,табель!$C$1:$J$32,15,0),IF(AND(COUNTIFS(VYB_MEC,$F160),(COUNTIFS(дежторон,$A160))),HLOOKUP($H160,табель!$C$1:$J$32,16,0),IF(AND(COUNTIFS(VYB_ELE,$F160),(COUNTIFS(дежторон,$A160))),HLOOKUP($H160,табель!$C$1:$J$32,29,0)))))</f>
        <v>0</v>
      </c>
    </row>
    <row r="161" customFormat="false" ht="15.05" hidden="true" customHeight="false" outlineLevel="1" collapsed="false">
      <c r="E161" s="0"/>
      <c r="F161" s="0"/>
      <c r="G161" s="0"/>
      <c r="H161" s="0"/>
      <c r="L161" s="0" t="n">
        <f aca="false">IF(AND(COUNTIFS(VYB_ELE,$F161),(COUNTIFS(дежтород,$A161))),HLOOKUP($H161,табель!$C$1:$J$32,28,0),IF(AND(COUNTIFS(VYB_MEC,$F161),(COUNTIFS(дежтород,$A161))),HLOOKUP($H161,табель!$C$1:$J$32,15,0),IF(AND(COUNTIFS(VYB_MEC,$F161),(COUNTIFS(дежторон,$A161))),HLOOKUP($H161,табель!$C$1:$J$32,16,0),IF(AND(COUNTIFS(VYB_ELE,$F161),(COUNTIFS(дежторон,$A161))),HLOOKUP($H161,табель!$C$1:$J$32,29,0)))))</f>
        <v>0</v>
      </c>
    </row>
    <row r="162" customFormat="false" ht="15.05" hidden="true" customHeight="false" outlineLevel="1" collapsed="false">
      <c r="E162" s="0"/>
      <c r="F162" s="0"/>
      <c r="G162" s="0"/>
      <c r="H162" s="0"/>
      <c r="L162" s="0" t="n">
        <f aca="false">IF(AND(COUNTIFS(VYB_ELE,$F162),(COUNTIFS(дежтород,$A162))),HLOOKUP($H162,табель!$C$1:$J$32,28,0),IF(AND(COUNTIFS(VYB_MEC,$F162),(COUNTIFS(дежтород,$A162))),HLOOKUP($H162,табель!$C$1:$J$32,15,0),IF(AND(COUNTIFS(VYB_MEC,$F162),(COUNTIFS(дежторон,$A162))),HLOOKUP($H162,табель!$C$1:$J$32,16,0),IF(AND(COUNTIFS(VYB_ELE,$F162),(COUNTIFS(дежторон,$A162))),HLOOKUP($H162,табель!$C$1:$J$32,29,0)))))</f>
        <v>0</v>
      </c>
    </row>
    <row r="163" customFormat="false" ht="15.05" hidden="true" customHeight="false" outlineLevel="1" collapsed="false">
      <c r="E163" s="0"/>
      <c r="F163" s="0"/>
      <c r="G163" s="0"/>
      <c r="H163" s="0"/>
      <c r="L163" s="0" t="n">
        <f aca="false">IF(AND(COUNTIFS(VYB_ELE,$F163),(COUNTIFS(дежтород,$A163))),HLOOKUP($H163,табель!$C$1:$J$32,28,0),IF(AND(COUNTIFS(VYB_MEC,$F163),(COUNTIFS(дежтород,$A163))),HLOOKUP($H163,табель!$C$1:$J$32,15,0),IF(AND(COUNTIFS(VYB_MEC,$F163),(COUNTIFS(дежторон,$A163))),HLOOKUP($H163,табель!$C$1:$J$32,16,0),IF(AND(COUNTIFS(VYB_ELE,$F163),(COUNTIFS(дежторон,$A163))),HLOOKUP($H163,табель!$C$1:$J$32,29,0)))))</f>
        <v>0</v>
      </c>
    </row>
    <row r="164" customFormat="false" ht="15.05" hidden="true" customHeight="false" outlineLevel="1" collapsed="false">
      <c r="E164" s="0"/>
      <c r="F164" s="0"/>
      <c r="G164" s="0"/>
      <c r="H164" s="0"/>
      <c r="L164" s="0" t="n">
        <f aca="false">IF(AND(COUNTIFS(VYB_ELE,$F164),(COUNTIFS(дежтород,$A164))),HLOOKUP($H164,табель!$C$1:$J$32,28,0),IF(AND(COUNTIFS(VYB_MEC,$F164),(COUNTIFS(дежтород,$A164))),HLOOKUP($H164,табель!$C$1:$J$32,15,0),IF(AND(COUNTIFS(VYB_MEC,$F164),(COUNTIFS(дежторон,$A164))),HLOOKUP($H164,табель!$C$1:$J$32,16,0),IF(AND(COUNTIFS(VYB_ELE,$F164),(COUNTIFS(дежторон,$A164))),HLOOKUP($H164,табель!$C$1:$J$32,29,0)))))</f>
        <v>0</v>
      </c>
    </row>
    <row r="165" customFormat="false" ht="15.05" hidden="true" customHeight="false" outlineLevel="1" collapsed="false">
      <c r="E165" s="0"/>
      <c r="F165" s="0"/>
      <c r="G165" s="0"/>
      <c r="H165" s="0"/>
      <c r="L165" s="0" t="n">
        <f aca="false">IF(AND(COUNTIFS(VYB_ELE,$F165),(COUNTIFS(дежтород,$A165))),HLOOKUP($H165,табель!$C$1:$J$32,28,0),IF(AND(COUNTIFS(VYB_MEC,$F165),(COUNTIFS(дежтород,$A165))),HLOOKUP($H165,табель!$C$1:$J$32,15,0),IF(AND(COUNTIFS(VYB_MEC,$F165),(COUNTIFS(дежторон,$A165))),HLOOKUP($H165,табель!$C$1:$J$32,16,0),IF(AND(COUNTIFS(VYB_ELE,$F165),(COUNTIFS(дежторон,$A165))),HLOOKUP($H165,табель!$C$1:$J$32,29,0)))))</f>
        <v>0</v>
      </c>
    </row>
    <row r="166" customFormat="false" ht="15.05" hidden="true" customHeight="false" outlineLevel="1" collapsed="false">
      <c r="E166" s="0"/>
      <c r="F166" s="0"/>
      <c r="G166" s="0"/>
      <c r="H166" s="0"/>
      <c r="L166" s="0" t="n">
        <f aca="false">IF(AND(COUNTIFS(VYB_ELE,$F166),(COUNTIFS(дежтород,$A166))),HLOOKUP($H166,табель!$C$1:$J$32,28,0),IF(AND(COUNTIFS(VYB_MEC,$F166),(COUNTIFS(дежтород,$A166))),HLOOKUP($H166,табель!$C$1:$J$32,15,0),IF(AND(COUNTIFS(VYB_MEC,$F166),(COUNTIFS(дежторон,$A166))),HLOOKUP($H166,табель!$C$1:$J$32,16,0),IF(AND(COUNTIFS(VYB_ELE,$F166),(COUNTIFS(дежторон,$A166))),HLOOKUP($H166,табель!$C$1:$J$32,29,0)))))</f>
        <v>0</v>
      </c>
    </row>
    <row r="167" customFormat="false" ht="15.05" hidden="true" customHeight="false" outlineLevel="1" collapsed="false">
      <c r="E167" s="0"/>
      <c r="F167" s="0"/>
      <c r="G167" s="0"/>
      <c r="H167" s="0"/>
      <c r="L167" s="0" t="n">
        <f aca="false">IF(AND(COUNTIFS(VYB_ELE,$F167),(COUNTIFS(дежтород,$A167))),HLOOKUP($H167,табель!$C$1:$J$32,28,0),IF(AND(COUNTIFS(VYB_MEC,$F167),(COUNTIFS(дежтород,$A167))),HLOOKUP($H167,табель!$C$1:$J$32,15,0),IF(AND(COUNTIFS(VYB_MEC,$F167),(COUNTIFS(дежторон,$A167))),HLOOKUP($H167,табель!$C$1:$J$32,16,0),IF(AND(COUNTIFS(VYB_ELE,$F167),(COUNTIFS(дежторон,$A167))),HLOOKUP($H167,табель!$C$1:$J$32,29,0)))))</f>
        <v>0</v>
      </c>
    </row>
    <row r="168" customFormat="false" ht="15.05" hidden="true" customHeight="false" outlineLevel="1" collapsed="false">
      <c r="E168" s="0"/>
      <c r="F168" s="0"/>
      <c r="G168" s="0"/>
      <c r="H168" s="0"/>
      <c r="L168" s="0" t="n">
        <f aca="false">IF(AND(COUNTIFS(VYB_ELE,$F168),(COUNTIFS(дежтород,$A168))),HLOOKUP($H168,табель!$C$1:$J$32,28,0),IF(AND(COUNTIFS(VYB_MEC,$F168),(COUNTIFS(дежтород,$A168))),HLOOKUP($H168,табель!$C$1:$J$32,15,0),IF(AND(COUNTIFS(VYB_MEC,$F168),(COUNTIFS(дежторон,$A168))),HLOOKUP($H168,табель!$C$1:$J$32,16,0),IF(AND(COUNTIFS(VYB_ELE,$F168),(COUNTIFS(дежторон,$A168))),HLOOKUP($H168,табель!$C$1:$J$32,29,0)))))</f>
        <v>0</v>
      </c>
    </row>
    <row r="169" customFormat="false" ht="15.05" hidden="true" customHeight="false" outlineLevel="1" collapsed="false">
      <c r="E169" s="0"/>
      <c r="F169" s="0"/>
      <c r="G169" s="0"/>
      <c r="H169" s="0"/>
      <c r="L169" s="0" t="n">
        <f aca="false">IF(AND(COUNTIFS(VYB_ELE,$F169),(COUNTIFS(дежтород,$A169))),HLOOKUP($H169,табель!$C$1:$J$32,28,0),IF(AND(COUNTIFS(VYB_MEC,$F169),(COUNTIFS(дежтород,$A169))),HLOOKUP($H169,табель!$C$1:$J$32,15,0),IF(AND(COUNTIFS(VYB_MEC,$F169),(COUNTIFS(дежторон,$A169))),HLOOKUP($H169,табель!$C$1:$J$32,16,0),IF(AND(COUNTIFS(VYB_ELE,$F169),(COUNTIFS(дежторон,$A169))),HLOOKUP($H169,табель!$C$1:$J$32,29,0)))))</f>
        <v>0</v>
      </c>
    </row>
    <row r="170" customFormat="false" ht="15.05" hidden="true" customHeight="false" outlineLevel="1" collapsed="false">
      <c r="E170" s="0"/>
      <c r="F170" s="0"/>
      <c r="G170" s="0"/>
      <c r="H170" s="0"/>
      <c r="L170" s="0" t="n">
        <f aca="false">IF(AND(COUNTIFS(VYB_ELE,$F170),(COUNTIFS(дежтород,$A170))),HLOOKUP($H170,табель!$C$1:$J$32,28,0),IF(AND(COUNTIFS(VYB_MEC,$F170),(COUNTIFS(дежтород,$A170))),HLOOKUP($H170,табель!$C$1:$J$32,15,0),IF(AND(COUNTIFS(VYB_MEC,$F170),(COUNTIFS(дежторон,$A170))),HLOOKUP($H170,табель!$C$1:$J$32,16,0),IF(AND(COUNTIFS(VYB_ELE,$F170),(COUNTIFS(дежторон,$A170))),HLOOKUP($H170,табель!$C$1:$J$32,29,0)))))</f>
        <v>0</v>
      </c>
    </row>
    <row r="171" customFormat="false" ht="15.05" hidden="true" customHeight="false" outlineLevel="1" collapsed="false">
      <c r="E171" s="0"/>
      <c r="F171" s="0"/>
      <c r="G171" s="0"/>
      <c r="H171" s="0"/>
      <c r="L171" s="0" t="n">
        <f aca="false">IF(AND(COUNTIFS(VYB_ELE,$F171),(COUNTIFS(дежтород,$A171))),HLOOKUP($H171,табель!$C$1:$J$32,28,0),IF(AND(COUNTIFS(VYB_MEC,$F171),(COUNTIFS(дежтород,$A171))),HLOOKUP($H171,табель!$C$1:$J$32,15,0),IF(AND(COUNTIFS(VYB_MEC,$F171),(COUNTIFS(дежторон,$A171))),HLOOKUP($H171,табель!$C$1:$J$32,16,0),IF(AND(COUNTIFS(VYB_ELE,$F171),(COUNTIFS(дежторон,$A171))),HLOOKUP($H171,табель!$C$1:$J$32,29,0)))))</f>
        <v>0</v>
      </c>
    </row>
    <row r="172" customFormat="false" ht="15.05" hidden="true" customHeight="false" outlineLevel="1" collapsed="false">
      <c r="E172" s="0"/>
      <c r="F172" s="0"/>
      <c r="G172" s="0"/>
      <c r="H172" s="0"/>
      <c r="L172" s="0" t="n">
        <f aca="false">IF(AND(COUNTIFS(VYB_ELE,$F172),(COUNTIFS(дежтород,$A172))),HLOOKUP($H172,табель!$C$1:$J$32,28,0),IF(AND(COUNTIFS(VYB_MEC,$F172),(COUNTIFS(дежтород,$A172))),HLOOKUP($H172,табель!$C$1:$J$32,15,0),IF(AND(COUNTIFS(VYB_MEC,$F172),(COUNTIFS(дежторон,$A172))),HLOOKUP($H172,табель!$C$1:$J$32,16,0),IF(AND(COUNTIFS(VYB_ELE,$F172),(COUNTIFS(дежторон,$A172))),HLOOKUP($H172,табель!$C$1:$J$32,29,0)))))</f>
        <v>0</v>
      </c>
    </row>
    <row r="173" customFormat="false" ht="15.05" hidden="true" customHeight="false" outlineLevel="1" collapsed="false">
      <c r="E173" s="0"/>
      <c r="F173" s="0"/>
      <c r="G173" s="0"/>
      <c r="H173" s="0"/>
      <c r="L173" s="0" t="n">
        <f aca="false">IF(AND(COUNTIFS(VYB_ELE,$F173),(COUNTIFS(дежтород,$A173))),HLOOKUP($H173,табель!$C$1:$J$32,28,0),IF(AND(COUNTIFS(VYB_MEC,$F173),(COUNTIFS(дежтород,$A173))),HLOOKUP($H173,табель!$C$1:$J$32,15,0),IF(AND(COUNTIFS(VYB_MEC,$F173),(COUNTIFS(дежторон,$A173))),HLOOKUP($H173,табель!$C$1:$J$32,16,0),IF(AND(COUNTIFS(VYB_ELE,$F173),(COUNTIFS(дежторон,$A173))),HLOOKUP($H173,табель!$C$1:$J$32,29,0)))))</f>
        <v>0</v>
      </c>
    </row>
    <row r="174" customFormat="false" ht="15.05" hidden="true" customHeight="false" outlineLevel="1" collapsed="false">
      <c r="E174" s="0"/>
      <c r="F174" s="0"/>
      <c r="G174" s="0"/>
      <c r="H174" s="0"/>
      <c r="L174" s="0" t="n">
        <f aca="false">IF(AND(COUNTIFS(VYB_ELE,$F174),(COUNTIFS(дежтород,$A174))),HLOOKUP($H174,табель!$C$1:$J$32,28,0),IF(AND(COUNTIFS(VYB_MEC,$F174),(COUNTIFS(дежтород,$A174))),HLOOKUP($H174,табель!$C$1:$J$32,15,0),IF(AND(COUNTIFS(VYB_MEC,$F174),(COUNTIFS(дежторон,$A174))),HLOOKUP($H174,табель!$C$1:$J$32,16,0),IF(AND(COUNTIFS(VYB_ELE,$F174),(COUNTIFS(дежторон,$A174))),HLOOKUP($H174,табель!$C$1:$J$32,29,0)))))</f>
        <v>0</v>
      </c>
    </row>
    <row r="175" customFormat="false" ht="15.05" hidden="true" customHeight="false" outlineLevel="1" collapsed="false">
      <c r="E175" s="0"/>
      <c r="F175" s="0"/>
      <c r="G175" s="0"/>
      <c r="H175" s="0"/>
      <c r="L175" s="0" t="n">
        <f aca="false">IF(AND(COUNTIFS(VYB_ELE,$F175),(COUNTIFS(дежтород,$A175))),HLOOKUP($H175,табель!$C$1:$J$32,28,0),IF(AND(COUNTIFS(VYB_MEC,$F175),(COUNTIFS(дежтород,$A175))),HLOOKUP($H175,табель!$C$1:$J$32,15,0),IF(AND(COUNTIFS(VYB_MEC,$F175),(COUNTIFS(дежторон,$A175))),HLOOKUP($H175,табель!$C$1:$J$32,16,0),IF(AND(COUNTIFS(VYB_ELE,$F175),(COUNTIFS(дежторон,$A175))),HLOOKUP($H175,табель!$C$1:$J$32,29,0)))))</f>
        <v>0</v>
      </c>
    </row>
    <row r="176" customFormat="false" ht="15.05" hidden="true" customHeight="false" outlineLevel="1" collapsed="false">
      <c r="E176" s="0"/>
      <c r="F176" s="0"/>
      <c r="G176" s="0"/>
      <c r="H176" s="0"/>
      <c r="L176" s="0" t="n">
        <f aca="false">IF(AND(COUNTIFS(VYB_ELE,$F176),(COUNTIFS(дежтород,$A176))),HLOOKUP($H176,табель!$C$1:$J$32,28,0),IF(AND(COUNTIFS(VYB_MEC,$F176),(COUNTIFS(дежтород,$A176))),HLOOKUP($H176,табель!$C$1:$J$32,15,0),IF(AND(COUNTIFS(VYB_MEC,$F176),(COUNTIFS(дежторон,$A176))),HLOOKUP($H176,табель!$C$1:$J$32,16,0),IF(AND(COUNTIFS(VYB_ELE,$F176),(COUNTIFS(дежторон,$A176))),HLOOKUP($H176,табель!$C$1:$J$32,29,0)))))</f>
        <v>0</v>
      </c>
    </row>
    <row r="177" customFormat="false" ht="15.05" hidden="true" customHeight="false" outlineLevel="1" collapsed="false">
      <c r="E177" s="0"/>
      <c r="F177" s="0"/>
      <c r="G177" s="0"/>
      <c r="H177" s="0"/>
      <c r="L177" s="0" t="n">
        <f aca="false">IF(AND(COUNTIFS(VYB_ELE,$F177),(COUNTIFS(дежтород,$A177))),HLOOKUP($H177,табель!$C$1:$J$32,28,0),IF(AND(COUNTIFS(VYB_MEC,$F177),(COUNTIFS(дежтород,$A177))),HLOOKUP($H177,табель!$C$1:$J$32,15,0),IF(AND(COUNTIFS(VYB_MEC,$F177),(COUNTIFS(дежторон,$A177))),HLOOKUP($H177,табель!$C$1:$J$32,16,0),IF(AND(COUNTIFS(VYB_ELE,$F177),(COUNTIFS(дежторон,$A177))),HLOOKUP($H177,табель!$C$1:$J$32,29,0)))))</f>
        <v>0</v>
      </c>
    </row>
    <row r="178" customFormat="false" ht="15.05" hidden="true" customHeight="false" outlineLevel="1" collapsed="false">
      <c r="E178" s="0"/>
      <c r="F178" s="0"/>
      <c r="G178" s="0"/>
      <c r="H178" s="0"/>
      <c r="L178" s="0" t="n">
        <f aca="false">IF(AND(COUNTIFS(VYB_ELE,$F178),(COUNTIFS(дежтород,$A178))),HLOOKUP($H178,табель!$C$1:$J$32,28,0),IF(AND(COUNTIFS(VYB_MEC,$F178),(COUNTIFS(дежтород,$A178))),HLOOKUP($H178,табель!$C$1:$J$32,15,0),IF(AND(COUNTIFS(VYB_MEC,$F178),(COUNTIFS(дежторон,$A178))),HLOOKUP($H178,табель!$C$1:$J$32,16,0),IF(AND(COUNTIFS(VYB_ELE,$F178),(COUNTIFS(дежторон,$A178))),HLOOKUP($H178,табель!$C$1:$J$32,29,0)))))</f>
        <v>0</v>
      </c>
    </row>
    <row r="179" customFormat="false" ht="15.05" hidden="true" customHeight="false" outlineLevel="1" collapsed="false">
      <c r="E179" s="0"/>
      <c r="F179" s="0"/>
      <c r="G179" s="0"/>
      <c r="H179" s="0"/>
      <c r="L179" s="0" t="n">
        <f aca="false">IF(AND(COUNTIFS(VYB_ELE,$F179),(COUNTIFS(дежтород,$A179))),HLOOKUP($H179,табель!$C$1:$J$32,28,0),IF(AND(COUNTIFS(VYB_MEC,$F179),(COUNTIFS(дежтород,$A179))),HLOOKUP($H179,табель!$C$1:$J$32,15,0),IF(AND(COUNTIFS(VYB_MEC,$F179),(COUNTIFS(дежторон,$A179))),HLOOKUP($H179,табель!$C$1:$J$32,16,0),IF(AND(COUNTIFS(VYB_ELE,$F179),(COUNTIFS(дежторон,$A179))),HLOOKUP($H179,табель!$C$1:$J$32,29,0)))))</f>
        <v>0</v>
      </c>
    </row>
    <row r="180" customFormat="false" ht="15.05" hidden="true" customHeight="false" outlineLevel="1" collapsed="false">
      <c r="E180" s="0"/>
      <c r="F180" s="0"/>
      <c r="G180" s="0"/>
      <c r="H180" s="0"/>
      <c r="L180" s="0" t="n">
        <f aca="false">IF(AND(COUNTIFS(VYB_ELE,$F180),(COUNTIFS(дежтород,$A180))),HLOOKUP($H180,табель!$C$1:$J$32,28,0),IF(AND(COUNTIFS(VYB_MEC,$F180),(COUNTIFS(дежтород,$A180))),HLOOKUP($H180,табель!$C$1:$J$32,15,0),IF(AND(COUNTIFS(VYB_MEC,$F180),(COUNTIFS(дежторон,$A180))),HLOOKUP($H180,табель!$C$1:$J$32,16,0),IF(AND(COUNTIFS(VYB_ELE,$F180),(COUNTIFS(дежторон,$A180))),HLOOKUP($H180,табель!$C$1:$J$32,29,0)))))</f>
        <v>0</v>
      </c>
    </row>
    <row r="181" customFormat="false" ht="15.05" hidden="true" customHeight="false" outlineLevel="1" collapsed="false">
      <c r="E181" s="0"/>
      <c r="F181" s="0"/>
      <c r="G181" s="0"/>
      <c r="H181" s="0"/>
      <c r="L181" s="0" t="n">
        <f aca="false">IF(AND(COUNTIFS(VYB_ELE,$F181),(COUNTIFS(дежтород,$A181))),HLOOKUP($H181,табель!$C$1:$J$32,28,0),IF(AND(COUNTIFS(VYB_MEC,$F181),(COUNTIFS(дежтород,$A181))),HLOOKUP($H181,табель!$C$1:$J$32,15,0),IF(AND(COUNTIFS(VYB_MEC,$F181),(COUNTIFS(дежторон,$A181))),HLOOKUP($H181,табель!$C$1:$J$32,16,0),IF(AND(COUNTIFS(VYB_ELE,$F181),(COUNTIFS(дежторон,$A181))),HLOOKUP($H181,табель!$C$1:$J$32,29,0)))))</f>
        <v>0</v>
      </c>
    </row>
    <row r="182" customFormat="false" ht="15.05" hidden="true" customHeight="false" outlineLevel="1" collapsed="false">
      <c r="E182" s="0"/>
      <c r="F182" s="0"/>
      <c r="G182" s="0"/>
      <c r="H182" s="0"/>
      <c r="L182" s="0" t="n">
        <f aca="false">IF(AND(COUNTIFS(VYB_ELE,$F182),(COUNTIFS(дежтород,$A182))),HLOOKUP($H182,табель!$C$1:$J$32,28,0),IF(AND(COUNTIFS(VYB_MEC,$F182),(COUNTIFS(дежтород,$A182))),HLOOKUP($H182,табель!$C$1:$J$32,15,0),IF(AND(COUNTIFS(VYB_MEC,$F182),(COUNTIFS(дежторон,$A182))),HLOOKUP($H182,табель!$C$1:$J$32,16,0),IF(AND(COUNTIFS(VYB_ELE,$F182),(COUNTIFS(дежторон,$A182))),HLOOKUP($H182,табель!$C$1:$J$32,29,0)))))</f>
        <v>0</v>
      </c>
    </row>
    <row r="183" customFormat="false" ht="15.05" hidden="true" customHeight="false" outlineLevel="1" collapsed="false">
      <c r="E183" s="0"/>
      <c r="F183" s="0"/>
      <c r="G183" s="0"/>
      <c r="H183" s="0"/>
      <c r="L183" s="0" t="n">
        <f aca="false">IF(AND(COUNTIFS(VYB_ELE,$F183),(COUNTIFS(дежтород,$A183))),HLOOKUP($H183,табель!$C$1:$J$32,28,0),IF(AND(COUNTIFS(VYB_MEC,$F183),(COUNTIFS(дежтород,$A183))),HLOOKUP($H183,табель!$C$1:$J$32,15,0),IF(AND(COUNTIFS(VYB_MEC,$F183),(COUNTIFS(дежторон,$A183))),HLOOKUP($H183,табель!$C$1:$J$32,16,0),IF(AND(COUNTIFS(VYB_ELE,$F183),(COUNTIFS(дежторон,$A183))),HLOOKUP($H183,табель!$C$1:$J$32,29,0)))))</f>
        <v>0</v>
      </c>
    </row>
    <row r="184" customFormat="false" ht="15.05" hidden="true" customHeight="false" outlineLevel="1" collapsed="false">
      <c r="E184" s="0"/>
      <c r="F184" s="0"/>
      <c r="G184" s="0"/>
      <c r="H184" s="0"/>
      <c r="L184" s="0" t="n">
        <f aca="false">IF(AND(COUNTIFS(VYB_ELE,$F184),(COUNTIFS(дежтород,$A184))),HLOOKUP($H184,табель!$C$1:$J$32,28,0),IF(AND(COUNTIFS(VYB_MEC,$F184),(COUNTIFS(дежтород,$A184))),HLOOKUP($H184,табель!$C$1:$J$32,15,0),IF(AND(COUNTIFS(VYB_MEC,$F184),(COUNTIFS(дежторон,$A184))),HLOOKUP($H184,табель!$C$1:$J$32,16,0),IF(AND(COUNTIFS(VYB_ELE,$F184),(COUNTIFS(дежторон,$A184))),HLOOKUP($H184,табель!$C$1:$J$32,29,0)))))</f>
        <v>0</v>
      </c>
    </row>
    <row r="185" customFormat="false" ht="15.05" hidden="true" customHeight="false" outlineLevel="1" collapsed="false">
      <c r="E185" s="0"/>
      <c r="F185" s="0"/>
      <c r="G185" s="0"/>
      <c r="H185" s="0"/>
      <c r="L185" s="0" t="n">
        <f aca="false">IF(AND(COUNTIFS(VYB_ELE,$F185),(COUNTIFS(дежтород,$A185))),HLOOKUP($H185,табель!$C$1:$J$32,28,0),IF(AND(COUNTIFS(VYB_MEC,$F185),(COUNTIFS(дежтород,$A185))),HLOOKUP($H185,табель!$C$1:$J$32,15,0),IF(AND(COUNTIFS(VYB_MEC,$F185),(COUNTIFS(дежторон,$A185))),HLOOKUP($H185,табель!$C$1:$J$32,16,0),IF(AND(COUNTIFS(VYB_ELE,$F185),(COUNTIFS(дежторон,$A185))),HLOOKUP($H185,табель!$C$1:$J$32,29,0)))))</f>
        <v>0</v>
      </c>
    </row>
    <row r="186" customFormat="false" ht="15.05" hidden="true" customHeight="false" outlineLevel="1" collapsed="false">
      <c r="E186" s="0"/>
      <c r="F186" s="0"/>
      <c r="G186" s="0"/>
      <c r="H186" s="0"/>
      <c r="L186" s="0" t="n">
        <f aca="false">IF(AND(COUNTIFS(VYB_ELE,$F186),(COUNTIFS(дежтород,$A186))),HLOOKUP($H186,табель!$C$1:$J$32,28,0),IF(AND(COUNTIFS(VYB_MEC,$F186),(COUNTIFS(дежтород,$A186))),HLOOKUP($H186,табель!$C$1:$J$32,15,0),IF(AND(COUNTIFS(VYB_MEC,$F186),(COUNTIFS(дежторон,$A186))),HLOOKUP($H186,табель!$C$1:$J$32,16,0),IF(AND(COUNTIFS(VYB_ELE,$F186),(COUNTIFS(дежторон,$A186))),HLOOKUP($H186,табель!$C$1:$J$32,29,0)))))</f>
        <v>0</v>
      </c>
    </row>
    <row r="187" customFormat="false" ht="15.05" hidden="true" customHeight="false" outlineLevel="1" collapsed="false">
      <c r="E187" s="0"/>
      <c r="F187" s="0"/>
      <c r="G187" s="0"/>
      <c r="H187" s="0"/>
      <c r="L187" s="0" t="n">
        <f aca="false">IF(AND(COUNTIFS(VYB_ELE,$F187),(COUNTIFS(дежтород,$A187))),HLOOKUP($H187,табель!$C$1:$J$32,28,0),IF(AND(COUNTIFS(VYB_MEC,$F187),(COUNTIFS(дежтород,$A187))),HLOOKUP($H187,табель!$C$1:$J$32,15,0),IF(AND(COUNTIFS(VYB_MEC,$F187),(COUNTIFS(дежторон,$A187))),HLOOKUP($H187,табель!$C$1:$J$32,16,0),IF(AND(COUNTIFS(VYB_ELE,$F187),(COUNTIFS(дежторон,$A187))),HLOOKUP($H187,табель!$C$1:$J$32,29,0)))))</f>
        <v>0</v>
      </c>
    </row>
    <row r="188" customFormat="false" ht="15.05" hidden="true" customHeight="false" outlineLevel="1" collapsed="false">
      <c r="E188" s="0"/>
      <c r="F188" s="0"/>
      <c r="G188" s="0"/>
      <c r="H188" s="0"/>
      <c r="L188" s="0" t="n">
        <f aca="false">IF(AND(COUNTIFS(VYB_ELE,$F188),(COUNTIFS(дежтород,$A188))),HLOOKUP($H188,табель!$C$1:$J$32,28,0),IF(AND(COUNTIFS(VYB_MEC,$F188),(COUNTIFS(дежтород,$A188))),HLOOKUP($H188,табель!$C$1:$J$32,15,0),IF(AND(COUNTIFS(VYB_MEC,$F188),(COUNTIFS(дежторон,$A188))),HLOOKUP($H188,табель!$C$1:$J$32,16,0),IF(AND(COUNTIFS(VYB_ELE,$F188),(COUNTIFS(дежторон,$A188))),HLOOKUP($H188,табель!$C$1:$J$32,29,0)))))</f>
        <v>0</v>
      </c>
    </row>
    <row r="189" customFormat="false" ht="15.05" hidden="true" customHeight="false" outlineLevel="1" collapsed="false">
      <c r="E189" s="0"/>
      <c r="F189" s="0"/>
      <c r="G189" s="0"/>
      <c r="H189" s="0"/>
      <c r="L189" s="0" t="n">
        <f aca="false">IF(AND(COUNTIFS(VYB_ELE,$F189),(COUNTIFS(дежтород,$A189))),HLOOKUP($H189,табель!$C$1:$J$32,28,0),IF(AND(COUNTIFS(VYB_MEC,$F189),(COUNTIFS(дежтород,$A189))),HLOOKUP($H189,табель!$C$1:$J$32,15,0),IF(AND(COUNTIFS(VYB_MEC,$F189),(COUNTIFS(дежторон,$A189))),HLOOKUP($H189,табель!$C$1:$J$32,16,0),IF(AND(COUNTIFS(VYB_ELE,$F189),(COUNTIFS(дежторон,$A189))),HLOOKUP($H189,табель!$C$1:$J$32,29,0)))))</f>
        <v>0</v>
      </c>
    </row>
    <row r="190" customFormat="false" ht="15.05" hidden="true" customHeight="false" outlineLevel="1" collapsed="false">
      <c r="E190" s="0"/>
      <c r="F190" s="0"/>
      <c r="G190" s="0"/>
      <c r="H190" s="0"/>
      <c r="L190" s="0" t="n">
        <f aca="false">IF(AND(COUNTIFS(VYB_ELE,$F190),(COUNTIFS(дежтород,$A190))),HLOOKUP($H190,табель!$C$1:$J$32,28,0),IF(AND(COUNTIFS(VYB_MEC,$F190),(COUNTIFS(дежтород,$A190))),HLOOKUP($H190,табель!$C$1:$J$32,15,0),IF(AND(COUNTIFS(VYB_MEC,$F190),(COUNTIFS(дежторон,$A190))),HLOOKUP($H190,табель!$C$1:$J$32,16,0),IF(AND(COUNTIFS(VYB_ELE,$F190),(COUNTIFS(дежторон,$A190))),HLOOKUP($H190,табель!$C$1:$J$32,29,0)))))</f>
        <v>0</v>
      </c>
    </row>
    <row r="191" customFormat="false" ht="15.05" hidden="true" customHeight="false" outlineLevel="1" collapsed="false">
      <c r="E191" s="0"/>
      <c r="F191" s="0"/>
      <c r="G191" s="0"/>
      <c r="H191" s="0"/>
      <c r="L191" s="0" t="n">
        <f aca="false">IF(AND(COUNTIFS(VYB_ELE,$F191),(COUNTIFS(дежтород,$A191))),HLOOKUP($H191,табель!$C$1:$J$32,28,0),IF(AND(COUNTIFS(VYB_MEC,$F191),(COUNTIFS(дежтород,$A191))),HLOOKUP($H191,табель!$C$1:$J$32,15,0),IF(AND(COUNTIFS(VYB_MEC,$F191),(COUNTIFS(дежторон,$A191))),HLOOKUP($H191,табель!$C$1:$J$32,16,0),IF(AND(COUNTIFS(VYB_ELE,$F191),(COUNTIFS(дежторон,$A191))),HLOOKUP($H191,табель!$C$1:$J$32,29,0)))))</f>
        <v>0</v>
      </c>
    </row>
    <row r="192" customFormat="false" ht="15.05" hidden="true" customHeight="false" outlineLevel="1" collapsed="false">
      <c r="E192" s="0"/>
      <c r="F192" s="0"/>
      <c r="G192" s="0"/>
      <c r="H192" s="0"/>
      <c r="L192" s="0" t="n">
        <f aca="false">IF(AND(COUNTIFS(VYB_ELE,$F192),(COUNTIFS(дежтород,$A192))),HLOOKUP($H192,табель!$C$1:$J$32,28,0),IF(AND(COUNTIFS(VYB_MEC,$F192),(COUNTIFS(дежтород,$A192))),HLOOKUP($H192,табель!$C$1:$J$32,15,0),IF(AND(COUNTIFS(VYB_MEC,$F192),(COUNTIFS(дежторон,$A192))),HLOOKUP($H192,табель!$C$1:$J$32,16,0),IF(AND(COUNTIFS(VYB_ELE,$F192),(COUNTIFS(дежторон,$A192))),HLOOKUP($H192,табель!$C$1:$J$32,29,0)))))</f>
        <v>0</v>
      </c>
    </row>
    <row r="193" customFormat="false" ht="15.05" hidden="true" customHeight="false" outlineLevel="1" collapsed="false">
      <c r="E193" s="0"/>
      <c r="F193" s="0"/>
      <c r="G193" s="0"/>
      <c r="H193" s="0"/>
      <c r="L193" s="0" t="n">
        <f aca="false">IF(AND(COUNTIFS(VYB_ELE,$F193),(COUNTIFS(дежтород,$A193))),HLOOKUP($H193,табель!$C$1:$J$32,28,0),IF(AND(COUNTIFS(VYB_MEC,$F193),(COUNTIFS(дежтород,$A193))),HLOOKUP($H193,табель!$C$1:$J$32,15,0),IF(AND(COUNTIFS(VYB_MEC,$F193),(COUNTIFS(дежторон,$A193))),HLOOKUP($H193,табель!$C$1:$J$32,16,0),IF(AND(COUNTIFS(VYB_ELE,$F193),(COUNTIFS(дежторон,$A193))),HLOOKUP($H193,табель!$C$1:$J$32,29,0)))))</f>
        <v>0</v>
      </c>
    </row>
    <row r="194" customFormat="false" ht="15.05" hidden="true" customHeight="false" outlineLevel="1" collapsed="false">
      <c r="E194" s="0"/>
      <c r="F194" s="0"/>
      <c r="G194" s="0"/>
      <c r="H194" s="0"/>
      <c r="L194" s="0" t="n">
        <f aca="false">IF(AND(COUNTIFS(VYB_ELE,$F194),(COUNTIFS(дежтород,$A194))),HLOOKUP($H194,табель!$C$1:$J$32,28,0),IF(AND(COUNTIFS(VYB_MEC,$F194),(COUNTIFS(дежтород,$A194))),HLOOKUP($H194,табель!$C$1:$J$32,15,0),IF(AND(COUNTIFS(VYB_MEC,$F194),(COUNTIFS(дежторон,$A194))),HLOOKUP($H194,табель!$C$1:$J$32,16,0),IF(AND(COUNTIFS(VYB_ELE,$F194),(COUNTIFS(дежторон,$A194))),HLOOKUP($H194,табель!$C$1:$J$32,29,0)))))</f>
        <v>0</v>
      </c>
    </row>
    <row r="195" customFormat="false" ht="15.05" hidden="true" customHeight="false" outlineLevel="1" collapsed="false">
      <c r="E195" s="0"/>
      <c r="F195" s="0"/>
      <c r="G195" s="0"/>
      <c r="H195" s="0"/>
      <c r="L195" s="0" t="n">
        <f aca="false">IF(AND(COUNTIFS(VYB_ELE,$F195),(COUNTIFS(дежтород,$A195))),HLOOKUP($H195,табель!$C$1:$J$32,28,0),IF(AND(COUNTIFS(VYB_MEC,$F195),(COUNTIFS(дежтород,$A195))),HLOOKUP($H195,табель!$C$1:$J$32,15,0),IF(AND(COUNTIFS(VYB_MEC,$F195),(COUNTIFS(дежторон,$A195))),HLOOKUP($H195,табель!$C$1:$J$32,16,0),IF(AND(COUNTIFS(VYB_ELE,$F195),(COUNTIFS(дежторон,$A195))),HLOOKUP($H195,табель!$C$1:$J$32,29,0)))))</f>
        <v>0</v>
      </c>
    </row>
    <row r="196" customFormat="false" ht="15.05" hidden="true" customHeight="false" outlineLevel="1" collapsed="false">
      <c r="E196" s="0"/>
      <c r="F196" s="0"/>
      <c r="G196" s="0"/>
      <c r="H196" s="0"/>
      <c r="L196" s="0" t="n">
        <f aca="false">IF(AND(COUNTIFS(VYB_ELE,$F196),(COUNTIFS(дежтород,$A196))),HLOOKUP($H196,табель!$C$1:$J$32,28,0),IF(AND(COUNTIFS(VYB_MEC,$F196),(COUNTIFS(дежтород,$A196))),HLOOKUP($H196,табель!$C$1:$J$32,15,0),IF(AND(COUNTIFS(VYB_MEC,$F196),(COUNTIFS(дежторон,$A196))),HLOOKUP($H196,табель!$C$1:$J$32,16,0),IF(AND(COUNTIFS(VYB_ELE,$F196),(COUNTIFS(дежторон,$A196))),HLOOKUP($H196,табель!$C$1:$J$32,29,0)))))</f>
        <v>0</v>
      </c>
    </row>
    <row r="197" customFormat="false" ht="15.05" hidden="true" customHeight="false" outlineLevel="1" collapsed="false">
      <c r="E197" s="0"/>
      <c r="F197" s="0"/>
      <c r="G197" s="0"/>
      <c r="H197" s="0"/>
      <c r="L197" s="0" t="n">
        <f aca="false">IF(AND(COUNTIFS(VYB_ELE,$F197),(COUNTIFS(дежтород,$A197))),HLOOKUP($H197,табель!$C$1:$J$32,28,0),IF(AND(COUNTIFS(VYB_MEC,$F197),(COUNTIFS(дежтород,$A197))),HLOOKUP($H197,табель!$C$1:$J$32,15,0),IF(AND(COUNTIFS(VYB_MEC,$F197),(COUNTIFS(дежторон,$A197))),HLOOKUP($H197,табель!$C$1:$J$32,16,0),IF(AND(COUNTIFS(VYB_ELE,$F197),(COUNTIFS(дежторон,$A197))),HLOOKUP($H197,табель!$C$1:$J$32,29,0)))))</f>
        <v>0</v>
      </c>
    </row>
    <row r="198" customFormat="false" ht="15.05" hidden="true" customHeight="false" outlineLevel="1" collapsed="false">
      <c r="E198" s="0"/>
      <c r="F198" s="0"/>
      <c r="G198" s="0"/>
      <c r="H198" s="0"/>
      <c r="L198" s="0" t="n">
        <f aca="false">IF(AND(COUNTIFS(VYB_ELE,$F198),(COUNTIFS(дежтород,$A198))),HLOOKUP($H198,табель!$C$1:$J$32,28,0),IF(AND(COUNTIFS(VYB_MEC,$F198),(COUNTIFS(дежтород,$A198))),HLOOKUP($H198,табель!$C$1:$J$32,15,0),IF(AND(COUNTIFS(VYB_MEC,$F198),(COUNTIFS(дежторон,$A198))),HLOOKUP($H198,табель!$C$1:$J$32,16,0),IF(AND(COUNTIFS(VYB_ELE,$F198),(COUNTIFS(дежторон,$A198))),HLOOKUP($H198,табель!$C$1:$J$32,29,0)))))</f>
        <v>0</v>
      </c>
    </row>
    <row r="199" customFormat="false" ht="15.05" hidden="true" customHeight="false" outlineLevel="1" collapsed="false">
      <c r="E199" s="0"/>
      <c r="F199" s="0"/>
      <c r="G199" s="0"/>
      <c r="H199" s="0"/>
      <c r="L199" s="0" t="n">
        <f aca="false">IF(AND(COUNTIFS(VYB_ELE,$F199),(COUNTIFS(дежтород,$A199))),HLOOKUP($H199,табель!$C$1:$J$32,28,0),IF(AND(COUNTIFS(VYB_MEC,$F199),(COUNTIFS(дежтород,$A199))),HLOOKUP($H199,табель!$C$1:$J$32,15,0),IF(AND(COUNTIFS(VYB_MEC,$F199),(COUNTIFS(дежторон,$A199))),HLOOKUP($H199,табель!$C$1:$J$32,16,0),IF(AND(COUNTIFS(VYB_ELE,$F199),(COUNTIFS(дежторон,$A199))),HLOOKUP($H199,табель!$C$1:$J$32,29,0)))))</f>
        <v>0</v>
      </c>
    </row>
    <row r="200" customFormat="false" ht="15.05" hidden="true" customHeight="false" outlineLevel="1" collapsed="false">
      <c r="E200" s="0"/>
      <c r="F200" s="0"/>
      <c r="G200" s="0"/>
      <c r="H200" s="0"/>
      <c r="L200" s="0" t="n">
        <f aca="false">IF(AND(COUNTIFS(VYB_ELE,$F200),(COUNTIFS(дежтород,$A200))),HLOOKUP($H200,табель!$C$1:$J$32,28,0),IF(AND(COUNTIFS(VYB_MEC,$F200),(COUNTIFS(дежтород,$A200))),HLOOKUP($H200,табель!$C$1:$J$32,15,0),IF(AND(COUNTIFS(VYB_MEC,$F200),(COUNTIFS(дежторон,$A200))),HLOOKUP($H200,табель!$C$1:$J$32,16,0),IF(AND(COUNTIFS(VYB_ELE,$F200),(COUNTIFS(дежторон,$A200))),HLOOKUP($H200,табель!$C$1:$J$32,29,0)))))</f>
        <v>0</v>
      </c>
    </row>
    <row r="201" customFormat="false" ht="15.05" hidden="true" customHeight="false" outlineLevel="1" collapsed="false">
      <c r="E201" s="0"/>
      <c r="F201" s="0"/>
      <c r="G201" s="0"/>
      <c r="H201" s="0"/>
      <c r="L201" s="0" t="n">
        <f aca="false">IF(AND(COUNTIFS(VYB_ELE,$F201),(COUNTIFS(дежтород,$A201))),HLOOKUP($H201,табель!$C$1:$J$32,28,0),IF(AND(COUNTIFS(VYB_MEC,$F201),(COUNTIFS(дежтород,$A201))),HLOOKUP($H201,табель!$C$1:$J$32,15,0),IF(AND(COUNTIFS(VYB_MEC,$F201),(COUNTIFS(дежторон,$A201))),HLOOKUP($H201,табель!$C$1:$J$32,16,0),IF(AND(COUNTIFS(VYB_ELE,$F201),(COUNTIFS(дежторон,$A201))),HLOOKUP($H201,табель!$C$1:$J$32,29,0)))))</f>
        <v>0</v>
      </c>
    </row>
    <row r="202" customFormat="false" ht="15.05" hidden="true" customHeight="false" outlineLevel="1" collapsed="false">
      <c r="E202" s="0"/>
      <c r="F202" s="0"/>
      <c r="G202" s="0"/>
      <c r="H202" s="0"/>
      <c r="L202" s="0" t="n">
        <f aca="false">IF(AND(COUNTIFS(VYB_ELE,$F202),(COUNTIFS(дежтород,$A202))),HLOOKUP($H202,табель!$C$1:$J$32,28,0),IF(AND(COUNTIFS(VYB_MEC,$F202),(COUNTIFS(дежтород,$A202))),HLOOKUP($H202,табель!$C$1:$J$32,15,0),IF(AND(COUNTIFS(VYB_MEC,$F202),(COUNTIFS(дежторон,$A202))),HLOOKUP($H202,табель!$C$1:$J$32,16,0),IF(AND(COUNTIFS(VYB_ELE,$F202),(COUNTIFS(дежторон,$A202))),HLOOKUP($H202,табель!$C$1:$J$32,29,0)))))</f>
        <v>0</v>
      </c>
    </row>
    <row r="203" customFormat="false" ht="15.05" hidden="true" customHeight="false" outlineLevel="1" collapsed="false">
      <c r="E203" s="0"/>
      <c r="F203" s="0"/>
      <c r="G203" s="0"/>
      <c r="H203" s="0"/>
      <c r="L203" s="0" t="n">
        <f aca="false">IF(AND(COUNTIFS(VYB_ELE,$F203),(COUNTIFS(дежтород,$A203))),HLOOKUP($H203,табель!$C$1:$J$32,28,0),IF(AND(COUNTIFS(VYB_MEC,$F203),(COUNTIFS(дежтород,$A203))),HLOOKUP($H203,табель!$C$1:$J$32,15,0),IF(AND(COUNTIFS(VYB_MEC,$F203),(COUNTIFS(дежторон,$A203))),HLOOKUP($H203,табель!$C$1:$J$32,16,0),IF(AND(COUNTIFS(VYB_ELE,$F203),(COUNTIFS(дежторон,$A203))),HLOOKUP($H203,табель!$C$1:$J$32,29,0)))))</f>
        <v>0</v>
      </c>
    </row>
    <row r="204" customFormat="false" ht="15.05" hidden="true" customHeight="false" outlineLevel="1" collapsed="false">
      <c r="E204" s="0"/>
      <c r="F204" s="0"/>
      <c r="G204" s="0"/>
      <c r="H204" s="0"/>
      <c r="L204" s="0" t="n">
        <f aca="false">IF(AND(COUNTIFS(VYB_ELE,$F204),(COUNTIFS(дежтород,$A204))),HLOOKUP($H204,табель!$C$1:$J$32,28,0),IF(AND(COUNTIFS(VYB_MEC,$F204),(COUNTIFS(дежтород,$A204))),HLOOKUP($H204,табель!$C$1:$J$32,15,0),IF(AND(COUNTIFS(VYB_MEC,$F204),(COUNTIFS(дежторон,$A204))),HLOOKUP($H204,табель!$C$1:$J$32,16,0),IF(AND(COUNTIFS(VYB_ELE,$F204),(COUNTIFS(дежторон,$A204))),HLOOKUP($H204,табель!$C$1:$J$32,29,0)))))</f>
        <v>0</v>
      </c>
    </row>
    <row r="205" customFormat="false" ht="15.05" hidden="true" customHeight="false" outlineLevel="1" collapsed="false">
      <c r="E205" s="0"/>
      <c r="F205" s="0"/>
      <c r="G205" s="0"/>
      <c r="H205" s="0"/>
      <c r="L205" s="0" t="n">
        <f aca="false">IF(AND(COUNTIFS(VYB_ELE,$F205),(COUNTIFS(дежтород,$A205))),HLOOKUP($H205,табель!$C$1:$J$32,28,0),IF(AND(COUNTIFS(VYB_MEC,$F205),(COUNTIFS(дежтород,$A205))),HLOOKUP($H205,табель!$C$1:$J$32,15,0),IF(AND(COUNTIFS(VYB_MEC,$F205),(COUNTIFS(дежторон,$A205))),HLOOKUP($H205,табель!$C$1:$J$32,16,0),IF(AND(COUNTIFS(VYB_ELE,$F205),(COUNTIFS(дежторон,$A205))),HLOOKUP($H205,табель!$C$1:$J$32,29,0)))))</f>
        <v>0</v>
      </c>
    </row>
    <row r="206" customFormat="false" ht="15.05" hidden="true" customHeight="false" outlineLevel="1" collapsed="false">
      <c r="E206" s="0"/>
      <c r="F206" s="0"/>
      <c r="G206" s="0"/>
      <c r="H206" s="0"/>
      <c r="L206" s="0" t="n">
        <f aca="false">IF(AND(COUNTIFS(VYB_ELE,$F206),(COUNTIFS(дежтород,$A206))),HLOOKUP($H206,табель!$C$1:$J$32,28,0),IF(AND(COUNTIFS(VYB_MEC,$F206),(COUNTIFS(дежтород,$A206))),HLOOKUP($H206,табель!$C$1:$J$32,15,0),IF(AND(COUNTIFS(VYB_MEC,$F206),(COUNTIFS(дежторон,$A206))),HLOOKUP($H206,табель!$C$1:$J$32,16,0),IF(AND(COUNTIFS(VYB_ELE,$F206),(COUNTIFS(дежторон,$A206))),HLOOKUP($H206,табель!$C$1:$J$32,29,0)))))</f>
        <v>0</v>
      </c>
    </row>
    <row r="207" customFormat="false" ht="15.05" hidden="true" customHeight="false" outlineLevel="1" collapsed="false">
      <c r="E207" s="0"/>
      <c r="F207" s="0"/>
      <c r="G207" s="0"/>
      <c r="H207" s="0"/>
      <c r="L207" s="0" t="n">
        <f aca="false">IF(AND(COUNTIFS(VYB_ELE,$F207),(COUNTIFS(дежтород,$A207))),HLOOKUP($H207,табель!$C$1:$J$32,28,0),IF(AND(COUNTIFS(VYB_MEC,$F207),(COUNTIFS(дежтород,$A207))),HLOOKUP($H207,табель!$C$1:$J$32,15,0),IF(AND(COUNTIFS(VYB_MEC,$F207),(COUNTIFS(дежторон,$A207))),HLOOKUP($H207,табель!$C$1:$J$32,16,0),IF(AND(COUNTIFS(VYB_ELE,$F207),(COUNTIFS(дежторон,$A207))),HLOOKUP($H207,табель!$C$1:$J$32,29,0)))))</f>
        <v>0</v>
      </c>
    </row>
    <row r="208" customFormat="false" ht="15.05" hidden="true" customHeight="false" outlineLevel="1" collapsed="false">
      <c r="E208" s="0"/>
      <c r="F208" s="0"/>
      <c r="G208" s="0"/>
      <c r="H208" s="0"/>
      <c r="L208" s="0" t="n">
        <f aca="false">IF(AND(COUNTIFS(VYB_ELE,$F208),(COUNTIFS(дежтород,$A208))),HLOOKUP($H208,табель!$C$1:$J$32,28,0),IF(AND(COUNTIFS(VYB_MEC,$F208),(COUNTIFS(дежтород,$A208))),HLOOKUP($H208,табель!$C$1:$J$32,15,0),IF(AND(COUNTIFS(VYB_MEC,$F208),(COUNTIFS(дежторон,$A208))),HLOOKUP($H208,табель!$C$1:$J$32,16,0),IF(AND(COUNTIFS(VYB_ELE,$F208),(COUNTIFS(дежторон,$A208))),HLOOKUP($H208,табель!$C$1:$J$32,29,0)))))</f>
        <v>0</v>
      </c>
    </row>
    <row r="209" customFormat="false" ht="15.05" hidden="true" customHeight="false" outlineLevel="1" collapsed="false">
      <c r="E209" s="0"/>
      <c r="F209" s="0"/>
      <c r="G209" s="0"/>
      <c r="H209" s="0"/>
      <c r="L209" s="0" t="n">
        <f aca="false">IF(AND(COUNTIFS(VYB_ELE,$F209),(COUNTIFS(дежтород,$A209))),HLOOKUP($H209,табель!$C$1:$J$32,28,0),IF(AND(COUNTIFS(VYB_MEC,$F209),(COUNTIFS(дежтород,$A209))),HLOOKUP($H209,табель!$C$1:$J$32,15,0),IF(AND(COUNTIFS(VYB_MEC,$F209),(COUNTIFS(дежторон,$A209))),HLOOKUP($H209,табель!$C$1:$J$32,16,0),IF(AND(COUNTIFS(VYB_ELE,$F209),(COUNTIFS(дежторон,$A209))),HLOOKUP($H209,табель!$C$1:$J$32,29,0)))))</f>
        <v>0</v>
      </c>
    </row>
    <row r="210" customFormat="false" ht="15.05" hidden="true" customHeight="false" outlineLevel="1" collapsed="false">
      <c r="E210" s="0"/>
      <c r="F210" s="0"/>
      <c r="G210" s="0"/>
      <c r="H210" s="0"/>
      <c r="L210" s="0" t="n">
        <f aca="false">IF(AND(COUNTIFS(VYB_ELE,$F210),(COUNTIFS(дежтород,$A210))),HLOOKUP($H210,табель!$C$1:$J$32,28,0),IF(AND(COUNTIFS(VYB_MEC,$F210),(COUNTIFS(дежтород,$A210))),HLOOKUP($H210,табель!$C$1:$J$32,15,0),IF(AND(COUNTIFS(VYB_MEC,$F210),(COUNTIFS(дежторон,$A210))),HLOOKUP($H210,табель!$C$1:$J$32,16,0),IF(AND(COUNTIFS(VYB_ELE,$F210),(COUNTIFS(дежторон,$A210))),HLOOKUP($H210,табель!$C$1:$J$32,29,0)))))</f>
        <v>0</v>
      </c>
    </row>
    <row r="211" customFormat="false" ht="15.05" hidden="true" customHeight="false" outlineLevel="1" collapsed="false">
      <c r="E211" s="0"/>
      <c r="F211" s="0"/>
      <c r="G211" s="0"/>
      <c r="H211" s="0"/>
      <c r="L211" s="0" t="n">
        <f aca="false">IF(AND(COUNTIFS(VYB_ELE,$F211),(COUNTIFS(дежтород,$A211))),HLOOKUP($H211,табель!$C$1:$J$32,28,0),IF(AND(COUNTIFS(VYB_MEC,$F211),(COUNTIFS(дежтород,$A211))),HLOOKUP($H211,табель!$C$1:$J$32,15,0),IF(AND(COUNTIFS(VYB_MEC,$F211),(COUNTIFS(дежторон,$A211))),HLOOKUP($H211,табель!$C$1:$J$32,16,0),IF(AND(COUNTIFS(VYB_ELE,$F211),(COUNTIFS(дежторон,$A211))),HLOOKUP($H211,табель!$C$1:$J$32,29,0)))))</f>
        <v>0</v>
      </c>
    </row>
    <row r="212" customFormat="false" ht="15.05" hidden="true" customHeight="false" outlineLevel="1" collapsed="false">
      <c r="E212" s="0"/>
      <c r="F212" s="0"/>
      <c r="G212" s="0"/>
      <c r="H212" s="0"/>
      <c r="L212" s="0" t="n">
        <f aca="false">IF(AND(COUNTIFS(VYB_ELE,$F212),(COUNTIFS(дежтород,$A212))),HLOOKUP($H212,табель!$C$1:$J$32,28,0),IF(AND(COUNTIFS(VYB_MEC,$F212),(COUNTIFS(дежтород,$A212))),HLOOKUP($H212,табель!$C$1:$J$32,15,0),IF(AND(COUNTIFS(VYB_MEC,$F212),(COUNTIFS(дежторон,$A212))),HLOOKUP($H212,табель!$C$1:$J$32,16,0),IF(AND(COUNTIFS(VYB_ELE,$F212),(COUNTIFS(дежторон,$A212))),HLOOKUP($H212,табель!$C$1:$J$32,29,0)))))</f>
        <v>0</v>
      </c>
    </row>
    <row r="213" customFormat="false" ht="15.05" hidden="true" customHeight="false" outlineLevel="1" collapsed="false">
      <c r="E213" s="0"/>
      <c r="F213" s="0"/>
      <c r="G213" s="0"/>
      <c r="H213" s="0"/>
      <c r="L213" s="0" t="n">
        <f aca="false">IF(AND(COUNTIFS(VYB_ELE,$F213),(COUNTIFS(дежтород,$A213))),HLOOKUP($H213,табель!$C$1:$J$32,28,0),IF(AND(COUNTIFS(VYB_MEC,$F213),(COUNTIFS(дежтород,$A213))),HLOOKUP($H213,табель!$C$1:$J$32,15,0),IF(AND(COUNTIFS(VYB_MEC,$F213),(COUNTIFS(дежторон,$A213))),HLOOKUP($H213,табель!$C$1:$J$32,16,0),IF(AND(COUNTIFS(VYB_ELE,$F213),(COUNTIFS(дежторон,$A213))),HLOOKUP($H213,табель!$C$1:$J$32,29,0)))))</f>
        <v>0</v>
      </c>
    </row>
    <row r="214" customFormat="false" ht="15.05" hidden="true" customHeight="false" outlineLevel="1" collapsed="false">
      <c r="E214" s="0"/>
      <c r="F214" s="0"/>
      <c r="G214" s="0"/>
      <c r="H214" s="0"/>
      <c r="L214" s="0" t="n">
        <f aca="false">IF(AND(COUNTIFS(VYB_ELE,$F214),(COUNTIFS(дежтород,$A214))),HLOOKUP($H214,табель!$C$1:$J$32,28,0),IF(AND(COUNTIFS(VYB_MEC,$F214),(COUNTIFS(дежтород,$A214))),HLOOKUP($H214,табель!$C$1:$J$32,15,0),IF(AND(COUNTIFS(VYB_MEC,$F214),(COUNTIFS(дежторон,$A214))),HLOOKUP($H214,табель!$C$1:$J$32,16,0),IF(AND(COUNTIFS(VYB_ELE,$F214),(COUNTIFS(дежторон,$A214))),HLOOKUP($H214,табель!$C$1:$J$32,29,0)))))</f>
        <v>0</v>
      </c>
    </row>
    <row r="215" customFormat="false" ht="15.05" hidden="true" customHeight="false" outlineLevel="1" collapsed="false">
      <c r="E215" s="0"/>
      <c r="F215" s="0"/>
      <c r="G215" s="0"/>
      <c r="H215" s="0"/>
      <c r="L215" s="0" t="n">
        <f aca="false">IF(AND(COUNTIFS(VYB_ELE,$F215),(COUNTIFS(дежтород,$A215))),HLOOKUP($H215,табель!$C$1:$J$32,28,0),IF(AND(COUNTIFS(VYB_MEC,$F215),(COUNTIFS(дежтород,$A215))),HLOOKUP($H215,табель!$C$1:$J$32,15,0),IF(AND(COUNTIFS(VYB_MEC,$F215),(COUNTIFS(дежторон,$A215))),HLOOKUP($H215,табель!$C$1:$J$32,16,0),IF(AND(COUNTIFS(VYB_ELE,$F215),(COUNTIFS(дежторон,$A215))),HLOOKUP($H215,табель!$C$1:$J$32,29,0)))))</f>
        <v>0</v>
      </c>
    </row>
    <row r="216" customFormat="false" ht="15.05" hidden="true" customHeight="false" outlineLevel="1" collapsed="false">
      <c r="E216" s="0"/>
      <c r="F216" s="0"/>
      <c r="G216" s="0"/>
      <c r="H216" s="0"/>
      <c r="L216" s="0" t="n">
        <f aca="false">IF(AND(COUNTIFS(VYB_ELE,$F216),(COUNTIFS(дежтород,$A216))),HLOOKUP($H216,табель!$C$1:$J$32,28,0),IF(AND(COUNTIFS(VYB_MEC,$F216),(COUNTIFS(дежтород,$A216))),HLOOKUP($H216,табель!$C$1:$J$32,15,0),IF(AND(COUNTIFS(VYB_MEC,$F216),(COUNTIFS(дежторон,$A216))),HLOOKUP($H216,табель!$C$1:$J$32,16,0),IF(AND(COUNTIFS(VYB_ELE,$F216),(COUNTIFS(дежторон,$A216))),HLOOKUP($H216,табель!$C$1:$J$32,29,0)))))</f>
        <v>0</v>
      </c>
    </row>
    <row r="217" customFormat="false" ht="15.05" hidden="true" customHeight="false" outlineLevel="1" collapsed="false">
      <c r="E217" s="0"/>
      <c r="F217" s="0"/>
      <c r="G217" s="0"/>
      <c r="H217" s="0"/>
      <c r="L217" s="0" t="n">
        <f aca="false">IF(AND(COUNTIFS(VYB_ELE,$F217),(COUNTIFS(дежтород,$A217))),HLOOKUP($H217,табель!$C$1:$J$32,28,0),IF(AND(COUNTIFS(VYB_MEC,$F217),(COUNTIFS(дежтород,$A217))),HLOOKUP($H217,табель!$C$1:$J$32,15,0),IF(AND(COUNTIFS(VYB_MEC,$F217),(COUNTIFS(дежторон,$A217))),HLOOKUP($H217,табель!$C$1:$J$32,16,0),IF(AND(COUNTIFS(VYB_ELE,$F217),(COUNTIFS(дежторон,$A217))),HLOOKUP($H217,табель!$C$1:$J$32,29,0)))))</f>
        <v>0</v>
      </c>
    </row>
    <row r="218" customFormat="false" ht="15.05" hidden="true" customHeight="false" outlineLevel="1" collapsed="false">
      <c r="E218" s="0"/>
      <c r="F218" s="0"/>
      <c r="G218" s="0"/>
      <c r="H218" s="0"/>
      <c r="L218" s="0" t="n">
        <f aca="false">IF(AND(COUNTIFS(VYB_ELE,$F218),(COUNTIFS(дежтород,$A218))),HLOOKUP($H218,табель!$C$1:$J$32,28,0),IF(AND(COUNTIFS(VYB_MEC,$F218),(COUNTIFS(дежтород,$A218))),HLOOKUP($H218,табель!$C$1:$J$32,15,0),IF(AND(COUNTIFS(VYB_MEC,$F218),(COUNTIFS(дежторон,$A218))),HLOOKUP($H218,табель!$C$1:$J$32,16,0),IF(AND(COUNTIFS(VYB_ELE,$F218),(COUNTIFS(дежторон,$A218))),HLOOKUP($H218,табель!$C$1:$J$32,29,0)))))</f>
        <v>0</v>
      </c>
    </row>
    <row r="219" customFormat="false" ht="15.05" hidden="true" customHeight="false" outlineLevel="1" collapsed="false">
      <c r="E219" s="0"/>
      <c r="F219" s="0"/>
      <c r="G219" s="0"/>
      <c r="H219" s="0"/>
      <c r="L219" s="0" t="n">
        <f aca="false">IF(AND(COUNTIFS(VYB_ELE,$F219),(COUNTIFS(дежтород,$A219))),HLOOKUP($H219,табель!$C$1:$J$32,28,0),IF(AND(COUNTIFS(VYB_MEC,$F219),(COUNTIFS(дежтород,$A219))),HLOOKUP($H219,табель!$C$1:$J$32,15,0),IF(AND(COUNTIFS(VYB_MEC,$F219),(COUNTIFS(дежторон,$A219))),HLOOKUP($H219,табель!$C$1:$J$32,16,0),IF(AND(COUNTIFS(VYB_ELE,$F219),(COUNTIFS(дежторон,$A219))),HLOOKUP($H219,табель!$C$1:$J$32,29,0)))))</f>
        <v>0</v>
      </c>
    </row>
    <row r="220" customFormat="false" ht="15.05" hidden="true" customHeight="false" outlineLevel="1" collapsed="false">
      <c r="E220" s="0"/>
      <c r="F220" s="0"/>
      <c r="G220" s="0"/>
      <c r="H220" s="0"/>
      <c r="L220" s="0" t="n">
        <f aca="false">IF(AND(COUNTIFS(VYB_ELE,$F220),(COUNTIFS(дежтород,$A220))),HLOOKUP($H220,табель!$C$1:$J$32,28,0),IF(AND(COUNTIFS(VYB_MEC,$F220),(COUNTIFS(дежтород,$A220))),HLOOKUP($H220,табель!$C$1:$J$32,15,0),IF(AND(COUNTIFS(VYB_MEC,$F220),(COUNTIFS(дежторон,$A220))),HLOOKUP($H220,табель!$C$1:$J$32,16,0),IF(AND(COUNTIFS(VYB_ELE,$F220),(COUNTIFS(дежторон,$A220))),HLOOKUP($H220,табель!$C$1:$J$32,29,0)))))</f>
        <v>0</v>
      </c>
    </row>
    <row r="221" customFormat="false" ht="15.05" hidden="true" customHeight="false" outlineLevel="1" collapsed="false">
      <c r="E221" s="0"/>
      <c r="F221" s="0"/>
      <c r="G221" s="0"/>
      <c r="H221" s="0"/>
      <c r="L221" s="0" t="n">
        <f aca="false">IF(AND(COUNTIFS(VYB_ELE,$F221),(COUNTIFS(дежтород,$A221))),HLOOKUP($H221,табель!$C$1:$J$32,28,0),IF(AND(COUNTIFS(VYB_MEC,$F221),(COUNTIFS(дежтород,$A221))),HLOOKUP($H221,табель!$C$1:$J$32,15,0),IF(AND(COUNTIFS(VYB_MEC,$F221),(COUNTIFS(дежторон,$A221))),HLOOKUP($H221,табель!$C$1:$J$32,16,0),IF(AND(COUNTIFS(VYB_ELE,$F221),(COUNTIFS(дежторон,$A221))),HLOOKUP($H221,табель!$C$1:$J$32,29,0)))))</f>
        <v>0</v>
      </c>
    </row>
    <row r="222" customFormat="false" ht="15.05" hidden="true" customHeight="false" outlineLevel="1" collapsed="false">
      <c r="E222" s="0"/>
      <c r="F222" s="0"/>
      <c r="G222" s="0"/>
      <c r="H222" s="0"/>
      <c r="L222" s="0" t="n">
        <f aca="false">IF(AND(COUNTIFS(VYB_ELE,$F222),(COUNTIFS(дежтород,$A222))),HLOOKUP($H222,табель!$C$1:$J$32,28,0),IF(AND(COUNTIFS(VYB_MEC,$F222),(COUNTIFS(дежтород,$A222))),HLOOKUP($H222,табель!$C$1:$J$32,15,0),IF(AND(COUNTIFS(VYB_MEC,$F222),(COUNTIFS(дежторон,$A222))),HLOOKUP($H222,табель!$C$1:$J$32,16,0),IF(AND(COUNTIFS(VYB_ELE,$F222),(COUNTIFS(дежторон,$A222))),HLOOKUP($H222,табель!$C$1:$J$32,29,0)))))</f>
        <v>0</v>
      </c>
    </row>
    <row r="223" customFormat="false" ht="15.05" hidden="true" customHeight="false" outlineLevel="1" collapsed="false">
      <c r="E223" s="0"/>
      <c r="F223" s="0"/>
      <c r="G223" s="0"/>
      <c r="H223" s="0"/>
      <c r="L223" s="0" t="n">
        <f aca="false">IF(AND(COUNTIFS(VYB_ELE,$F223),(COUNTIFS(дежтород,$A223))),HLOOKUP($H223,табель!$C$1:$J$32,28,0),IF(AND(COUNTIFS(VYB_MEC,$F223),(COUNTIFS(дежтород,$A223))),HLOOKUP($H223,табель!$C$1:$J$32,15,0),IF(AND(COUNTIFS(VYB_MEC,$F223),(COUNTIFS(дежторон,$A223))),HLOOKUP($H223,табель!$C$1:$J$32,16,0),IF(AND(COUNTIFS(VYB_ELE,$F223),(COUNTIFS(дежторон,$A223))),HLOOKUP($H223,табель!$C$1:$J$32,29,0)))))</f>
        <v>0</v>
      </c>
    </row>
    <row r="224" customFormat="false" ht="15.05" hidden="true" customHeight="false" outlineLevel="1" collapsed="false">
      <c r="E224" s="0"/>
      <c r="F224" s="0"/>
      <c r="G224" s="0"/>
      <c r="H224" s="0"/>
      <c r="L224" s="0" t="n">
        <f aca="false">IF(AND(COUNTIFS(VYB_ELE,$F224),(COUNTIFS(дежтород,$A224))),HLOOKUP($H224,табель!$C$1:$J$32,28,0),IF(AND(COUNTIFS(VYB_MEC,$F224),(COUNTIFS(дежтород,$A224))),HLOOKUP($H224,табель!$C$1:$J$32,15,0),IF(AND(COUNTIFS(VYB_MEC,$F224),(COUNTIFS(дежторон,$A224))),HLOOKUP($H224,табель!$C$1:$J$32,16,0),IF(AND(COUNTIFS(VYB_ELE,$F224),(COUNTIFS(дежторон,$A224))),HLOOKUP($H224,табель!$C$1:$J$32,29,0)))))</f>
        <v>0</v>
      </c>
    </row>
    <row r="225" customFormat="false" ht="15.05" hidden="true" customHeight="false" outlineLevel="1" collapsed="false">
      <c r="E225" s="0"/>
      <c r="F225" s="0"/>
      <c r="G225" s="0"/>
      <c r="H225" s="0"/>
      <c r="L225" s="0" t="n">
        <f aca="false">IF(AND(COUNTIFS(VYB_ELE,$F225),(COUNTIFS(дежтород,$A225))),HLOOKUP($H225,табель!$C$1:$J$32,28,0),IF(AND(COUNTIFS(VYB_MEC,$F225),(COUNTIFS(дежтород,$A225))),HLOOKUP($H225,табель!$C$1:$J$32,15,0),IF(AND(COUNTIFS(VYB_MEC,$F225),(COUNTIFS(дежторон,$A225))),HLOOKUP($H225,табель!$C$1:$J$32,16,0),IF(AND(COUNTIFS(VYB_ELE,$F225),(COUNTIFS(дежторон,$A225))),HLOOKUP($H225,табель!$C$1:$J$32,29,0)))))</f>
        <v>0</v>
      </c>
    </row>
    <row r="226" customFormat="false" ht="15.05" hidden="true" customHeight="false" outlineLevel="1" collapsed="false">
      <c r="E226" s="0"/>
      <c r="F226" s="0"/>
      <c r="G226" s="0"/>
      <c r="H226" s="0"/>
      <c r="L226" s="0" t="n">
        <f aca="false">IF(AND(COUNTIFS(VYB_ELE,$F226),(COUNTIFS(дежтород,$A226))),HLOOKUP($H226,табель!$C$1:$J$32,28,0),IF(AND(COUNTIFS(VYB_MEC,$F226),(COUNTIFS(дежтород,$A226))),HLOOKUP($H226,табель!$C$1:$J$32,15,0),IF(AND(COUNTIFS(VYB_MEC,$F226),(COUNTIFS(дежторон,$A226))),HLOOKUP($H226,табель!$C$1:$J$32,16,0),IF(AND(COUNTIFS(VYB_ELE,$F226),(COUNTIFS(дежторон,$A226))),HLOOKUP($H226,табель!$C$1:$J$32,29,0)))))</f>
        <v>0</v>
      </c>
    </row>
    <row r="227" customFormat="false" ht="15.05" hidden="true" customHeight="false" outlineLevel="1" collapsed="false">
      <c r="E227" s="0"/>
      <c r="F227" s="0"/>
      <c r="G227" s="0"/>
      <c r="H227" s="0"/>
      <c r="L227" s="0" t="n">
        <f aca="false">IF(AND(COUNTIFS(VYB_ELE,$F227),(COUNTIFS(дежтород,$A227))),HLOOKUP($H227,табель!$C$1:$J$32,28,0),IF(AND(COUNTIFS(VYB_MEC,$F227),(COUNTIFS(дежтород,$A227))),HLOOKUP($H227,табель!$C$1:$J$32,15,0),IF(AND(COUNTIFS(VYB_MEC,$F227),(COUNTIFS(дежторон,$A227))),HLOOKUP($H227,табель!$C$1:$J$32,16,0),IF(AND(COUNTIFS(VYB_ELE,$F227),(COUNTIFS(дежторон,$A227))),HLOOKUP($H227,табель!$C$1:$J$32,29,0)))))</f>
        <v>0</v>
      </c>
    </row>
    <row r="228" customFormat="false" ht="15.05" hidden="true" customHeight="false" outlineLevel="1" collapsed="false">
      <c r="E228" s="0"/>
      <c r="F228" s="0"/>
      <c r="G228" s="0"/>
      <c r="H228" s="0"/>
      <c r="L228" s="0" t="n">
        <f aca="false">IF(AND(COUNTIFS(VYB_ELE,$F228),(COUNTIFS(дежтород,$A228))),HLOOKUP($H228,табель!$C$1:$J$32,28,0),IF(AND(COUNTIFS(VYB_MEC,$F228),(COUNTIFS(дежтород,$A228))),HLOOKUP($H228,табель!$C$1:$J$32,15,0),IF(AND(COUNTIFS(VYB_MEC,$F228),(COUNTIFS(дежторон,$A228))),HLOOKUP($H228,табель!$C$1:$J$32,16,0),IF(AND(COUNTIFS(VYB_ELE,$F228),(COUNTIFS(дежторон,$A228))),HLOOKUP($H228,табель!$C$1:$J$32,29,0)))))</f>
        <v>0</v>
      </c>
    </row>
    <row r="229" customFormat="false" ht="15.05" hidden="true" customHeight="false" outlineLevel="1" collapsed="false">
      <c r="E229" s="0"/>
      <c r="F229" s="0"/>
      <c r="G229" s="0"/>
      <c r="H229" s="0"/>
      <c r="L229" s="0" t="n">
        <f aca="false">IF(AND(COUNTIFS(VYB_ELE,$F229),(COUNTIFS(дежтород,$A229))),HLOOKUP($H229,табель!$C$1:$J$32,28,0),IF(AND(COUNTIFS(VYB_MEC,$F229),(COUNTIFS(дежтород,$A229))),HLOOKUP($H229,табель!$C$1:$J$32,15,0),IF(AND(COUNTIFS(VYB_MEC,$F229),(COUNTIFS(дежторон,$A229))),HLOOKUP($H229,табель!$C$1:$J$32,16,0),IF(AND(COUNTIFS(VYB_ELE,$F229),(COUNTIFS(дежторон,$A229))),HLOOKUP($H229,табель!$C$1:$J$32,29,0)))))</f>
        <v>0</v>
      </c>
    </row>
    <row r="230" customFormat="false" ht="15.05" hidden="true" customHeight="false" outlineLevel="1" collapsed="false">
      <c r="E230" s="0"/>
      <c r="F230" s="0"/>
      <c r="G230" s="0"/>
      <c r="H230" s="0"/>
      <c r="L230" s="0" t="n">
        <f aca="false">IF(AND(COUNTIFS(VYB_ELE,$F230),(COUNTIFS(дежтород,$A230))),HLOOKUP($H230,табель!$C$1:$J$32,28,0),IF(AND(COUNTIFS(VYB_MEC,$F230),(COUNTIFS(дежтород,$A230))),HLOOKUP($H230,табель!$C$1:$J$32,15,0),IF(AND(COUNTIFS(VYB_MEC,$F230),(COUNTIFS(дежторон,$A230))),HLOOKUP($H230,табель!$C$1:$J$32,16,0),IF(AND(COUNTIFS(VYB_ELE,$F230),(COUNTIFS(дежторон,$A230))),HLOOKUP($H230,табель!$C$1:$J$32,29,0)))))</f>
        <v>0</v>
      </c>
    </row>
    <row r="231" customFormat="false" ht="15.05" hidden="true" customHeight="false" outlineLevel="1" collapsed="false">
      <c r="E231" s="0"/>
      <c r="F231" s="0"/>
      <c r="G231" s="0"/>
      <c r="H231" s="0"/>
      <c r="L231" s="0" t="n">
        <f aca="false">IF(AND(COUNTIFS(VYB_ELE,$F231),(COUNTIFS(дежтород,$A231))),HLOOKUP($H231,табель!$C$1:$J$32,28,0),IF(AND(COUNTIFS(VYB_MEC,$F231),(COUNTIFS(дежтород,$A231))),HLOOKUP($H231,табель!$C$1:$J$32,15,0),IF(AND(COUNTIFS(VYB_MEC,$F231),(COUNTIFS(дежторон,$A231))),HLOOKUP($H231,табель!$C$1:$J$32,16,0),IF(AND(COUNTIFS(VYB_ELE,$F231),(COUNTIFS(дежторон,$A231))),HLOOKUP($H231,табель!$C$1:$J$32,29,0)))))</f>
        <v>0</v>
      </c>
    </row>
    <row r="232" customFormat="false" ht="15.05" hidden="true" customHeight="false" outlineLevel="1" collapsed="false">
      <c r="E232" s="0"/>
      <c r="F232" s="0"/>
      <c r="G232" s="0"/>
      <c r="H232" s="0"/>
      <c r="L232" s="0" t="n">
        <f aca="false">IF(AND(COUNTIFS(VYB_ELE,$F232),(COUNTIFS(дежтород,$A232))),HLOOKUP($H232,табель!$C$1:$J$32,28,0),IF(AND(COUNTIFS(VYB_MEC,$F232),(COUNTIFS(дежтород,$A232))),HLOOKUP($H232,табель!$C$1:$J$32,15,0),IF(AND(COUNTIFS(VYB_MEC,$F232),(COUNTIFS(дежторон,$A232))),HLOOKUP($H232,табель!$C$1:$J$32,16,0),IF(AND(COUNTIFS(VYB_ELE,$F232),(COUNTIFS(дежторон,$A232))),HLOOKUP($H232,табель!$C$1:$J$32,29,0)))))</f>
        <v>0</v>
      </c>
    </row>
    <row r="233" customFormat="false" ht="15.05" hidden="true" customHeight="false" outlineLevel="1" collapsed="false">
      <c r="E233" s="0"/>
      <c r="F233" s="0"/>
      <c r="G233" s="0"/>
      <c r="H233" s="0"/>
      <c r="L233" s="0" t="n">
        <f aca="false">IF(AND(COUNTIFS(VYB_ELE,$F233),(COUNTIFS(дежтород,$A233))),HLOOKUP($H233,табель!$C$1:$J$32,28,0),IF(AND(COUNTIFS(VYB_MEC,$F233),(COUNTIFS(дежтород,$A233))),HLOOKUP($H233,табель!$C$1:$J$32,15,0),IF(AND(COUNTIFS(VYB_MEC,$F233),(COUNTIFS(дежторон,$A233))),HLOOKUP($H233,табель!$C$1:$J$32,16,0),IF(AND(COUNTIFS(VYB_ELE,$F233),(COUNTIFS(дежторон,$A233))),HLOOKUP($H233,табель!$C$1:$J$32,29,0)))))</f>
        <v>0</v>
      </c>
    </row>
    <row r="234" customFormat="false" ht="15.05" hidden="true" customHeight="false" outlineLevel="1" collapsed="false">
      <c r="E234" s="0"/>
      <c r="F234" s="0"/>
      <c r="G234" s="0"/>
      <c r="H234" s="0"/>
      <c r="L234" s="0" t="n">
        <f aca="false">IF(AND(COUNTIFS(VYB_ELE,$F234),(COUNTIFS(дежтород,$A234))),HLOOKUP($H234,табель!$C$1:$J$32,28,0),IF(AND(COUNTIFS(VYB_MEC,$F234),(COUNTIFS(дежтород,$A234))),HLOOKUP($H234,табель!$C$1:$J$32,15,0),IF(AND(COUNTIFS(VYB_MEC,$F234),(COUNTIFS(дежторон,$A234))),HLOOKUP($H234,табель!$C$1:$J$32,16,0),IF(AND(COUNTIFS(VYB_ELE,$F234),(COUNTIFS(дежторон,$A234))),HLOOKUP($H234,табель!$C$1:$J$32,29,0)))))</f>
        <v>0</v>
      </c>
    </row>
    <row r="235" customFormat="false" ht="15.05" hidden="true" customHeight="false" outlineLevel="1" collapsed="false">
      <c r="E235" s="0"/>
      <c r="F235" s="0"/>
      <c r="G235" s="0"/>
      <c r="H235" s="0"/>
      <c r="L235" s="0" t="n">
        <f aca="false">IF(AND(COUNTIFS(VYB_ELE,$F235),(COUNTIFS(дежтород,$A235))),HLOOKUP($H235,табель!$C$1:$J$32,28,0),IF(AND(COUNTIFS(VYB_MEC,$F235),(COUNTIFS(дежтород,$A235))),HLOOKUP($H235,табель!$C$1:$J$32,15,0),IF(AND(COUNTIFS(VYB_MEC,$F235),(COUNTIFS(дежторон,$A235))),HLOOKUP($H235,табель!$C$1:$J$32,16,0),IF(AND(COUNTIFS(VYB_ELE,$F235),(COUNTIFS(дежторон,$A235))),HLOOKUP($H235,табель!$C$1:$J$32,29,0)))))</f>
        <v>0</v>
      </c>
    </row>
    <row r="236" customFormat="false" ht="15.05" hidden="true" customHeight="false" outlineLevel="1" collapsed="false">
      <c r="E236" s="0"/>
      <c r="F236" s="0"/>
      <c r="G236" s="0"/>
      <c r="H236" s="0"/>
      <c r="L236" s="0" t="n">
        <f aca="false">IF(AND(COUNTIFS(VYB_ELE,$F236),(COUNTIFS(дежтород,$A236))),HLOOKUP($H236,табель!$C$1:$J$32,28,0),IF(AND(COUNTIFS(VYB_MEC,$F236),(COUNTIFS(дежтород,$A236))),HLOOKUP($H236,табель!$C$1:$J$32,15,0),IF(AND(COUNTIFS(VYB_MEC,$F236),(COUNTIFS(дежторон,$A236))),HLOOKUP($H236,табель!$C$1:$J$32,16,0),IF(AND(COUNTIFS(VYB_ELE,$F236),(COUNTIFS(дежторон,$A236))),HLOOKUP($H236,табель!$C$1:$J$32,29,0)))))</f>
        <v>0</v>
      </c>
    </row>
    <row r="237" customFormat="false" ht="15.05" hidden="true" customHeight="false" outlineLevel="1" collapsed="false">
      <c r="E237" s="0"/>
      <c r="F237" s="0"/>
      <c r="G237" s="0"/>
      <c r="H237" s="0"/>
      <c r="L237" s="0" t="n">
        <f aca="false">IF(AND(COUNTIFS(VYB_ELE,$F237),(COUNTIFS(дежтород,$A237))),HLOOKUP($H237,табель!$C$1:$J$32,28,0),IF(AND(COUNTIFS(VYB_MEC,$F237),(COUNTIFS(дежтород,$A237))),HLOOKUP($H237,табель!$C$1:$J$32,15,0),IF(AND(COUNTIFS(VYB_MEC,$F237),(COUNTIFS(дежторон,$A237))),HLOOKUP($H237,табель!$C$1:$J$32,16,0),IF(AND(COUNTIFS(VYB_ELE,$F237),(COUNTIFS(дежторон,$A237))),HLOOKUP($H237,табель!$C$1:$J$32,29,0)))))</f>
        <v>0</v>
      </c>
    </row>
    <row r="238" customFormat="false" ht="15.05" hidden="true" customHeight="false" outlineLevel="1" collapsed="false">
      <c r="E238" s="0"/>
      <c r="F238" s="0"/>
      <c r="G238" s="0"/>
      <c r="H238" s="0"/>
      <c r="L238" s="0" t="n">
        <f aca="false">IF(AND(COUNTIFS(VYB_ELE,$F238),(COUNTIFS(дежтород,$A238))),HLOOKUP($H238,табель!$C$1:$J$32,28,0),IF(AND(COUNTIFS(VYB_MEC,$F238),(COUNTIFS(дежтород,$A238))),HLOOKUP($H238,табель!$C$1:$J$32,15,0),IF(AND(COUNTIFS(VYB_MEC,$F238),(COUNTIFS(дежторон,$A238))),HLOOKUP($H238,табель!$C$1:$J$32,16,0),IF(AND(COUNTIFS(VYB_ELE,$F238),(COUNTIFS(дежторон,$A238))),HLOOKUP($H238,табель!$C$1:$J$32,29,0)))))</f>
        <v>0</v>
      </c>
    </row>
    <row r="239" customFormat="false" ht="15.05" hidden="true" customHeight="false" outlineLevel="1" collapsed="false">
      <c r="E239" s="0"/>
      <c r="F239" s="0"/>
      <c r="G239" s="0"/>
      <c r="H239" s="0"/>
      <c r="L239" s="0" t="n">
        <f aca="false">IF(AND(COUNTIFS(VYB_ELE,$F239),(COUNTIFS(дежтород,$A239))),HLOOKUP($H239,табель!$C$1:$J$32,28,0),IF(AND(COUNTIFS(VYB_MEC,$F239),(COUNTIFS(дежтород,$A239))),HLOOKUP($H239,табель!$C$1:$J$32,15,0),IF(AND(COUNTIFS(VYB_MEC,$F239),(COUNTIFS(дежторон,$A239))),HLOOKUP($H239,табель!$C$1:$J$32,16,0),IF(AND(COUNTIFS(VYB_ELE,$F239),(COUNTIFS(дежторон,$A239))),HLOOKUP($H239,табель!$C$1:$J$32,29,0)))))</f>
        <v>0</v>
      </c>
    </row>
    <row r="240" customFormat="false" ht="15.05" hidden="true" customHeight="false" outlineLevel="1" collapsed="false">
      <c r="E240" s="0"/>
      <c r="F240" s="0"/>
      <c r="G240" s="0"/>
      <c r="H240" s="0"/>
      <c r="L240" s="0" t="n">
        <f aca="false">IF(AND(COUNTIFS(VYB_ELE,$F240),(COUNTIFS(дежтород,$A240))),HLOOKUP($H240,табель!$C$1:$J$32,28,0),IF(AND(COUNTIFS(VYB_MEC,$F240),(COUNTIFS(дежтород,$A240))),HLOOKUP($H240,табель!$C$1:$J$32,15,0),IF(AND(COUNTIFS(VYB_MEC,$F240),(COUNTIFS(дежторон,$A240))),HLOOKUP($H240,табель!$C$1:$J$32,16,0),IF(AND(COUNTIFS(VYB_ELE,$F240),(COUNTIFS(дежторон,$A240))),HLOOKUP($H240,табель!$C$1:$J$32,29,0)))))</f>
        <v>0</v>
      </c>
    </row>
    <row r="241" customFormat="false" ht="15.05" hidden="true" customHeight="false" outlineLevel="1" collapsed="false">
      <c r="E241" s="0"/>
      <c r="F241" s="0"/>
      <c r="G241" s="0"/>
      <c r="H241" s="0"/>
      <c r="L241" s="0" t="n">
        <f aca="false">IF(AND(COUNTIFS(VYB_ELE,$F241),(COUNTIFS(дежтород,$A241))),HLOOKUP($H241,табель!$C$1:$J$32,28,0),IF(AND(COUNTIFS(VYB_MEC,$F241),(COUNTIFS(дежтород,$A241))),HLOOKUP($H241,табель!$C$1:$J$32,15,0),IF(AND(COUNTIFS(VYB_MEC,$F241),(COUNTIFS(дежторон,$A241))),HLOOKUP($H241,табель!$C$1:$J$32,16,0),IF(AND(COUNTIFS(VYB_ELE,$F241),(COUNTIFS(дежторон,$A241))),HLOOKUP($H241,табель!$C$1:$J$32,29,0)))))</f>
        <v>0</v>
      </c>
    </row>
    <row r="242" customFormat="false" ht="15.05" hidden="true" customHeight="false" outlineLevel="1" collapsed="false">
      <c r="E242" s="0"/>
      <c r="F242" s="0"/>
      <c r="G242" s="0"/>
      <c r="H242" s="0"/>
      <c r="L242" s="0" t="n">
        <f aca="false">IF(AND(COUNTIFS(VYB_ELE,$F242),(COUNTIFS(дежтород,$A242))),HLOOKUP($H242,табель!$C$1:$J$32,28,0),IF(AND(COUNTIFS(VYB_MEC,$F242),(COUNTIFS(дежтород,$A242))),HLOOKUP($H242,табель!$C$1:$J$32,15,0),IF(AND(COUNTIFS(VYB_MEC,$F242),(COUNTIFS(дежторон,$A242))),HLOOKUP($H242,табель!$C$1:$J$32,16,0),IF(AND(COUNTIFS(VYB_ELE,$F242),(COUNTIFS(дежторон,$A242))),HLOOKUP($H242,табель!$C$1:$J$32,29,0)))))</f>
        <v>0</v>
      </c>
    </row>
    <row r="243" customFormat="false" ht="15.05" hidden="true" customHeight="false" outlineLevel="1" collapsed="false">
      <c r="E243" s="0"/>
      <c r="F243" s="0"/>
      <c r="G243" s="0"/>
      <c r="H243" s="0"/>
      <c r="L243" s="0" t="n">
        <f aca="false">IF(AND(COUNTIFS(VYB_ELE,$F243),(COUNTIFS(дежтород,$A243))),HLOOKUP($H243,табель!$C$1:$J$32,28,0),IF(AND(COUNTIFS(VYB_MEC,$F243),(COUNTIFS(дежтород,$A243))),HLOOKUP($H243,табель!$C$1:$J$32,15,0),IF(AND(COUNTIFS(VYB_MEC,$F243),(COUNTIFS(дежторон,$A243))),HLOOKUP($H243,табель!$C$1:$J$32,16,0),IF(AND(COUNTIFS(VYB_ELE,$F243),(COUNTIFS(дежторон,$A243))),HLOOKUP($H243,табель!$C$1:$J$32,29,0)))))</f>
        <v>0</v>
      </c>
    </row>
    <row r="244" customFormat="false" ht="15.05" hidden="true" customHeight="false" outlineLevel="1" collapsed="false">
      <c r="E244" s="0"/>
      <c r="F244" s="0"/>
      <c r="G244" s="0"/>
      <c r="H244" s="0"/>
      <c r="L244" s="0" t="n">
        <f aca="false">IF(AND(COUNTIFS(VYB_ELE,$F244),(COUNTIFS(дежтород,$A244))),HLOOKUP($H244,табель!$C$1:$J$32,28,0),IF(AND(COUNTIFS(VYB_MEC,$F244),(COUNTIFS(дежтород,$A244))),HLOOKUP($H244,табель!$C$1:$J$32,15,0),IF(AND(COUNTIFS(VYB_MEC,$F244),(COUNTIFS(дежторон,$A244))),HLOOKUP($H244,табель!$C$1:$J$32,16,0),IF(AND(COUNTIFS(VYB_ELE,$F244),(COUNTIFS(дежторон,$A244))),HLOOKUP($H244,табель!$C$1:$J$32,29,0)))))</f>
        <v>0</v>
      </c>
    </row>
    <row r="245" customFormat="false" ht="15.05" hidden="true" customHeight="false" outlineLevel="1" collapsed="false">
      <c r="E245" s="0"/>
      <c r="F245" s="0"/>
      <c r="G245" s="0"/>
      <c r="H245" s="0"/>
      <c r="L245" s="0" t="n">
        <f aca="false">IF(AND(COUNTIFS(VYB_ELE,$F245),(COUNTIFS(дежтород,$A245))),HLOOKUP($H245,табель!$C$1:$J$32,28,0),IF(AND(COUNTIFS(VYB_MEC,$F245),(COUNTIFS(дежтород,$A245))),HLOOKUP($H245,табель!$C$1:$J$32,15,0),IF(AND(COUNTIFS(VYB_MEC,$F245),(COUNTIFS(дежторон,$A245))),HLOOKUP($H245,табель!$C$1:$J$32,16,0),IF(AND(COUNTIFS(VYB_ELE,$F245),(COUNTIFS(дежторон,$A245))),HLOOKUP($H245,табель!$C$1:$J$32,29,0)))))</f>
        <v>0</v>
      </c>
    </row>
    <row r="246" customFormat="false" ht="15.05" hidden="true" customHeight="false" outlineLevel="1" collapsed="false">
      <c r="E246" s="0"/>
      <c r="F246" s="0"/>
      <c r="G246" s="0"/>
      <c r="H246" s="0"/>
      <c r="L246" s="0" t="n">
        <f aca="false">IF(AND(COUNTIFS(VYB_ELE,$F246),(COUNTIFS(дежтород,$A246))),HLOOKUP($H246,табель!$C$1:$J$32,28,0),IF(AND(COUNTIFS(VYB_MEC,$F246),(COUNTIFS(дежтород,$A246))),HLOOKUP($H246,табель!$C$1:$J$32,15,0),IF(AND(COUNTIFS(VYB_MEC,$F246),(COUNTIFS(дежторон,$A246))),HLOOKUP($H246,табель!$C$1:$J$32,16,0),IF(AND(COUNTIFS(VYB_ELE,$F246),(COUNTIFS(дежторон,$A246))),HLOOKUP($H246,табель!$C$1:$J$32,29,0)))))</f>
        <v>0</v>
      </c>
    </row>
    <row r="247" customFormat="false" ht="15.05" hidden="true" customHeight="false" outlineLevel="1" collapsed="false">
      <c r="E247" s="0"/>
      <c r="F247" s="0"/>
      <c r="G247" s="0"/>
      <c r="H247" s="0"/>
      <c r="L247" s="0" t="n">
        <f aca="false">IF(AND(COUNTIFS(VYB_ELE,$F247),(COUNTIFS(дежтород,$A247))),HLOOKUP($H247,табель!$C$1:$J$32,28,0),IF(AND(COUNTIFS(VYB_MEC,$F247),(COUNTIFS(дежтород,$A247))),HLOOKUP($H247,табель!$C$1:$J$32,15,0),IF(AND(COUNTIFS(VYB_MEC,$F247),(COUNTIFS(дежторон,$A247))),HLOOKUP($H247,табель!$C$1:$J$32,16,0),IF(AND(COUNTIFS(VYB_ELE,$F247),(COUNTIFS(дежторон,$A247))),HLOOKUP($H247,табель!$C$1:$J$32,29,0)))))</f>
        <v>0</v>
      </c>
    </row>
    <row r="248" customFormat="false" ht="15.05" hidden="true" customHeight="false" outlineLevel="1" collapsed="false">
      <c r="E248" s="0"/>
      <c r="F248" s="0"/>
      <c r="G248" s="0"/>
      <c r="H248" s="0"/>
      <c r="L248" s="0" t="n">
        <f aca="false">IF(AND(COUNTIFS(VYB_ELE,$F248),(COUNTIFS(дежтород,$A248))),HLOOKUP($H248,табель!$C$1:$J$32,28,0),IF(AND(COUNTIFS(VYB_MEC,$F248),(COUNTIFS(дежтород,$A248))),HLOOKUP($H248,табель!$C$1:$J$32,15,0),IF(AND(COUNTIFS(VYB_MEC,$F248),(COUNTIFS(дежторон,$A248))),HLOOKUP($H248,табель!$C$1:$J$32,16,0),IF(AND(COUNTIFS(VYB_ELE,$F248),(COUNTIFS(дежторон,$A248))),HLOOKUP($H248,табель!$C$1:$J$32,29,0)))))</f>
        <v>0</v>
      </c>
    </row>
    <row r="249" customFormat="false" ht="15.05" hidden="true" customHeight="false" outlineLevel="1" collapsed="false">
      <c r="E249" s="0"/>
      <c r="F249" s="0"/>
      <c r="G249" s="0"/>
      <c r="H249" s="0"/>
      <c r="L249" s="0" t="n">
        <f aca="false">IF(AND(COUNTIFS(VYB_ELE,$F249),(COUNTIFS(дежтород,$A249))),HLOOKUP($H249,табель!$C$1:$J$32,28,0),IF(AND(COUNTIFS(VYB_MEC,$F249),(COUNTIFS(дежтород,$A249))),HLOOKUP($H249,табель!$C$1:$J$32,15,0),IF(AND(COUNTIFS(VYB_MEC,$F249),(COUNTIFS(дежторон,$A249))),HLOOKUP($H249,табель!$C$1:$J$32,16,0),IF(AND(COUNTIFS(VYB_ELE,$F249),(COUNTIFS(дежторон,$A249))),HLOOKUP($H249,табель!$C$1:$J$32,29,0)))))</f>
        <v>0</v>
      </c>
    </row>
    <row r="250" customFormat="false" ht="15.05" hidden="true" customHeight="false" outlineLevel="1" collapsed="false">
      <c r="E250" s="0"/>
      <c r="F250" s="0"/>
      <c r="G250" s="0"/>
      <c r="H250" s="0"/>
      <c r="L250" s="0" t="n">
        <f aca="false">IF(AND(COUNTIFS(VYB_ELE,$F250),(COUNTIFS(дежтород,$A250))),HLOOKUP($H250,табель!$C$1:$J$32,28,0),IF(AND(COUNTIFS(VYB_MEC,$F250),(COUNTIFS(дежтород,$A250))),HLOOKUP($H250,табель!$C$1:$J$32,15,0),IF(AND(COUNTIFS(VYB_MEC,$F250),(COUNTIFS(дежторон,$A250))),HLOOKUP($H250,табель!$C$1:$J$32,16,0),IF(AND(COUNTIFS(VYB_ELE,$F250),(COUNTIFS(дежторон,$A250))),HLOOKUP($H250,табель!$C$1:$J$32,29,0)))))</f>
        <v>0</v>
      </c>
    </row>
    <row r="251" customFormat="false" ht="15.05" hidden="true" customHeight="false" outlineLevel="1" collapsed="false">
      <c r="E251" s="0"/>
      <c r="F251" s="0"/>
      <c r="G251" s="0"/>
      <c r="H251" s="0"/>
      <c r="L251" s="0" t="n">
        <f aca="false">IF(AND(COUNTIFS(VYB_ELE,$F251),(COUNTIFS(дежтород,$A251))),HLOOKUP($H251,табель!$C$1:$J$32,28,0),IF(AND(COUNTIFS(VYB_MEC,$F251),(COUNTIFS(дежтород,$A251))),HLOOKUP($H251,табель!$C$1:$J$32,15,0),IF(AND(COUNTIFS(VYB_MEC,$F251),(COUNTIFS(дежторон,$A251))),HLOOKUP($H251,табель!$C$1:$J$32,16,0),IF(AND(COUNTIFS(VYB_ELE,$F251),(COUNTIFS(дежторон,$A251))),HLOOKUP($H251,табель!$C$1:$J$32,29,0)))))</f>
        <v>0</v>
      </c>
    </row>
    <row r="252" customFormat="false" ht="15.05" hidden="true" customHeight="false" outlineLevel="1" collapsed="false">
      <c r="E252" s="0"/>
      <c r="F252" s="0"/>
      <c r="G252" s="0"/>
      <c r="H252" s="0"/>
      <c r="L252" s="0" t="n">
        <f aca="false">IF(AND(COUNTIFS(VYB_ELE,$F252),(COUNTIFS(дежтород,$A252))),HLOOKUP($H252,табель!$C$1:$J$32,28,0),IF(AND(COUNTIFS(VYB_MEC,$F252),(COUNTIFS(дежтород,$A252))),HLOOKUP($H252,табель!$C$1:$J$32,15,0),IF(AND(COUNTIFS(VYB_MEC,$F252),(COUNTIFS(дежторон,$A252))),HLOOKUP($H252,табель!$C$1:$J$32,16,0),IF(AND(COUNTIFS(VYB_ELE,$F252),(COUNTIFS(дежторон,$A252))),HLOOKUP($H252,табель!$C$1:$J$32,29,0)))))</f>
        <v>0</v>
      </c>
    </row>
    <row r="253" customFormat="false" ht="15.05" hidden="true" customHeight="false" outlineLevel="1" collapsed="false">
      <c r="E253" s="0"/>
      <c r="F253" s="0"/>
      <c r="G253" s="0"/>
      <c r="H253" s="0"/>
      <c r="L253" s="0" t="n">
        <f aca="false">IF(AND(COUNTIFS(VYB_ELE,$F253),(COUNTIFS(дежтород,$A253))),HLOOKUP($H253,табель!$C$1:$J$32,28,0),IF(AND(COUNTIFS(VYB_MEC,$F253),(COUNTIFS(дежтород,$A253))),HLOOKUP($H253,табель!$C$1:$J$32,15,0),IF(AND(COUNTIFS(VYB_MEC,$F253),(COUNTIFS(дежторон,$A253))),HLOOKUP($H253,табель!$C$1:$J$32,16,0),IF(AND(COUNTIFS(VYB_ELE,$F253),(COUNTIFS(дежторон,$A253))),HLOOKUP($H253,табель!$C$1:$J$32,29,0)))))</f>
        <v>0</v>
      </c>
    </row>
    <row r="254" customFormat="false" ht="15.05" hidden="true" customHeight="false" outlineLevel="1" collapsed="false">
      <c r="E254" s="0"/>
      <c r="F254" s="0"/>
      <c r="G254" s="0"/>
      <c r="H254" s="0"/>
      <c r="L254" s="0" t="n">
        <f aca="false">IF(AND(COUNTIFS(VYB_ELE,$F254),(COUNTIFS(дежтород,$A254))),HLOOKUP($H254,табель!$C$1:$J$32,28,0),IF(AND(COUNTIFS(VYB_MEC,$F254),(COUNTIFS(дежтород,$A254))),HLOOKUP($H254,табель!$C$1:$J$32,15,0),IF(AND(COUNTIFS(VYB_MEC,$F254),(COUNTIFS(дежторон,$A254))),HLOOKUP($H254,табель!$C$1:$J$32,16,0),IF(AND(COUNTIFS(VYB_ELE,$F254),(COUNTIFS(дежторон,$A254))),HLOOKUP($H254,табель!$C$1:$J$32,29,0)))))</f>
        <v>0</v>
      </c>
    </row>
    <row r="255" customFormat="false" ht="15.05" hidden="true" customHeight="false" outlineLevel="1" collapsed="false">
      <c r="E255" s="0"/>
      <c r="F255" s="0"/>
      <c r="G255" s="0"/>
      <c r="H255" s="0"/>
      <c r="L255" s="0" t="n">
        <f aca="false">IF(AND(COUNTIFS(VYB_ELE,$F255),(COUNTIFS(дежтород,$A255))),HLOOKUP($H255,табель!$C$1:$J$32,28,0),IF(AND(COUNTIFS(VYB_MEC,$F255),(COUNTIFS(дежтород,$A255))),HLOOKUP($H255,табель!$C$1:$J$32,15,0),IF(AND(COUNTIFS(VYB_MEC,$F255),(COUNTIFS(дежторон,$A255))),HLOOKUP($H255,табель!$C$1:$J$32,16,0),IF(AND(COUNTIFS(VYB_ELE,$F255),(COUNTIFS(дежторон,$A255))),HLOOKUP($H255,табель!$C$1:$J$32,29,0)))))</f>
        <v>0</v>
      </c>
    </row>
    <row r="256" customFormat="false" ht="15.05" hidden="true" customHeight="false" outlineLevel="1" collapsed="false">
      <c r="E256" s="0"/>
      <c r="F256" s="0"/>
      <c r="G256" s="0"/>
      <c r="H256" s="0"/>
      <c r="L256" s="0" t="n">
        <f aca="false">IF(AND(COUNTIFS(VYB_ELE,$F256),(COUNTIFS(дежтород,$A256))),HLOOKUP($H256,табель!$C$1:$J$32,28,0),IF(AND(COUNTIFS(VYB_MEC,$F256),(COUNTIFS(дежтород,$A256))),HLOOKUP($H256,табель!$C$1:$J$32,15,0),IF(AND(COUNTIFS(VYB_MEC,$F256),(COUNTIFS(дежторон,$A256))),HLOOKUP($H256,табель!$C$1:$J$32,16,0),IF(AND(COUNTIFS(VYB_ELE,$F256),(COUNTIFS(дежторон,$A256))),HLOOKUP($H256,табель!$C$1:$J$32,29,0)))))</f>
        <v>0</v>
      </c>
    </row>
    <row r="257" customFormat="false" ht="15.05" hidden="true" customHeight="false" outlineLevel="1" collapsed="false">
      <c r="E257" s="0"/>
      <c r="F257" s="0"/>
      <c r="G257" s="0"/>
      <c r="H257" s="0"/>
      <c r="L257" s="0" t="n">
        <f aca="false">IF(AND(COUNTIFS(VYB_ELE,$F257),(COUNTIFS(дежтород,$A257))),HLOOKUP($H257,табель!$C$1:$J$32,28,0),IF(AND(COUNTIFS(VYB_MEC,$F257),(COUNTIFS(дежтород,$A257))),HLOOKUP($H257,табель!$C$1:$J$32,15,0),IF(AND(COUNTIFS(VYB_MEC,$F257),(COUNTIFS(дежторон,$A257))),HLOOKUP($H257,табель!$C$1:$J$32,16,0),IF(AND(COUNTIFS(VYB_ELE,$F257),(COUNTIFS(дежторон,$A257))),HLOOKUP($H257,табель!$C$1:$J$32,29,0)))))</f>
        <v>0</v>
      </c>
    </row>
    <row r="258" customFormat="false" ht="15.05" hidden="true" customHeight="false" outlineLevel="1" collapsed="false">
      <c r="E258" s="0"/>
      <c r="F258" s="0"/>
      <c r="G258" s="0"/>
      <c r="H258" s="0"/>
      <c r="L258" s="0" t="n">
        <f aca="false">IF(AND(COUNTIFS(VYB_ELE,$F258),(COUNTIFS(дежтород,$A258))),HLOOKUP($H258,табель!$C$1:$J$32,28,0),IF(AND(COUNTIFS(VYB_MEC,$F258),(COUNTIFS(дежтород,$A258))),HLOOKUP($H258,табель!$C$1:$J$32,15,0),IF(AND(COUNTIFS(VYB_MEC,$F258),(COUNTIFS(дежторон,$A258))),HLOOKUP($H258,табель!$C$1:$J$32,16,0),IF(AND(COUNTIFS(VYB_ELE,$F258),(COUNTIFS(дежторон,$A258))),HLOOKUP($H258,табель!$C$1:$J$32,29,0)))))</f>
        <v>0</v>
      </c>
    </row>
    <row r="259" customFormat="false" ht="15.05" hidden="true" customHeight="false" outlineLevel="1" collapsed="false">
      <c r="E259" s="0"/>
      <c r="F259" s="0"/>
      <c r="G259" s="0"/>
      <c r="H259" s="0"/>
      <c r="L259" s="0" t="n">
        <f aca="false">IF(AND(COUNTIFS(VYB_ELE,$F259),(COUNTIFS(дежтород,$A259))),HLOOKUP($H259,табель!$C$1:$J$32,28,0),IF(AND(COUNTIFS(VYB_MEC,$F259),(COUNTIFS(дежтород,$A259))),HLOOKUP($H259,табель!$C$1:$J$32,15,0),IF(AND(COUNTIFS(VYB_MEC,$F259),(COUNTIFS(дежторон,$A259))),HLOOKUP($H259,табель!$C$1:$J$32,16,0),IF(AND(COUNTIFS(VYB_ELE,$F259),(COUNTIFS(дежторон,$A259))),HLOOKUP($H259,табель!$C$1:$J$32,29,0)))))</f>
        <v>0</v>
      </c>
    </row>
    <row r="260" customFormat="false" ht="15.05" hidden="true" customHeight="false" outlineLevel="1" collapsed="false">
      <c r="E260" s="0"/>
      <c r="F260" s="0"/>
      <c r="G260" s="0"/>
      <c r="H260" s="0"/>
      <c r="L260" s="0" t="n">
        <f aca="false">IF(AND(COUNTIFS(VYB_ELE,$F260),(COUNTIFS(дежтород,$A260))),HLOOKUP($H260,табель!$C$1:$J$32,28,0),IF(AND(COUNTIFS(VYB_MEC,$F260),(COUNTIFS(дежтород,$A260))),HLOOKUP($H260,табель!$C$1:$J$32,15,0),IF(AND(COUNTIFS(VYB_MEC,$F260),(COUNTIFS(дежторон,$A260))),HLOOKUP($H260,табель!$C$1:$J$32,16,0),IF(AND(COUNTIFS(VYB_ELE,$F260),(COUNTIFS(дежторон,$A260))),HLOOKUP($H260,табель!$C$1:$J$32,29,0)))))</f>
        <v>0</v>
      </c>
    </row>
    <row r="261" customFormat="false" ht="15.05" hidden="true" customHeight="false" outlineLevel="1" collapsed="false">
      <c r="E261" s="0"/>
      <c r="F261" s="0"/>
      <c r="G261" s="0"/>
      <c r="H261" s="0"/>
      <c r="L261" s="0" t="n">
        <f aca="false">IF(AND(COUNTIFS(VYB_ELE,$F261),(COUNTIFS(дежтород,$A261))),HLOOKUP($H261,табель!$C$1:$J$32,28,0),IF(AND(COUNTIFS(VYB_MEC,$F261),(COUNTIFS(дежтород,$A261))),HLOOKUP($H261,табель!$C$1:$J$32,15,0),IF(AND(COUNTIFS(VYB_MEC,$F261),(COUNTIFS(дежторон,$A261))),HLOOKUP($H261,табель!$C$1:$J$32,16,0),IF(AND(COUNTIFS(VYB_ELE,$F261),(COUNTIFS(дежторон,$A261))),HLOOKUP($H261,табель!$C$1:$J$32,29,0)))))</f>
        <v>0</v>
      </c>
    </row>
    <row r="262" customFormat="false" ht="15.05" hidden="true" customHeight="false" outlineLevel="1" collapsed="false">
      <c r="E262" s="0"/>
      <c r="F262" s="0"/>
      <c r="G262" s="0"/>
      <c r="H262" s="0"/>
      <c r="L262" s="0" t="n">
        <f aca="false">IF(AND(COUNTIFS(VYB_ELE,$F262),(COUNTIFS(дежтород,$A262))),HLOOKUP($H262,табель!$C$1:$J$32,28,0),IF(AND(COUNTIFS(VYB_MEC,$F262),(COUNTIFS(дежтород,$A262))),HLOOKUP($H262,табель!$C$1:$J$32,15,0),IF(AND(COUNTIFS(VYB_MEC,$F262),(COUNTIFS(дежторон,$A262))),HLOOKUP($H262,табель!$C$1:$J$32,16,0),IF(AND(COUNTIFS(VYB_ELE,$F262),(COUNTIFS(дежторон,$A262))),HLOOKUP($H262,табель!$C$1:$J$32,29,0)))))</f>
        <v>0</v>
      </c>
    </row>
    <row r="263" customFormat="false" ht="15.05" hidden="true" customHeight="false" outlineLevel="1" collapsed="false">
      <c r="E263" s="0"/>
      <c r="F263" s="0"/>
      <c r="G263" s="0"/>
      <c r="H263" s="0"/>
      <c r="L263" s="0" t="n">
        <f aca="false">IF(AND(COUNTIFS(VYB_ELE,$F263),(COUNTIFS(дежтород,$A263))),HLOOKUP($H263,табель!$C$1:$J$32,28,0),IF(AND(COUNTIFS(VYB_MEC,$F263),(COUNTIFS(дежтород,$A263))),HLOOKUP($H263,табель!$C$1:$J$32,15,0),IF(AND(COUNTIFS(VYB_MEC,$F263),(COUNTIFS(дежторон,$A263))),HLOOKUP($H263,табель!$C$1:$J$32,16,0),IF(AND(COUNTIFS(VYB_ELE,$F263),(COUNTIFS(дежторон,$A263))),HLOOKUP($H263,табель!$C$1:$J$32,29,0)))))</f>
        <v>0</v>
      </c>
    </row>
    <row r="264" customFormat="false" ht="15.05" hidden="true" customHeight="false" outlineLevel="1" collapsed="false">
      <c r="E264" s="0"/>
      <c r="F264" s="0"/>
      <c r="G264" s="0"/>
      <c r="H264" s="0"/>
      <c r="L264" s="0" t="n">
        <f aca="false">IF(AND(COUNTIFS(VYB_ELE,$F264),(COUNTIFS(дежтород,$A264))),HLOOKUP($H264,табель!$C$1:$J$32,28,0),IF(AND(COUNTIFS(VYB_MEC,$F264),(COUNTIFS(дежтород,$A264))),HLOOKUP($H264,табель!$C$1:$J$32,15,0),IF(AND(COUNTIFS(VYB_MEC,$F264),(COUNTIFS(дежторон,$A264))),HLOOKUP($H264,табель!$C$1:$J$32,16,0),IF(AND(COUNTIFS(VYB_ELE,$F264),(COUNTIFS(дежторон,$A264))),HLOOKUP($H264,табель!$C$1:$J$32,29,0)))))</f>
        <v>0</v>
      </c>
    </row>
    <row r="265" customFormat="false" ht="15.05" hidden="true" customHeight="false" outlineLevel="1" collapsed="false">
      <c r="E265" s="0"/>
      <c r="F265" s="0"/>
      <c r="G265" s="0"/>
      <c r="H265" s="0"/>
      <c r="L265" s="0" t="n">
        <f aca="false">IF(AND(COUNTIFS(VYB_ELE,$F265),(COUNTIFS(дежтород,$A265))),HLOOKUP($H265,табель!$C$1:$J$32,28,0),IF(AND(COUNTIFS(VYB_MEC,$F265),(COUNTIFS(дежтород,$A265))),HLOOKUP($H265,табель!$C$1:$J$32,15,0),IF(AND(COUNTIFS(VYB_MEC,$F265),(COUNTIFS(дежторон,$A265))),HLOOKUP($H265,табель!$C$1:$J$32,16,0),IF(AND(COUNTIFS(VYB_ELE,$F265),(COUNTIFS(дежторон,$A265))),HLOOKUP($H265,табель!$C$1:$J$32,29,0)))))</f>
        <v>0</v>
      </c>
    </row>
    <row r="266" customFormat="false" ht="15.05" hidden="true" customHeight="false" outlineLevel="1" collapsed="false">
      <c r="E266" s="0"/>
      <c r="F266" s="0"/>
      <c r="G266" s="0"/>
      <c r="H266" s="0"/>
      <c r="L266" s="0" t="n">
        <f aca="false">IF(AND(COUNTIFS(VYB_ELE,$F266),(COUNTIFS(дежтород,$A266))),HLOOKUP($H266,табель!$C$1:$J$32,28,0),IF(AND(COUNTIFS(VYB_MEC,$F266),(COUNTIFS(дежтород,$A266))),HLOOKUP($H266,табель!$C$1:$J$32,15,0),IF(AND(COUNTIFS(VYB_MEC,$F266),(COUNTIFS(дежторон,$A266))),HLOOKUP($H266,табель!$C$1:$J$32,16,0),IF(AND(COUNTIFS(VYB_ELE,$F266),(COUNTIFS(дежторон,$A266))),HLOOKUP($H266,табель!$C$1:$J$32,29,0)))))</f>
        <v>0</v>
      </c>
    </row>
    <row r="267" customFormat="false" ht="15.05" hidden="true" customHeight="false" outlineLevel="1" collapsed="false">
      <c r="E267" s="0"/>
      <c r="F267" s="0"/>
      <c r="G267" s="0"/>
      <c r="H267" s="0"/>
      <c r="L267" s="0" t="n">
        <f aca="false">IF(AND(COUNTIFS(VYB_ELE,$F267),(COUNTIFS(дежтород,$A267))),HLOOKUP($H267,табель!$C$1:$J$32,28,0),IF(AND(COUNTIFS(VYB_MEC,$F267),(COUNTIFS(дежтород,$A267))),HLOOKUP($H267,табель!$C$1:$J$32,15,0),IF(AND(COUNTIFS(VYB_MEC,$F267),(COUNTIFS(дежторон,$A267))),HLOOKUP($H267,табель!$C$1:$J$32,16,0),IF(AND(COUNTIFS(VYB_ELE,$F267),(COUNTIFS(дежторон,$A267))),HLOOKUP($H267,табель!$C$1:$J$32,29,0)))))</f>
        <v>0</v>
      </c>
    </row>
    <row r="268" customFormat="false" ht="15.05" hidden="true" customHeight="false" outlineLevel="1" collapsed="false">
      <c r="E268" s="0"/>
      <c r="F268" s="0"/>
      <c r="G268" s="0"/>
      <c r="H268" s="0"/>
      <c r="L268" s="0" t="n">
        <f aca="false">IF(AND(COUNTIFS(VYB_ELE,$F268),(COUNTIFS(дежтород,$A268))),HLOOKUP($H268,табель!$C$1:$J$32,28,0),IF(AND(COUNTIFS(VYB_MEC,$F268),(COUNTIFS(дежтород,$A268))),HLOOKUP($H268,табель!$C$1:$J$32,15,0),IF(AND(COUNTIFS(VYB_MEC,$F268),(COUNTIFS(дежторон,$A268))),HLOOKUP($H268,табель!$C$1:$J$32,16,0),IF(AND(COUNTIFS(VYB_ELE,$F268),(COUNTIFS(дежторон,$A268))),HLOOKUP($H268,табель!$C$1:$J$32,29,0)))))</f>
        <v>0</v>
      </c>
    </row>
    <row r="269" customFormat="false" ht="15.05" hidden="true" customHeight="false" outlineLevel="1" collapsed="false">
      <c r="E269" s="0"/>
      <c r="F269" s="0"/>
      <c r="G269" s="0"/>
      <c r="H269" s="0"/>
      <c r="L269" s="0" t="n">
        <f aca="false">IF(AND(COUNTIFS(VYB_ELE,$F269),(COUNTIFS(дежтород,$A269))),HLOOKUP($H269,табель!$C$1:$J$32,28,0),IF(AND(COUNTIFS(VYB_MEC,$F269),(COUNTIFS(дежтород,$A269))),HLOOKUP($H269,табель!$C$1:$J$32,15,0),IF(AND(COUNTIFS(VYB_MEC,$F269),(COUNTIFS(дежторон,$A269))),HLOOKUP($H269,табель!$C$1:$J$32,16,0),IF(AND(COUNTIFS(VYB_ELE,$F269),(COUNTIFS(дежторон,$A269))),HLOOKUP($H269,табель!$C$1:$J$32,29,0)))))</f>
        <v>0</v>
      </c>
    </row>
    <row r="270" customFormat="false" ht="15.05" hidden="true" customHeight="false" outlineLevel="1" collapsed="false">
      <c r="E270" s="0"/>
      <c r="F270" s="0"/>
      <c r="G270" s="0"/>
      <c r="H270" s="0"/>
      <c r="L270" s="0" t="n">
        <f aca="false">IF(AND(COUNTIFS(VYB_ELE,$F270),(COUNTIFS(дежтород,$A270))),HLOOKUP($H270,табель!$C$1:$J$32,28,0),IF(AND(COUNTIFS(VYB_MEC,$F270),(COUNTIFS(дежтород,$A270))),HLOOKUP($H270,табель!$C$1:$J$32,15,0),IF(AND(COUNTIFS(VYB_MEC,$F270),(COUNTIFS(дежторон,$A270))),HLOOKUP($H270,табель!$C$1:$J$32,16,0),IF(AND(COUNTIFS(VYB_ELE,$F270),(COUNTIFS(дежторон,$A270))),HLOOKUP($H270,табель!$C$1:$J$32,29,0)))))</f>
        <v>0</v>
      </c>
    </row>
    <row r="271" customFormat="false" ht="15.05" hidden="true" customHeight="false" outlineLevel="1" collapsed="false">
      <c r="E271" s="0"/>
      <c r="F271" s="0"/>
      <c r="G271" s="0"/>
      <c r="H271" s="0"/>
      <c r="L271" s="0" t="n">
        <f aca="false">IF(AND(COUNTIFS(VYB_ELE,$F271),(COUNTIFS(дежтород,$A271))),HLOOKUP($H271,табель!$C$1:$J$32,28,0),IF(AND(COUNTIFS(VYB_MEC,$F271),(COUNTIFS(дежтород,$A271))),HLOOKUP($H271,табель!$C$1:$J$32,15,0),IF(AND(COUNTIFS(VYB_MEC,$F271),(COUNTIFS(дежторон,$A271))),HLOOKUP($H271,табель!$C$1:$J$32,16,0),IF(AND(COUNTIFS(VYB_ELE,$F271),(COUNTIFS(дежторон,$A271))),HLOOKUP($H271,табель!$C$1:$J$32,29,0)))))</f>
        <v>0</v>
      </c>
    </row>
    <row r="272" customFormat="false" ht="15.05" hidden="true" customHeight="false" outlineLevel="1" collapsed="false">
      <c r="E272" s="0"/>
      <c r="F272" s="0"/>
      <c r="G272" s="0"/>
      <c r="H272" s="0"/>
      <c r="L272" s="0" t="n">
        <f aca="false">IF(AND(COUNTIFS(VYB_ELE,$F272),(COUNTIFS(дежтород,$A272))),HLOOKUP($H272,табель!$C$1:$J$32,28,0),IF(AND(COUNTIFS(VYB_MEC,$F272),(COUNTIFS(дежтород,$A272))),HLOOKUP($H272,табель!$C$1:$J$32,15,0),IF(AND(COUNTIFS(VYB_MEC,$F272),(COUNTIFS(дежторон,$A272))),HLOOKUP($H272,табель!$C$1:$J$32,16,0),IF(AND(COUNTIFS(VYB_ELE,$F272),(COUNTIFS(дежторон,$A272))),HLOOKUP($H272,табель!$C$1:$J$32,29,0)))))</f>
        <v>0</v>
      </c>
    </row>
    <row r="273" customFormat="false" ht="15.05" hidden="true" customHeight="false" outlineLevel="1" collapsed="false">
      <c r="E273" s="0"/>
      <c r="F273" s="0"/>
      <c r="G273" s="0"/>
      <c r="H273" s="0"/>
      <c r="L273" s="0" t="n">
        <f aca="false">IF(AND(COUNTIFS(VYB_ELE,$F273),(COUNTIFS(дежтород,$A273))),HLOOKUP($H273,табель!$C$1:$J$32,28,0),IF(AND(COUNTIFS(VYB_MEC,$F273),(COUNTIFS(дежтород,$A273))),HLOOKUP($H273,табель!$C$1:$J$32,15,0),IF(AND(COUNTIFS(VYB_MEC,$F273),(COUNTIFS(дежторон,$A273))),HLOOKUP($H273,табель!$C$1:$J$32,16,0),IF(AND(COUNTIFS(VYB_ELE,$F273),(COUNTIFS(дежторон,$A273))),HLOOKUP($H273,табель!$C$1:$J$32,29,0)))))</f>
        <v>0</v>
      </c>
    </row>
    <row r="274" customFormat="false" ht="15.05" hidden="true" customHeight="false" outlineLevel="1" collapsed="false">
      <c r="E274" s="0"/>
      <c r="F274" s="0"/>
      <c r="G274" s="0"/>
      <c r="H274" s="0"/>
      <c r="L274" s="0" t="n">
        <f aca="false">IF(AND(COUNTIFS(VYB_ELE,$F274),(COUNTIFS(дежтород,$A274))),HLOOKUP($H274,табель!$C$1:$J$32,28,0),IF(AND(COUNTIFS(VYB_MEC,$F274),(COUNTIFS(дежтород,$A274))),HLOOKUP($H274,табель!$C$1:$J$32,15,0),IF(AND(COUNTIFS(VYB_MEC,$F274),(COUNTIFS(дежторон,$A274))),HLOOKUP($H274,табель!$C$1:$J$32,16,0),IF(AND(COUNTIFS(VYB_ELE,$F274),(COUNTIFS(дежторон,$A274))),HLOOKUP($H274,табель!$C$1:$J$32,29,0)))))</f>
        <v>0</v>
      </c>
    </row>
    <row r="275" customFormat="false" ht="15.05" hidden="true" customHeight="false" outlineLevel="1" collapsed="false">
      <c r="E275" s="0"/>
      <c r="F275" s="0"/>
      <c r="G275" s="0"/>
      <c r="H275" s="0"/>
      <c r="L275" s="0" t="n">
        <f aca="false">IF(AND(COUNTIFS(VYB_ELE,$F275),(COUNTIFS(дежтород,$A275))),HLOOKUP($H275,табель!$C$1:$J$32,28,0),IF(AND(COUNTIFS(VYB_MEC,$F275),(COUNTIFS(дежтород,$A275))),HLOOKUP($H275,табель!$C$1:$J$32,15,0),IF(AND(COUNTIFS(VYB_MEC,$F275),(COUNTIFS(дежторон,$A275))),HLOOKUP($H275,табель!$C$1:$J$32,16,0),IF(AND(COUNTIFS(VYB_ELE,$F275),(COUNTIFS(дежторон,$A275))),HLOOKUP($H275,табель!$C$1:$J$32,29,0)))))</f>
        <v>0</v>
      </c>
    </row>
    <row r="276" customFormat="false" ht="15.05" hidden="true" customHeight="false" outlineLevel="1" collapsed="false">
      <c r="E276" s="0"/>
      <c r="F276" s="0"/>
      <c r="G276" s="0"/>
      <c r="H276" s="0"/>
      <c r="L276" s="0" t="n">
        <f aca="false">IF(AND(COUNTIFS(VYB_ELE,$F276),(COUNTIFS(дежтород,$A276))),HLOOKUP($H276,табель!$C$1:$J$32,28,0),IF(AND(COUNTIFS(VYB_MEC,$F276),(COUNTIFS(дежтород,$A276))),HLOOKUP($H276,табель!$C$1:$J$32,15,0),IF(AND(COUNTIFS(VYB_MEC,$F276),(COUNTIFS(дежторон,$A276))),HLOOKUP($H276,табель!$C$1:$J$32,16,0),IF(AND(COUNTIFS(VYB_ELE,$F276),(COUNTIFS(дежторон,$A276))),HLOOKUP($H276,табель!$C$1:$J$32,29,0)))))</f>
        <v>0</v>
      </c>
    </row>
    <row r="277" customFormat="false" ht="15.05" hidden="true" customHeight="false" outlineLevel="1" collapsed="false">
      <c r="E277" s="0"/>
      <c r="F277" s="0"/>
      <c r="G277" s="0"/>
      <c r="H277" s="0"/>
      <c r="L277" s="0" t="n">
        <f aca="false">IF(AND(COUNTIFS(VYB_ELE,$F277),(COUNTIFS(дежтород,$A277))),HLOOKUP($H277,табель!$C$1:$J$32,28,0),IF(AND(COUNTIFS(VYB_MEC,$F277),(COUNTIFS(дежтород,$A277))),HLOOKUP($H277,табель!$C$1:$J$32,15,0),IF(AND(COUNTIFS(VYB_MEC,$F277),(COUNTIFS(дежторон,$A277))),HLOOKUP($H277,табель!$C$1:$J$32,16,0),IF(AND(COUNTIFS(VYB_ELE,$F277),(COUNTIFS(дежторон,$A277))),HLOOKUP($H277,табель!$C$1:$J$32,29,0)))))</f>
        <v>0</v>
      </c>
    </row>
    <row r="278" customFormat="false" ht="15.05" hidden="true" customHeight="false" outlineLevel="1" collapsed="false">
      <c r="E278" s="0"/>
      <c r="F278" s="0"/>
      <c r="G278" s="0"/>
      <c r="H278" s="0"/>
      <c r="L278" s="0" t="n">
        <f aca="false">IF(AND(COUNTIFS(VYB_ELE,$F278),(COUNTIFS(дежтород,$A278))),HLOOKUP($H278,табель!$C$1:$J$32,28,0),IF(AND(COUNTIFS(VYB_MEC,$F278),(COUNTIFS(дежтород,$A278))),HLOOKUP($H278,табель!$C$1:$J$32,15,0),IF(AND(COUNTIFS(VYB_MEC,$F278),(COUNTIFS(дежторон,$A278))),HLOOKUP($H278,табель!$C$1:$J$32,16,0),IF(AND(COUNTIFS(VYB_ELE,$F278),(COUNTIFS(дежторон,$A278))),HLOOKUP($H278,табель!$C$1:$J$32,29,0)))))</f>
        <v>0</v>
      </c>
    </row>
    <row r="279" customFormat="false" ht="15.05" hidden="true" customHeight="false" outlineLevel="1" collapsed="false">
      <c r="E279" s="0"/>
      <c r="F279" s="0"/>
      <c r="G279" s="0"/>
      <c r="H279" s="0"/>
      <c r="L279" s="0" t="n">
        <f aca="false">IF(AND(COUNTIFS(VYB_ELE,$F279),(COUNTIFS(дежтород,$A279))),HLOOKUP($H279,табель!$C$1:$J$32,28,0),IF(AND(COUNTIFS(VYB_MEC,$F279),(COUNTIFS(дежтород,$A279))),HLOOKUP($H279,табель!$C$1:$J$32,15,0),IF(AND(COUNTIFS(VYB_MEC,$F279),(COUNTIFS(дежторон,$A279))),HLOOKUP($H279,табель!$C$1:$J$32,16,0),IF(AND(COUNTIFS(VYB_ELE,$F279),(COUNTIFS(дежторон,$A279))),HLOOKUP($H279,табель!$C$1:$J$32,29,0)))))</f>
        <v>0</v>
      </c>
    </row>
    <row r="280" customFormat="false" ht="15.05" hidden="true" customHeight="false" outlineLevel="1" collapsed="false">
      <c r="E280" s="0"/>
      <c r="F280" s="0"/>
      <c r="G280" s="0"/>
      <c r="H280" s="0"/>
      <c r="L280" s="0" t="n">
        <f aca="false">IF(AND(COUNTIFS(VYB_ELE,$F280),(COUNTIFS(дежтород,$A280))),HLOOKUP($H280,табель!$C$1:$J$32,28,0),IF(AND(COUNTIFS(VYB_MEC,$F280),(COUNTIFS(дежтород,$A280))),HLOOKUP($H280,табель!$C$1:$J$32,15,0),IF(AND(COUNTIFS(VYB_MEC,$F280),(COUNTIFS(дежторон,$A280))),HLOOKUP($H280,табель!$C$1:$J$32,16,0),IF(AND(COUNTIFS(VYB_ELE,$F280),(COUNTIFS(дежторон,$A280))),HLOOKUP($H280,табель!$C$1:$J$32,29,0)))))</f>
        <v>0</v>
      </c>
    </row>
    <row r="281" customFormat="false" ht="15.05" hidden="true" customHeight="false" outlineLevel="1" collapsed="false">
      <c r="E281" s="0"/>
      <c r="F281" s="0"/>
      <c r="G281" s="0"/>
      <c r="H281" s="0"/>
      <c r="L281" s="0" t="n">
        <f aca="false">IF(AND(COUNTIFS(VYB_ELE,$F281),(COUNTIFS(дежтород,$A281))),HLOOKUP($H281,табель!$C$1:$J$32,28,0),IF(AND(COUNTIFS(VYB_MEC,$F281),(COUNTIFS(дежтород,$A281))),HLOOKUP($H281,табель!$C$1:$J$32,15,0),IF(AND(COUNTIFS(VYB_MEC,$F281),(COUNTIFS(дежторон,$A281))),HLOOKUP($H281,табель!$C$1:$J$32,16,0),IF(AND(COUNTIFS(VYB_ELE,$F281),(COUNTIFS(дежторон,$A281))),HLOOKUP($H281,табель!$C$1:$J$32,29,0)))))</f>
        <v>0</v>
      </c>
    </row>
    <row r="282" customFormat="false" ht="15.05" hidden="true" customHeight="false" outlineLevel="1" collapsed="false">
      <c r="E282" s="0"/>
      <c r="F282" s="0"/>
      <c r="G282" s="0"/>
      <c r="H282" s="0"/>
      <c r="L282" s="0" t="n">
        <f aca="false">IF(AND(COUNTIFS(VYB_ELE,$F282),(COUNTIFS(дежтород,$A282))),HLOOKUP($H282,табель!$C$1:$J$32,28,0),IF(AND(COUNTIFS(VYB_MEC,$F282),(COUNTIFS(дежтород,$A282))),HLOOKUP($H282,табель!$C$1:$J$32,15,0),IF(AND(COUNTIFS(VYB_MEC,$F282),(COUNTIFS(дежторон,$A282))),HLOOKUP($H282,табель!$C$1:$J$32,16,0),IF(AND(COUNTIFS(VYB_ELE,$F282),(COUNTIFS(дежторон,$A282))),HLOOKUP($H282,табель!$C$1:$J$32,29,0)))))</f>
        <v>0</v>
      </c>
    </row>
    <row r="283" customFormat="false" ht="15.05" hidden="true" customHeight="false" outlineLevel="1" collapsed="false">
      <c r="E283" s="0"/>
      <c r="F283" s="0"/>
      <c r="G283" s="0"/>
      <c r="H283" s="0"/>
      <c r="L283" s="0" t="n">
        <f aca="false">IF(AND(COUNTIFS(VYB_ELE,$F283),(COUNTIFS(дежтород,$A283))),HLOOKUP($H283,табель!$C$1:$J$32,28,0),IF(AND(COUNTIFS(VYB_MEC,$F283),(COUNTIFS(дежтород,$A283))),HLOOKUP($H283,табель!$C$1:$J$32,15,0),IF(AND(COUNTIFS(VYB_MEC,$F283),(COUNTIFS(дежторон,$A283))),HLOOKUP($H283,табель!$C$1:$J$32,16,0),IF(AND(COUNTIFS(VYB_ELE,$F283),(COUNTIFS(дежторон,$A283))),HLOOKUP($H283,табель!$C$1:$J$32,29,0)))))</f>
        <v>0</v>
      </c>
    </row>
    <row r="284" customFormat="false" ht="15.05" hidden="true" customHeight="false" outlineLevel="1" collapsed="false">
      <c r="E284" s="0"/>
      <c r="F284" s="0"/>
      <c r="G284" s="0"/>
      <c r="H284" s="0"/>
      <c r="L284" s="0" t="n">
        <f aca="false">IF(AND(COUNTIFS(VYB_ELE,$F284),(COUNTIFS(дежтород,$A284))),HLOOKUP($H284,табель!$C$1:$J$32,28,0),IF(AND(COUNTIFS(VYB_MEC,$F284),(COUNTIFS(дежтород,$A284))),HLOOKUP($H284,табель!$C$1:$J$32,15,0),IF(AND(COUNTIFS(VYB_MEC,$F284),(COUNTIFS(дежторон,$A284))),HLOOKUP($H284,табель!$C$1:$J$32,16,0),IF(AND(COUNTIFS(VYB_ELE,$F284),(COUNTIFS(дежторон,$A284))),HLOOKUP($H284,табель!$C$1:$J$32,29,0)))))</f>
        <v>0</v>
      </c>
    </row>
    <row r="285" customFormat="false" ht="15.05" hidden="true" customHeight="false" outlineLevel="1" collapsed="false">
      <c r="E285" s="0"/>
      <c r="F285" s="0"/>
      <c r="G285" s="0"/>
      <c r="H285" s="0"/>
      <c r="L285" s="0" t="n">
        <f aca="false">IF(AND(COUNTIFS(VYB_ELE,$F285),(COUNTIFS(дежтород,$A285))),HLOOKUP($H285,табель!$C$1:$J$32,28,0),IF(AND(COUNTIFS(VYB_MEC,$F285),(COUNTIFS(дежтород,$A285))),HLOOKUP($H285,табель!$C$1:$J$32,15,0),IF(AND(COUNTIFS(VYB_MEC,$F285),(COUNTIFS(дежторон,$A285))),HLOOKUP($H285,табель!$C$1:$J$32,16,0),IF(AND(COUNTIFS(VYB_ELE,$F285),(COUNTIFS(дежторон,$A285))),HLOOKUP($H285,табель!$C$1:$J$32,29,0)))))</f>
        <v>0</v>
      </c>
    </row>
    <row r="286" customFormat="false" ht="15.05" hidden="true" customHeight="false" outlineLevel="1" collapsed="false">
      <c r="E286" s="0"/>
      <c r="F286" s="0"/>
      <c r="G286" s="0"/>
      <c r="H286" s="0"/>
      <c r="L286" s="0" t="n">
        <f aca="false">IF(AND(COUNTIFS(VYB_ELE,$F286),(COUNTIFS(дежтород,$A286))),HLOOKUP($H286,табель!$C$1:$J$32,28,0),IF(AND(COUNTIFS(VYB_MEC,$F286),(COUNTIFS(дежтород,$A286))),HLOOKUP($H286,табель!$C$1:$J$32,15,0),IF(AND(COUNTIFS(VYB_MEC,$F286),(COUNTIFS(дежторон,$A286))),HLOOKUP($H286,табель!$C$1:$J$32,16,0),IF(AND(COUNTIFS(VYB_ELE,$F286),(COUNTIFS(дежторон,$A286))),HLOOKUP($H286,табель!$C$1:$J$32,29,0)))))</f>
        <v>0</v>
      </c>
    </row>
    <row r="287" customFormat="false" ht="15.05" hidden="true" customHeight="false" outlineLevel="1" collapsed="false">
      <c r="E287" s="0"/>
      <c r="F287" s="0"/>
      <c r="G287" s="0"/>
      <c r="H287" s="0"/>
      <c r="L287" s="0" t="n">
        <f aca="false">IF(AND(COUNTIFS(VYB_ELE,$F287),(COUNTIFS(дежтород,$A287))),HLOOKUP($H287,табель!$C$1:$J$32,28,0),IF(AND(COUNTIFS(VYB_MEC,$F287),(COUNTIFS(дежтород,$A287))),HLOOKUP($H287,табель!$C$1:$J$32,15,0),IF(AND(COUNTIFS(VYB_MEC,$F287),(COUNTIFS(дежторон,$A287))),HLOOKUP($H287,табель!$C$1:$J$32,16,0),IF(AND(COUNTIFS(VYB_ELE,$F287),(COUNTIFS(дежторон,$A287))),HLOOKUP($H287,табель!$C$1:$J$32,29,0)))))</f>
        <v>0</v>
      </c>
    </row>
    <row r="288" customFormat="false" ht="15.05" hidden="true" customHeight="false" outlineLevel="1" collapsed="false">
      <c r="E288" s="0"/>
      <c r="F288" s="0"/>
      <c r="G288" s="0"/>
      <c r="H288" s="0"/>
      <c r="L288" s="0" t="n">
        <f aca="false">IF(AND(COUNTIFS(VYB_ELE,$F288),(COUNTIFS(дежтород,$A288))),HLOOKUP($H288,табель!$C$1:$J$32,28,0),IF(AND(COUNTIFS(VYB_MEC,$F288),(COUNTIFS(дежтород,$A288))),HLOOKUP($H288,табель!$C$1:$J$32,15,0),IF(AND(COUNTIFS(VYB_MEC,$F288),(COUNTIFS(дежторон,$A288))),HLOOKUP($H288,табель!$C$1:$J$32,16,0),IF(AND(COUNTIFS(VYB_ELE,$F288),(COUNTIFS(дежторон,$A288))),HLOOKUP($H288,табель!$C$1:$J$32,29,0)))))</f>
        <v>0</v>
      </c>
    </row>
    <row r="289" customFormat="false" ht="15.05" hidden="true" customHeight="false" outlineLevel="1" collapsed="false">
      <c r="E289" s="0"/>
      <c r="F289" s="0"/>
      <c r="G289" s="0"/>
      <c r="H289" s="0"/>
      <c r="L289" s="0" t="n">
        <f aca="false">IF(AND(COUNTIFS(VYB_ELE,$F289),(COUNTIFS(дежтород,$A289))),HLOOKUP($H289,табель!$C$1:$J$32,28,0),IF(AND(COUNTIFS(VYB_MEC,$F289),(COUNTIFS(дежтород,$A289))),HLOOKUP($H289,табель!$C$1:$J$32,15,0),IF(AND(COUNTIFS(VYB_MEC,$F289),(COUNTIFS(дежторон,$A289))),HLOOKUP($H289,табель!$C$1:$J$32,16,0),IF(AND(COUNTIFS(VYB_ELE,$F289),(COUNTIFS(дежторон,$A289))),HLOOKUP($H289,табель!$C$1:$J$32,29,0)))))</f>
        <v>0</v>
      </c>
    </row>
    <row r="290" customFormat="false" ht="15.05" hidden="true" customHeight="false" outlineLevel="1" collapsed="false">
      <c r="E290" s="0"/>
      <c r="F290" s="0"/>
      <c r="G290" s="0"/>
      <c r="H290" s="0"/>
      <c r="L290" s="0" t="n">
        <f aca="false">IF(AND(COUNTIFS(VYB_ELE,$F290),(COUNTIFS(дежтород,$A290))),HLOOKUP($H290,табель!$C$1:$J$32,28,0),IF(AND(COUNTIFS(VYB_MEC,$F290),(COUNTIFS(дежтород,$A290))),HLOOKUP($H290,табель!$C$1:$J$32,15,0),IF(AND(COUNTIFS(VYB_MEC,$F290),(COUNTIFS(дежторон,$A290))),HLOOKUP($H290,табель!$C$1:$J$32,16,0),IF(AND(COUNTIFS(VYB_ELE,$F290),(COUNTIFS(дежторон,$A290))),HLOOKUP($H290,табель!$C$1:$J$32,29,0)))))</f>
        <v>0</v>
      </c>
    </row>
    <row r="291" customFormat="false" ht="15.05" hidden="true" customHeight="false" outlineLevel="1" collapsed="false">
      <c r="E291" s="0"/>
      <c r="F291" s="0"/>
      <c r="G291" s="0"/>
      <c r="H291" s="0"/>
      <c r="L291" s="0" t="n">
        <f aca="false">IF(AND(COUNTIFS(VYB_ELE,$F291),(COUNTIFS(дежтород,$A291))),HLOOKUP($H291,табель!$C$1:$J$32,28,0),IF(AND(COUNTIFS(VYB_MEC,$F291),(COUNTIFS(дежтород,$A291))),HLOOKUP($H291,табель!$C$1:$J$32,15,0),IF(AND(COUNTIFS(VYB_MEC,$F291),(COUNTIFS(дежторон,$A291))),HLOOKUP($H291,табель!$C$1:$J$32,16,0),IF(AND(COUNTIFS(VYB_ELE,$F291),(COUNTIFS(дежторон,$A291))),HLOOKUP($H291,табель!$C$1:$J$32,29,0)))))</f>
        <v>0</v>
      </c>
    </row>
    <row r="292" customFormat="false" ht="15.05" hidden="true" customHeight="false" outlineLevel="1" collapsed="false">
      <c r="E292" s="0"/>
      <c r="F292" s="0"/>
      <c r="G292" s="0"/>
      <c r="H292" s="0"/>
      <c r="L292" s="0" t="n">
        <f aca="false">IF(AND(COUNTIFS(VYB_ELE,$F292),(COUNTIFS(дежтород,$A292))),HLOOKUP($H292,табель!$C$1:$J$32,28,0),IF(AND(COUNTIFS(VYB_MEC,$F292),(COUNTIFS(дежтород,$A292))),HLOOKUP($H292,табель!$C$1:$J$32,15,0),IF(AND(COUNTIFS(VYB_MEC,$F292),(COUNTIFS(дежторон,$A292))),HLOOKUP($H292,табель!$C$1:$J$32,16,0),IF(AND(COUNTIFS(VYB_ELE,$F292),(COUNTIFS(дежторон,$A292))),HLOOKUP($H292,табель!$C$1:$J$32,29,0)))))</f>
        <v>0</v>
      </c>
    </row>
    <row r="293" customFormat="false" ht="15.05" hidden="true" customHeight="false" outlineLevel="1" collapsed="false">
      <c r="E293" s="0"/>
      <c r="F293" s="0"/>
      <c r="G293" s="0"/>
      <c r="H293" s="0"/>
      <c r="L293" s="0" t="n">
        <f aca="false">IF(AND(COUNTIFS(VYB_ELE,$F293),(COUNTIFS(дежтород,$A293))),HLOOKUP($H293,табель!$C$1:$J$32,28,0),IF(AND(COUNTIFS(VYB_MEC,$F293),(COUNTIFS(дежтород,$A293))),HLOOKUP($H293,табель!$C$1:$J$32,15,0),IF(AND(COUNTIFS(VYB_MEC,$F293),(COUNTIFS(дежторон,$A293))),HLOOKUP($H293,табель!$C$1:$J$32,16,0),IF(AND(COUNTIFS(VYB_ELE,$F293),(COUNTIFS(дежторон,$A293))),HLOOKUP($H293,табель!$C$1:$J$32,29,0)))))</f>
        <v>0</v>
      </c>
    </row>
    <row r="294" customFormat="false" ht="15.05" hidden="true" customHeight="false" outlineLevel="1" collapsed="false">
      <c r="E294" s="0"/>
      <c r="F294" s="0"/>
      <c r="G294" s="0"/>
      <c r="H294" s="0"/>
      <c r="L294" s="0" t="n">
        <f aca="false">IF(AND(COUNTIFS(VYB_ELE,$F294),(COUNTIFS(дежтород,$A294))),HLOOKUP($H294,табель!$C$1:$J$32,28,0),IF(AND(COUNTIFS(VYB_MEC,$F294),(COUNTIFS(дежтород,$A294))),HLOOKUP($H294,табель!$C$1:$J$32,15,0),IF(AND(COUNTIFS(VYB_MEC,$F294),(COUNTIFS(дежторон,$A294))),HLOOKUP($H294,табель!$C$1:$J$32,16,0),IF(AND(COUNTIFS(VYB_ELE,$F294),(COUNTIFS(дежторон,$A294))),HLOOKUP($H294,табель!$C$1:$J$32,29,0)))))</f>
        <v>0</v>
      </c>
    </row>
    <row r="295" customFormat="false" ht="15.05" hidden="true" customHeight="false" outlineLevel="1" collapsed="false">
      <c r="E295" s="0"/>
      <c r="F295" s="0"/>
      <c r="G295" s="0"/>
      <c r="H295" s="0"/>
      <c r="L295" s="0" t="n">
        <f aca="false">IF(AND(COUNTIFS(VYB_ELE,$F295),(COUNTIFS(дежтород,$A295))),HLOOKUP($H295,табель!$C$1:$J$32,28,0),IF(AND(COUNTIFS(VYB_MEC,$F295),(COUNTIFS(дежтород,$A295))),HLOOKUP($H295,табель!$C$1:$J$32,15,0),IF(AND(COUNTIFS(VYB_MEC,$F295),(COUNTIFS(дежторон,$A295))),HLOOKUP($H295,табель!$C$1:$J$32,16,0),IF(AND(COUNTIFS(VYB_ELE,$F295),(COUNTIFS(дежторон,$A295))),HLOOKUP($H295,табель!$C$1:$J$32,29,0)))))</f>
        <v>0</v>
      </c>
    </row>
    <row r="296" customFormat="false" ht="15.05" hidden="true" customHeight="false" outlineLevel="1" collapsed="false">
      <c r="E296" s="0"/>
      <c r="F296" s="0"/>
      <c r="G296" s="0"/>
      <c r="H296" s="0"/>
      <c r="L296" s="0" t="n">
        <f aca="false">IF(AND(COUNTIFS(VYB_ELE,$F296),(COUNTIFS(дежтород,$A296))),HLOOKUP($H296,табель!$C$1:$J$32,28,0),IF(AND(COUNTIFS(VYB_MEC,$F296),(COUNTIFS(дежтород,$A296))),HLOOKUP($H296,табель!$C$1:$J$32,15,0),IF(AND(COUNTIFS(VYB_MEC,$F296),(COUNTIFS(дежторон,$A296))),HLOOKUP($H296,табель!$C$1:$J$32,16,0),IF(AND(COUNTIFS(VYB_ELE,$F296),(COUNTIFS(дежторон,$A296))),HLOOKUP($H296,табель!$C$1:$J$32,29,0)))))</f>
        <v>0</v>
      </c>
    </row>
    <row r="297" customFormat="false" ht="15.05" hidden="true" customHeight="false" outlineLevel="1" collapsed="false">
      <c r="E297" s="0"/>
      <c r="F297" s="0"/>
      <c r="G297" s="0"/>
      <c r="H297" s="0"/>
    </row>
    <row r="298" customFormat="false" ht="15.05" hidden="true" customHeight="false" outlineLevel="1" collapsed="false">
      <c r="E298" s="0"/>
      <c r="F298" s="0"/>
      <c r="G298" s="0"/>
      <c r="H298" s="0"/>
    </row>
    <row r="299" customFormat="false" ht="15.05" hidden="true" customHeight="false" outlineLevel="1" collapsed="false">
      <c r="E299" s="0"/>
      <c r="F299" s="0"/>
      <c r="G299" s="0"/>
      <c r="H299" s="0"/>
    </row>
    <row r="300" customFormat="false" ht="15.05" hidden="true" customHeight="false" outlineLevel="1" collapsed="false">
      <c r="E300" s="0"/>
      <c r="F300" s="0"/>
      <c r="G300" s="0"/>
      <c r="H300" s="0"/>
    </row>
    <row r="301" customFormat="false" ht="15.05" hidden="true" customHeight="false" outlineLevel="1" collapsed="false">
      <c r="E301" s="0"/>
      <c r="F301" s="0"/>
      <c r="G301" s="0"/>
      <c r="H301" s="0"/>
    </row>
    <row r="302" customFormat="false" ht="15.05" hidden="true" customHeight="false" outlineLevel="1" collapsed="false">
      <c r="E302" s="0"/>
      <c r="F302" s="0"/>
      <c r="G302" s="0"/>
      <c r="H302" s="0"/>
    </row>
    <row r="303" customFormat="false" ht="15.05" hidden="true" customHeight="false" outlineLevel="1" collapsed="false">
      <c r="E303" s="0"/>
      <c r="F303" s="0"/>
      <c r="G303" s="0"/>
      <c r="H303" s="0"/>
    </row>
    <row r="304" customFormat="false" ht="15.05" hidden="true" customHeight="false" outlineLevel="1" collapsed="false">
      <c r="E304" s="0"/>
      <c r="F304" s="0"/>
      <c r="G304" s="0"/>
      <c r="H304" s="0"/>
    </row>
    <row r="305" customFormat="false" ht="15.05" hidden="true" customHeight="false" outlineLevel="1" collapsed="false">
      <c r="E305" s="0"/>
      <c r="F305" s="0"/>
      <c r="G305" s="0"/>
      <c r="H305" s="0"/>
    </row>
    <row r="306" customFormat="false" ht="15.05" hidden="true" customHeight="false" outlineLevel="1" collapsed="false">
      <c r="E306" s="0"/>
      <c r="F306" s="0"/>
      <c r="G306" s="0"/>
      <c r="H306" s="0"/>
    </row>
    <row r="307" customFormat="false" ht="15.05" hidden="true" customHeight="false" outlineLevel="1" collapsed="false">
      <c r="E307" s="0"/>
      <c r="F307" s="0"/>
      <c r="G307" s="0"/>
      <c r="H307" s="0"/>
    </row>
    <row r="308" customFormat="false" ht="15.05" hidden="true" customHeight="false" outlineLevel="1" collapsed="false">
      <c r="E308" s="0"/>
      <c r="F308" s="0"/>
      <c r="G308" s="0"/>
      <c r="H308" s="0"/>
    </row>
    <row r="309" customFormat="false" ht="15.05" hidden="true" customHeight="false" outlineLevel="1" collapsed="false">
      <c r="E309" s="0"/>
      <c r="F309" s="0"/>
      <c r="G309" s="0"/>
      <c r="H309" s="0"/>
    </row>
    <row r="310" customFormat="false" ht="15.05" hidden="true" customHeight="false" outlineLevel="1" collapsed="false">
      <c r="E310" s="0"/>
      <c r="F310" s="0"/>
      <c r="G310" s="0"/>
      <c r="H310" s="0"/>
    </row>
    <row r="311" customFormat="false" ht="15.05" hidden="true" customHeight="false" outlineLevel="1" collapsed="false">
      <c r="E311" s="0"/>
      <c r="F311" s="0"/>
      <c r="G311" s="0"/>
      <c r="H311" s="0"/>
    </row>
    <row r="312" customFormat="false" ht="15.05" hidden="true" customHeight="false" outlineLevel="1" collapsed="false">
      <c r="E312" s="0"/>
      <c r="F312" s="0"/>
      <c r="G312" s="0"/>
      <c r="H312" s="0"/>
    </row>
    <row r="313" customFormat="false" ht="15.05" hidden="true" customHeight="false" outlineLevel="1" collapsed="false">
      <c r="E313" s="0"/>
      <c r="F313" s="0"/>
      <c r="G313" s="0"/>
      <c r="H313" s="0"/>
    </row>
    <row r="314" customFormat="false" ht="15.05" hidden="true" customHeight="false" outlineLevel="1" collapsed="false">
      <c r="E314" s="0"/>
      <c r="F314" s="0"/>
      <c r="G314" s="0"/>
      <c r="H314" s="0"/>
    </row>
    <row r="315" customFormat="false" ht="15.05" hidden="true" customHeight="false" outlineLevel="1" collapsed="false">
      <c r="E315" s="0"/>
      <c r="F315" s="0"/>
      <c r="G315" s="0"/>
      <c r="H315" s="0"/>
    </row>
    <row r="316" customFormat="false" ht="15.05" hidden="true" customHeight="false" outlineLevel="1" collapsed="false">
      <c r="E316" s="0"/>
      <c r="F316" s="0"/>
      <c r="G316" s="0"/>
      <c r="H316" s="0"/>
    </row>
    <row r="317" customFormat="false" ht="15.05" hidden="true" customHeight="false" outlineLevel="1" collapsed="false">
      <c r="E317" s="0"/>
      <c r="F317" s="0"/>
      <c r="G317" s="0"/>
      <c r="H317" s="0"/>
    </row>
    <row r="318" customFormat="false" ht="15.05" hidden="true" customHeight="false" outlineLevel="1" collapsed="false">
      <c r="E318" s="0"/>
      <c r="F318" s="0"/>
      <c r="G318" s="0"/>
      <c r="H318" s="0"/>
    </row>
    <row r="319" customFormat="false" ht="15.05" hidden="true" customHeight="false" outlineLevel="1" collapsed="false">
      <c r="E319" s="0"/>
      <c r="F319" s="0"/>
      <c r="G319" s="0"/>
      <c r="H319" s="0"/>
    </row>
    <row r="320" customFormat="false" ht="15.05" hidden="true" customHeight="false" outlineLevel="1" collapsed="false">
      <c r="E320" s="0"/>
      <c r="F320" s="0"/>
      <c r="G320" s="0"/>
      <c r="H320" s="0"/>
    </row>
    <row r="321" customFormat="false" ht="15.05" hidden="true" customHeight="false" outlineLevel="1" collapsed="false">
      <c r="E321" s="0"/>
      <c r="F321" s="0"/>
      <c r="G321" s="0"/>
      <c r="H321" s="0"/>
    </row>
    <row r="322" customFormat="false" ht="15.05" hidden="true" customHeight="false" outlineLevel="1" collapsed="false">
      <c r="E322" s="0"/>
      <c r="F322" s="0"/>
      <c r="G322" s="0"/>
      <c r="H322" s="0"/>
    </row>
    <row r="323" customFormat="false" ht="15.05" hidden="true" customHeight="false" outlineLevel="1" collapsed="false">
      <c r="E323" s="0"/>
      <c r="F323" s="0"/>
      <c r="G323" s="0"/>
      <c r="H323" s="0"/>
    </row>
    <row r="324" customFormat="false" ht="15.05" hidden="true" customHeight="false" outlineLevel="1" collapsed="false">
      <c r="E324" s="0"/>
      <c r="F324" s="0"/>
      <c r="G324" s="0"/>
      <c r="H324" s="0"/>
    </row>
    <row r="325" customFormat="false" ht="15.05" hidden="true" customHeight="false" outlineLevel="1" collapsed="false">
      <c r="E325" s="0"/>
      <c r="F325" s="0"/>
      <c r="G325" s="0"/>
      <c r="H325" s="0"/>
    </row>
    <row r="326" customFormat="false" ht="15.05" hidden="true" customHeight="false" outlineLevel="1" collapsed="false">
      <c r="E326" s="0"/>
      <c r="F326" s="0"/>
      <c r="G326" s="0"/>
      <c r="H326" s="0"/>
    </row>
    <row r="327" customFormat="false" ht="15.05" hidden="true" customHeight="false" outlineLevel="1" collapsed="false">
      <c r="E327" s="0"/>
      <c r="F327" s="0"/>
      <c r="G327" s="0"/>
      <c r="H327" s="0"/>
    </row>
    <row r="328" customFormat="false" ht="15.05" hidden="true" customHeight="false" outlineLevel="1" collapsed="false">
      <c r="E328" s="0"/>
      <c r="F328" s="0"/>
      <c r="G328" s="0"/>
      <c r="H328" s="0"/>
    </row>
    <row r="329" customFormat="false" ht="15.05" hidden="true" customHeight="false" outlineLevel="1" collapsed="false">
      <c r="E329" s="0"/>
      <c r="F329" s="0"/>
      <c r="G329" s="0"/>
      <c r="H329" s="0"/>
    </row>
    <row r="330" customFormat="false" ht="15.05" hidden="true" customHeight="false" outlineLevel="1" collapsed="false">
      <c r="E330" s="0"/>
      <c r="F330" s="0"/>
      <c r="G330" s="0"/>
      <c r="H330" s="0"/>
    </row>
    <row r="331" customFormat="false" ht="15.05" hidden="true" customHeight="false" outlineLevel="1" collapsed="false">
      <c r="E331" s="0"/>
      <c r="F331" s="0"/>
      <c r="G331" s="0"/>
      <c r="H331" s="0"/>
    </row>
    <row r="332" customFormat="false" ht="15.05" hidden="true" customHeight="false" outlineLevel="1" collapsed="false">
      <c r="E332" s="0"/>
      <c r="F332" s="0"/>
      <c r="G332" s="0"/>
      <c r="H332" s="0"/>
    </row>
    <row r="333" customFormat="false" ht="15.05" hidden="true" customHeight="false" outlineLevel="1" collapsed="false">
      <c r="E333" s="0"/>
      <c r="F333" s="0"/>
      <c r="G333" s="0"/>
      <c r="H333" s="0"/>
    </row>
    <row r="334" customFormat="false" ht="15.05" hidden="true" customHeight="false" outlineLevel="1" collapsed="false">
      <c r="E334" s="0"/>
      <c r="F334" s="0"/>
      <c r="G334" s="0"/>
      <c r="H334" s="0"/>
    </row>
    <row r="335" customFormat="false" ht="15.05" hidden="true" customHeight="false" outlineLevel="1" collapsed="false">
      <c r="E335" s="0"/>
      <c r="F335" s="0"/>
      <c r="G335" s="0"/>
      <c r="H335" s="0"/>
    </row>
    <row r="336" customFormat="false" ht="15.05" hidden="true" customHeight="false" outlineLevel="1" collapsed="false">
      <c r="E336" s="0"/>
      <c r="F336" s="0"/>
      <c r="G336" s="0"/>
      <c r="H336" s="0"/>
    </row>
    <row r="337" customFormat="false" ht="15.05" hidden="true" customHeight="false" outlineLevel="1" collapsed="false">
      <c r="E337" s="0"/>
      <c r="F337" s="0"/>
      <c r="G337" s="0"/>
      <c r="H337" s="0"/>
    </row>
    <row r="338" customFormat="false" ht="15.05" hidden="true" customHeight="false" outlineLevel="1" collapsed="false">
      <c r="E338" s="0"/>
      <c r="F338" s="0"/>
      <c r="G338" s="0"/>
      <c r="H338" s="0"/>
    </row>
    <row r="339" customFormat="false" ht="15.05" hidden="true" customHeight="false" outlineLevel="1" collapsed="false">
      <c r="E339" s="0"/>
      <c r="F339" s="0"/>
      <c r="G339" s="0"/>
      <c r="H339" s="0"/>
    </row>
    <row r="340" customFormat="false" ht="15.05" hidden="true" customHeight="false" outlineLevel="1" collapsed="false">
      <c r="E340" s="0"/>
      <c r="F340" s="0"/>
      <c r="G340" s="0"/>
      <c r="H340" s="0"/>
    </row>
    <row r="341" customFormat="false" ht="15.05" hidden="true" customHeight="false" outlineLevel="1" collapsed="false">
      <c r="E341" s="0"/>
      <c r="F341" s="0"/>
      <c r="G341" s="0"/>
      <c r="H341" s="0"/>
    </row>
    <row r="342" customFormat="false" ht="15.05" hidden="true" customHeight="false" outlineLevel="1" collapsed="false">
      <c r="E342" s="0"/>
      <c r="F342" s="0"/>
      <c r="G342" s="0"/>
      <c r="H342" s="0"/>
    </row>
    <row r="343" customFormat="false" ht="15.05" hidden="true" customHeight="false" outlineLevel="1" collapsed="false">
      <c r="E343" s="0"/>
      <c r="F343" s="0"/>
      <c r="G343" s="0"/>
      <c r="H343" s="0"/>
    </row>
    <row r="344" customFormat="false" ht="15.05" hidden="true" customHeight="false" outlineLevel="1" collapsed="false">
      <c r="E344" s="0"/>
      <c r="F344" s="0"/>
      <c r="G344" s="0"/>
      <c r="H344" s="0"/>
    </row>
    <row r="345" customFormat="false" ht="15.05" hidden="true" customHeight="false" outlineLevel="1" collapsed="false">
      <c r="E345" s="0"/>
      <c r="F345" s="0"/>
      <c r="G345" s="0"/>
      <c r="H345" s="0"/>
    </row>
    <row r="346" customFormat="false" ht="15.05" hidden="true" customHeight="false" outlineLevel="1" collapsed="false">
      <c r="E346" s="0"/>
      <c r="F346" s="0"/>
      <c r="G346" s="0"/>
      <c r="H346" s="0"/>
    </row>
    <row r="347" customFormat="false" ht="15.05" hidden="true" customHeight="false" outlineLevel="1" collapsed="false">
      <c r="E347" s="0"/>
      <c r="F347" s="0"/>
      <c r="G347" s="0"/>
      <c r="H347" s="0"/>
    </row>
    <row r="348" customFormat="false" ht="15.05" hidden="true" customHeight="false" outlineLevel="1" collapsed="false">
      <c r="E348" s="0"/>
      <c r="F348" s="0"/>
      <c r="G348" s="0"/>
      <c r="H348" s="0"/>
    </row>
    <row r="349" customFormat="false" ht="15.05" hidden="true" customHeight="false" outlineLevel="1" collapsed="false">
      <c r="E349" s="0"/>
      <c r="F349" s="0"/>
      <c r="G349" s="0"/>
      <c r="H349" s="0"/>
    </row>
    <row r="350" customFormat="false" ht="15.05" hidden="true" customHeight="false" outlineLevel="1" collapsed="false">
      <c r="E350" s="0"/>
      <c r="F350" s="0"/>
      <c r="G350" s="0"/>
      <c r="H350" s="0"/>
    </row>
    <row r="351" customFormat="false" ht="15.05" hidden="false" customHeight="false" outlineLevel="0" collapsed="false">
      <c r="A351" s="0" t="s">
        <v>260</v>
      </c>
    </row>
    <row r="352" customFormat="false" ht="15.05" hidden="false" customHeight="false" outlineLevel="0" collapsed="false">
      <c r="A352" s="250" t="s">
        <v>225</v>
      </c>
      <c r="B352" s="251" t="s">
        <v>224</v>
      </c>
      <c r="C352" s="251" t="s">
        <v>226</v>
      </c>
      <c r="D352" s="251" t="s">
        <v>227</v>
      </c>
      <c r="E352" s="251" t="s">
        <v>228</v>
      </c>
      <c r="F352" s="251" t="s">
        <v>229</v>
      </c>
      <c r="G352" s="251" t="s">
        <v>261</v>
      </c>
      <c r="H352" s="252" t="s">
        <v>230</v>
      </c>
      <c r="I352" s="253" t="s">
        <v>231</v>
      </c>
      <c r="J352" s="251" t="s">
        <v>262</v>
      </c>
      <c r="K352" s="251" t="s">
        <v>263</v>
      </c>
      <c r="L352" s="251" t="s">
        <v>232</v>
      </c>
      <c r="M352" s="251" t="s">
        <v>264</v>
      </c>
      <c r="N352" s="251" t="s">
        <v>227</v>
      </c>
      <c r="O352" s="251" t="s">
        <v>265</v>
      </c>
      <c r="P352" s="251" t="s">
        <v>266</v>
      </c>
      <c r="Q352" s="251" t="s">
        <v>267</v>
      </c>
      <c r="R352" s="251" t="s">
        <v>268</v>
      </c>
      <c r="S352" s="251" t="s">
        <v>269</v>
      </c>
    </row>
    <row r="353" customFormat="false" ht="15.05" hidden="false" customHeight="false" outlineLevel="0" collapsed="false">
      <c r="A353" s="254" t="n">
        <v>71476564</v>
      </c>
      <c r="B353" s="255"/>
      <c r="C353" s="255" t="s">
        <v>245</v>
      </c>
      <c r="D353" s="255" t="s">
        <v>270</v>
      </c>
      <c r="E353" s="255" t="s">
        <v>271</v>
      </c>
      <c r="F353" s="255" t="s">
        <v>138</v>
      </c>
      <c r="G353" s="255" t="s">
        <v>272</v>
      </c>
      <c r="H353" s="231" t="n">
        <v>43927</v>
      </c>
      <c r="I353" s="231" t="n">
        <v>43927</v>
      </c>
      <c r="J353" s="255" t="s">
        <v>273</v>
      </c>
      <c r="K353" s="256" t="n">
        <v>8</v>
      </c>
      <c r="L353" s="255" t="s">
        <v>274</v>
      </c>
      <c r="M353" s="255" t="s">
        <v>275</v>
      </c>
      <c r="N353" s="255" t="s">
        <v>276</v>
      </c>
      <c r="O353" s="257" t="n">
        <v>274770</v>
      </c>
      <c r="P353" s="255" t="s">
        <v>277</v>
      </c>
      <c r="Q353" s="255" t="s">
        <v>278</v>
      </c>
      <c r="R353" s="255" t="s">
        <v>279</v>
      </c>
      <c r="S353" s="255" t="s">
        <v>280</v>
      </c>
      <c r="T353" s="255" t="s">
        <v>281</v>
      </c>
      <c r="U353" s="231" t="n">
        <v>43927</v>
      </c>
      <c r="V353" s="256" t="n">
        <v>4</v>
      </c>
      <c r="W353" s="255" t="s">
        <v>116</v>
      </c>
      <c r="X353" s="258" t="n">
        <v>0</v>
      </c>
      <c r="Y353" s="257" t="n">
        <v>274770</v>
      </c>
      <c r="Z353" s="257" t="n">
        <v>0</v>
      </c>
    </row>
    <row r="354" customFormat="false" ht="15.05" hidden="false" customHeight="false" outlineLevel="0" collapsed="false">
      <c r="A354" s="254" t="n">
        <v>71521880</v>
      </c>
      <c r="B354" s="255"/>
      <c r="C354" s="255" t="s">
        <v>245</v>
      </c>
      <c r="D354" s="255" t="s">
        <v>270</v>
      </c>
      <c r="E354" s="255" t="s">
        <v>282</v>
      </c>
      <c r="F354" s="255" t="s">
        <v>138</v>
      </c>
      <c r="G354" s="255" t="s">
        <v>272</v>
      </c>
      <c r="H354" s="231" t="n">
        <v>43927</v>
      </c>
      <c r="I354" s="231" t="n">
        <v>43927</v>
      </c>
      <c r="J354" s="255" t="s">
        <v>283</v>
      </c>
      <c r="K354" s="256" t="n">
        <v>12</v>
      </c>
      <c r="L354" s="255" t="s">
        <v>274</v>
      </c>
      <c r="M354" s="255" t="s">
        <v>284</v>
      </c>
      <c r="N354" s="255" t="s">
        <v>285</v>
      </c>
      <c r="O354" s="257" t="n">
        <v>175861.03</v>
      </c>
      <c r="P354" s="255" t="s">
        <v>286</v>
      </c>
      <c r="Q354" s="255" t="s">
        <v>278</v>
      </c>
      <c r="R354" s="255" t="s">
        <v>279</v>
      </c>
      <c r="S354" s="255" t="s">
        <v>280</v>
      </c>
      <c r="T354" s="255" t="s">
        <v>281</v>
      </c>
      <c r="U354" s="231" t="n">
        <v>43927</v>
      </c>
      <c r="V354" s="256" t="n">
        <v>4</v>
      </c>
      <c r="W354" s="255" t="s">
        <v>116</v>
      </c>
      <c r="X354" s="258" t="n">
        <v>0</v>
      </c>
      <c r="Y354" s="257" t="n">
        <v>175861.03</v>
      </c>
      <c r="Z354" s="257" t="n">
        <v>0</v>
      </c>
    </row>
    <row r="355" customFormat="false" ht="15.05" hidden="false" customHeight="false" outlineLevel="0" collapsed="false">
      <c r="A355" s="254" t="n">
        <v>71521880</v>
      </c>
      <c r="B355" s="255"/>
      <c r="C355" s="255" t="s">
        <v>245</v>
      </c>
      <c r="D355" s="255" t="s">
        <v>270</v>
      </c>
      <c r="E355" s="255" t="s">
        <v>282</v>
      </c>
      <c r="F355" s="255" t="s">
        <v>138</v>
      </c>
      <c r="G355" s="255" t="s">
        <v>272</v>
      </c>
      <c r="H355" s="231" t="n">
        <v>43927</v>
      </c>
      <c r="I355" s="231" t="n">
        <v>43927</v>
      </c>
      <c r="J355" s="255" t="s">
        <v>283</v>
      </c>
      <c r="K355" s="256" t="n">
        <v>6</v>
      </c>
      <c r="L355" s="255" t="s">
        <v>274</v>
      </c>
      <c r="M355" s="255" t="s">
        <v>284</v>
      </c>
      <c r="N355" s="255" t="s">
        <v>285</v>
      </c>
      <c r="O355" s="257" t="n">
        <v>175861.03</v>
      </c>
      <c r="P355" s="255" t="s">
        <v>286</v>
      </c>
      <c r="Q355" s="255" t="s">
        <v>278</v>
      </c>
      <c r="R355" s="255" t="s">
        <v>279</v>
      </c>
      <c r="S355" s="255" t="s">
        <v>280</v>
      </c>
      <c r="T355" s="255" t="s">
        <v>281</v>
      </c>
      <c r="U355" s="231" t="n">
        <v>43927</v>
      </c>
      <c r="V355" s="256" t="n">
        <v>2</v>
      </c>
      <c r="W355" s="255" t="s">
        <v>116</v>
      </c>
      <c r="X355" s="258" t="n">
        <v>0</v>
      </c>
      <c r="Y355" s="257" t="n">
        <v>175861.03</v>
      </c>
      <c r="Z355" s="257" t="n">
        <v>0</v>
      </c>
    </row>
    <row r="356" customFormat="false" ht="15.05" hidden="false" customHeight="false" outlineLevel="0" collapsed="false">
      <c r="A356" s="254" t="n">
        <v>71521880</v>
      </c>
      <c r="B356" s="255"/>
      <c r="C356" s="255" t="s">
        <v>245</v>
      </c>
      <c r="D356" s="255" t="s">
        <v>270</v>
      </c>
      <c r="E356" s="255" t="s">
        <v>282</v>
      </c>
      <c r="F356" s="255" t="s">
        <v>138</v>
      </c>
      <c r="G356" s="255" t="s">
        <v>272</v>
      </c>
      <c r="H356" s="231" t="n">
        <v>43927</v>
      </c>
      <c r="I356" s="231" t="n">
        <v>43927</v>
      </c>
      <c r="J356" s="255" t="s">
        <v>283</v>
      </c>
      <c r="K356" s="256" t="n">
        <v>6</v>
      </c>
      <c r="L356" s="255" t="s">
        <v>274</v>
      </c>
      <c r="M356" s="255" t="s">
        <v>284</v>
      </c>
      <c r="N356" s="255" t="s">
        <v>285</v>
      </c>
      <c r="O356" s="257" t="n">
        <v>175861.03</v>
      </c>
      <c r="P356" s="255" t="s">
        <v>286</v>
      </c>
      <c r="Q356" s="255" t="s">
        <v>278</v>
      </c>
      <c r="R356" s="255" t="s">
        <v>279</v>
      </c>
      <c r="S356" s="255" t="s">
        <v>280</v>
      </c>
      <c r="T356" s="255" t="s">
        <v>281</v>
      </c>
      <c r="U356" s="231" t="n">
        <v>43927</v>
      </c>
      <c r="V356" s="256" t="n">
        <v>2</v>
      </c>
      <c r="W356" s="255" t="s">
        <v>116</v>
      </c>
      <c r="X356" s="258" t="n">
        <v>0</v>
      </c>
      <c r="Y356" s="257" t="n">
        <v>175861.03</v>
      </c>
      <c r="Z356" s="257" t="n">
        <v>0</v>
      </c>
    </row>
    <row r="357" customFormat="false" ht="15.05" hidden="false" customHeight="false" outlineLevel="0" collapsed="false">
      <c r="A357" s="254" t="n">
        <v>71521880</v>
      </c>
      <c r="B357" s="255"/>
      <c r="C357" s="255" t="s">
        <v>245</v>
      </c>
      <c r="D357" s="255" t="s">
        <v>270</v>
      </c>
      <c r="E357" s="255" t="s">
        <v>282</v>
      </c>
      <c r="F357" s="255" t="s">
        <v>116</v>
      </c>
      <c r="G357" s="255" t="s">
        <v>272</v>
      </c>
      <c r="H357" s="231" t="n">
        <v>43927</v>
      </c>
      <c r="I357" s="231" t="n">
        <v>43927</v>
      </c>
      <c r="J357" s="255" t="s">
        <v>287</v>
      </c>
      <c r="K357" s="256" t="n">
        <v>0</v>
      </c>
      <c r="L357" s="255" t="s">
        <v>274</v>
      </c>
      <c r="M357" s="255" t="s">
        <v>284</v>
      </c>
      <c r="N357" s="255" t="s">
        <v>285</v>
      </c>
      <c r="O357" s="257" t="n">
        <v>175861.03</v>
      </c>
      <c r="P357" s="255" t="s">
        <v>286</v>
      </c>
      <c r="Q357" s="255" t="s">
        <v>278</v>
      </c>
      <c r="R357" s="255" t="s">
        <v>279</v>
      </c>
      <c r="S357" s="255" t="s">
        <v>280</v>
      </c>
      <c r="T357" s="255" t="s">
        <v>281</v>
      </c>
      <c r="U357" s="231" t="n">
        <v>43927</v>
      </c>
      <c r="V357" s="256" t="n">
        <v>0</v>
      </c>
      <c r="W357" s="255" t="s">
        <v>116</v>
      </c>
      <c r="X357" s="258" t="n">
        <v>0</v>
      </c>
      <c r="Y357" s="257" t="n">
        <v>175861.03</v>
      </c>
      <c r="Z357" s="257" t="n">
        <v>0</v>
      </c>
    </row>
    <row r="358" customFormat="false" ht="15.05" hidden="false" customHeight="false" outlineLevel="0" collapsed="false">
      <c r="A358" s="254" t="n">
        <v>71610226</v>
      </c>
      <c r="B358" s="255" t="s">
        <v>288</v>
      </c>
      <c r="C358" s="255" t="s">
        <v>245</v>
      </c>
      <c r="D358" s="255" t="s">
        <v>289</v>
      </c>
      <c r="E358" s="255" t="s">
        <v>290</v>
      </c>
      <c r="F358" s="255" t="s">
        <v>116</v>
      </c>
      <c r="G358" s="255" t="s">
        <v>272</v>
      </c>
      <c r="H358" s="231" t="n">
        <v>43927</v>
      </c>
      <c r="I358" s="231" t="n">
        <v>43927</v>
      </c>
      <c r="J358" s="255" t="s">
        <v>273</v>
      </c>
      <c r="K358" s="256" t="n">
        <v>0.4</v>
      </c>
      <c r="L358" s="255" t="s">
        <v>238</v>
      </c>
      <c r="M358" s="255" t="s">
        <v>291</v>
      </c>
      <c r="N358" s="255"/>
      <c r="O358" s="257" t="n">
        <v>4.5</v>
      </c>
      <c r="P358" s="255" t="s">
        <v>292</v>
      </c>
      <c r="Q358" s="255" t="s">
        <v>278</v>
      </c>
      <c r="R358" s="255" t="s">
        <v>293</v>
      </c>
      <c r="S358" s="255" t="s">
        <v>294</v>
      </c>
      <c r="T358" s="255" t="s">
        <v>295</v>
      </c>
      <c r="U358" s="231" t="n">
        <v>43927</v>
      </c>
      <c r="V358" s="256" t="n">
        <v>0.2</v>
      </c>
      <c r="W358" s="255" t="s">
        <v>296</v>
      </c>
      <c r="X358" s="258" t="n">
        <v>0</v>
      </c>
      <c r="Y358" s="257" t="n">
        <v>4.5</v>
      </c>
      <c r="Z358" s="257" t="n">
        <v>0</v>
      </c>
    </row>
    <row r="359" customFormat="false" ht="15.05" hidden="false" customHeight="false" outlineLevel="0" collapsed="false">
      <c r="A359" s="254" t="n">
        <v>71610226</v>
      </c>
      <c r="B359" s="255" t="s">
        <v>288</v>
      </c>
      <c r="C359" s="255" t="s">
        <v>245</v>
      </c>
      <c r="D359" s="255" t="s">
        <v>289</v>
      </c>
      <c r="E359" s="255" t="s">
        <v>290</v>
      </c>
      <c r="F359" s="255" t="s">
        <v>116</v>
      </c>
      <c r="G359" s="255" t="s">
        <v>272</v>
      </c>
      <c r="H359" s="231" t="n">
        <v>43927</v>
      </c>
      <c r="I359" s="231" t="n">
        <v>43927</v>
      </c>
      <c r="J359" s="255" t="s">
        <v>273</v>
      </c>
      <c r="K359" s="256" t="n">
        <v>1</v>
      </c>
      <c r="L359" s="255" t="s">
        <v>238</v>
      </c>
      <c r="M359" s="255" t="s">
        <v>291</v>
      </c>
      <c r="N359" s="255"/>
      <c r="O359" s="257" t="n">
        <v>4.5</v>
      </c>
      <c r="P359" s="255" t="s">
        <v>292</v>
      </c>
      <c r="Q359" s="255" t="s">
        <v>278</v>
      </c>
      <c r="R359" s="255" t="s">
        <v>293</v>
      </c>
      <c r="S359" s="255" t="s">
        <v>294</v>
      </c>
      <c r="T359" s="255" t="s">
        <v>295</v>
      </c>
      <c r="U359" s="231" t="n">
        <v>43927</v>
      </c>
      <c r="V359" s="256" t="n">
        <v>0.5</v>
      </c>
      <c r="W359" s="255" t="s">
        <v>296</v>
      </c>
      <c r="X359" s="258" t="n">
        <v>0</v>
      </c>
      <c r="Y359" s="257" t="n">
        <v>4.5</v>
      </c>
      <c r="Z359" s="257" t="n">
        <v>0</v>
      </c>
    </row>
    <row r="360" customFormat="false" ht="15.05" hidden="false" customHeight="false" outlineLevel="0" collapsed="false">
      <c r="A360" s="254" t="n">
        <v>71610226</v>
      </c>
      <c r="B360" s="255" t="s">
        <v>288</v>
      </c>
      <c r="C360" s="255" t="s">
        <v>245</v>
      </c>
      <c r="D360" s="255" t="s">
        <v>289</v>
      </c>
      <c r="E360" s="255" t="s">
        <v>290</v>
      </c>
      <c r="F360" s="255" t="s">
        <v>116</v>
      </c>
      <c r="G360" s="255" t="s">
        <v>272</v>
      </c>
      <c r="H360" s="231" t="n">
        <v>43927</v>
      </c>
      <c r="I360" s="231" t="n">
        <v>43927</v>
      </c>
      <c r="J360" s="255" t="s">
        <v>273</v>
      </c>
      <c r="K360" s="256" t="n">
        <v>4</v>
      </c>
      <c r="L360" s="255" t="s">
        <v>238</v>
      </c>
      <c r="M360" s="255" t="s">
        <v>291</v>
      </c>
      <c r="N360" s="255"/>
      <c r="O360" s="257" t="n">
        <v>4.5</v>
      </c>
      <c r="P360" s="255" t="s">
        <v>292</v>
      </c>
      <c r="Q360" s="255" t="s">
        <v>278</v>
      </c>
      <c r="R360" s="255" t="s">
        <v>293</v>
      </c>
      <c r="S360" s="255" t="s">
        <v>294</v>
      </c>
      <c r="T360" s="255" t="s">
        <v>295</v>
      </c>
      <c r="U360" s="231" t="n">
        <v>43927</v>
      </c>
      <c r="V360" s="256" t="n">
        <v>2</v>
      </c>
      <c r="W360" s="255" t="s">
        <v>296</v>
      </c>
      <c r="X360" s="258" t="n">
        <v>0</v>
      </c>
      <c r="Y360" s="257" t="n">
        <v>4.5</v>
      </c>
      <c r="Z360" s="257" t="n">
        <v>0</v>
      </c>
    </row>
    <row r="361" customFormat="false" ht="15.05" hidden="false" customHeight="false" outlineLevel="0" collapsed="false">
      <c r="A361" s="254" t="n">
        <v>71610226</v>
      </c>
      <c r="B361" s="255" t="s">
        <v>288</v>
      </c>
      <c r="C361" s="255" t="s">
        <v>245</v>
      </c>
      <c r="D361" s="255" t="s">
        <v>289</v>
      </c>
      <c r="E361" s="255" t="s">
        <v>290</v>
      </c>
      <c r="F361" s="255" t="s">
        <v>116</v>
      </c>
      <c r="G361" s="255" t="s">
        <v>272</v>
      </c>
      <c r="H361" s="231" t="n">
        <v>43927</v>
      </c>
      <c r="I361" s="231" t="n">
        <v>43927</v>
      </c>
      <c r="J361" s="255" t="s">
        <v>273</v>
      </c>
      <c r="K361" s="256" t="n">
        <v>0.6</v>
      </c>
      <c r="L361" s="255" t="s">
        <v>238</v>
      </c>
      <c r="M361" s="255" t="s">
        <v>291</v>
      </c>
      <c r="N361" s="255"/>
      <c r="O361" s="257" t="n">
        <v>4.5</v>
      </c>
      <c r="P361" s="255" t="s">
        <v>292</v>
      </c>
      <c r="Q361" s="255" t="s">
        <v>278</v>
      </c>
      <c r="R361" s="255" t="s">
        <v>293</v>
      </c>
      <c r="S361" s="255" t="s">
        <v>294</v>
      </c>
      <c r="T361" s="255" t="s">
        <v>295</v>
      </c>
      <c r="U361" s="231" t="n">
        <v>43927</v>
      </c>
      <c r="V361" s="256" t="n">
        <v>0.3</v>
      </c>
      <c r="W361" s="255" t="s">
        <v>296</v>
      </c>
      <c r="X361" s="258" t="n">
        <v>0</v>
      </c>
      <c r="Y361" s="257" t="n">
        <v>4.5</v>
      </c>
      <c r="Z361" s="257" t="n">
        <v>0</v>
      </c>
    </row>
    <row r="362" customFormat="false" ht="15.05" hidden="false" customHeight="false" outlineLevel="0" collapsed="false">
      <c r="A362" s="254" t="n">
        <v>71615484</v>
      </c>
      <c r="B362" s="255"/>
      <c r="C362" s="255" t="s">
        <v>297</v>
      </c>
      <c r="D362" s="255" t="s">
        <v>298</v>
      </c>
      <c r="E362" s="255" t="s">
        <v>299</v>
      </c>
      <c r="F362" s="255" t="s">
        <v>138</v>
      </c>
      <c r="G362" s="255" t="s">
        <v>272</v>
      </c>
      <c r="H362" s="231" t="n">
        <v>43927</v>
      </c>
      <c r="I362" s="231" t="n">
        <v>43927</v>
      </c>
      <c r="J362" s="255" t="s">
        <v>273</v>
      </c>
      <c r="K362" s="256" t="n">
        <v>16</v>
      </c>
      <c r="L362" s="255" t="s">
        <v>274</v>
      </c>
      <c r="M362" s="255" t="s">
        <v>300</v>
      </c>
      <c r="N362" s="255" t="s">
        <v>301</v>
      </c>
      <c r="O362" s="257" t="n">
        <v>0</v>
      </c>
      <c r="P362" s="255" t="s">
        <v>286</v>
      </c>
      <c r="Q362" s="255" t="s">
        <v>278</v>
      </c>
      <c r="R362" s="255" t="s">
        <v>302</v>
      </c>
      <c r="S362" s="255" t="s">
        <v>303</v>
      </c>
      <c r="T362" s="255" t="s">
        <v>304</v>
      </c>
      <c r="U362" s="231" t="n">
        <v>43927</v>
      </c>
      <c r="V362" s="256" t="n">
        <v>8</v>
      </c>
      <c r="W362" s="255" t="s">
        <v>116</v>
      </c>
      <c r="X362" s="258" t="n">
        <v>0</v>
      </c>
      <c r="Y362" s="257" t="n">
        <v>0</v>
      </c>
      <c r="Z362" s="257" t="n">
        <v>0</v>
      </c>
    </row>
    <row r="363" customFormat="false" ht="15.05" hidden="false" customHeight="false" outlineLevel="0" collapsed="false">
      <c r="A363" s="254" t="n">
        <v>71623733</v>
      </c>
      <c r="B363" s="255"/>
      <c r="C363" s="255" t="s">
        <v>305</v>
      </c>
      <c r="D363" s="255" t="s">
        <v>306</v>
      </c>
      <c r="E363" s="255" t="s">
        <v>307</v>
      </c>
      <c r="F363" s="255" t="s">
        <v>308</v>
      </c>
      <c r="G363" s="255" t="s">
        <v>309</v>
      </c>
      <c r="H363" s="231" t="n">
        <v>43927</v>
      </c>
      <c r="I363" s="231" t="n">
        <v>43927</v>
      </c>
      <c r="J363" s="255" t="s">
        <v>287</v>
      </c>
      <c r="K363" s="256" t="n">
        <v>0</v>
      </c>
      <c r="L363" s="255" t="s">
        <v>247</v>
      </c>
      <c r="M363" s="255" t="s">
        <v>291</v>
      </c>
      <c r="N363" s="255"/>
      <c r="O363" s="257" t="n">
        <v>0</v>
      </c>
      <c r="P363" s="255" t="s">
        <v>310</v>
      </c>
      <c r="Q363" s="255" t="s">
        <v>278</v>
      </c>
      <c r="R363" s="255" t="s">
        <v>311</v>
      </c>
      <c r="S363" s="255" t="s">
        <v>312</v>
      </c>
      <c r="T363" s="255" t="s">
        <v>313</v>
      </c>
      <c r="U363" s="231" t="n">
        <v>43927</v>
      </c>
      <c r="V363" s="256" t="n">
        <v>0</v>
      </c>
      <c r="W363" s="255" t="s">
        <v>308</v>
      </c>
      <c r="X363" s="258" t="n">
        <v>0</v>
      </c>
      <c r="Y363" s="257" t="n">
        <v>0</v>
      </c>
      <c r="Z363" s="257" t="n">
        <v>0</v>
      </c>
    </row>
    <row r="364" customFormat="false" ht="15.05" hidden="false" customHeight="false" outlineLevel="0" collapsed="false">
      <c r="A364" s="254" t="n">
        <v>71627017</v>
      </c>
      <c r="B364" s="255"/>
      <c r="C364" s="255" t="s">
        <v>305</v>
      </c>
      <c r="D364" s="255" t="s">
        <v>314</v>
      </c>
      <c r="E364" s="255" t="s">
        <v>315</v>
      </c>
      <c r="F364" s="255" t="s">
        <v>116</v>
      </c>
      <c r="G364" s="255" t="s">
        <v>272</v>
      </c>
      <c r="H364" s="231" t="n">
        <v>43927</v>
      </c>
      <c r="I364" s="231" t="n">
        <v>43927</v>
      </c>
      <c r="J364" s="255" t="s">
        <v>287</v>
      </c>
      <c r="K364" s="256" t="n">
        <v>0</v>
      </c>
      <c r="L364" s="255" t="s">
        <v>247</v>
      </c>
      <c r="M364" s="255" t="s">
        <v>316</v>
      </c>
      <c r="N364" s="255" t="s">
        <v>317</v>
      </c>
      <c r="O364" s="257" t="n">
        <v>222667.78</v>
      </c>
      <c r="P364" s="255" t="s">
        <v>277</v>
      </c>
      <c r="Q364" s="255" t="s">
        <v>278</v>
      </c>
      <c r="R364" s="255" t="s">
        <v>318</v>
      </c>
      <c r="S364" s="255" t="s">
        <v>319</v>
      </c>
      <c r="T364" s="255" t="s">
        <v>320</v>
      </c>
      <c r="U364" s="231" t="n">
        <v>43927</v>
      </c>
      <c r="V364" s="256" t="n">
        <v>0</v>
      </c>
      <c r="W364" s="255" t="s">
        <v>116</v>
      </c>
      <c r="X364" s="258" t="n">
        <v>0</v>
      </c>
      <c r="Y364" s="257" t="n">
        <v>222667.78</v>
      </c>
      <c r="Z364" s="257" t="n">
        <v>0</v>
      </c>
    </row>
    <row r="365" customFormat="false" ht="15.05" hidden="false" customHeight="false" outlineLevel="0" collapsed="false">
      <c r="A365" s="254" t="n">
        <v>71627378</v>
      </c>
      <c r="B365" s="255"/>
      <c r="C365" s="255"/>
      <c r="D365" s="255" t="s">
        <v>321</v>
      </c>
      <c r="E365" s="255" t="s">
        <v>322</v>
      </c>
      <c r="F365" s="255" t="s">
        <v>138</v>
      </c>
      <c r="G365" s="255" t="s">
        <v>272</v>
      </c>
      <c r="H365" s="231" t="n">
        <v>43927</v>
      </c>
      <c r="I365" s="231" t="n">
        <v>43927</v>
      </c>
      <c r="J365" s="255" t="s">
        <v>273</v>
      </c>
      <c r="K365" s="256" t="n">
        <v>8</v>
      </c>
      <c r="L365" s="255" t="s">
        <v>274</v>
      </c>
      <c r="M365" s="255" t="s">
        <v>323</v>
      </c>
      <c r="N365" s="255" t="s">
        <v>324</v>
      </c>
      <c r="O365" s="257" t="n">
        <v>15730.74</v>
      </c>
      <c r="P365" s="255" t="s">
        <v>66</v>
      </c>
      <c r="Q365" s="255" t="s">
        <v>278</v>
      </c>
      <c r="R365" s="255" t="s">
        <v>293</v>
      </c>
      <c r="S365" s="255" t="s">
        <v>312</v>
      </c>
      <c r="T365" s="255" t="s">
        <v>325</v>
      </c>
      <c r="U365" s="231" t="n">
        <v>43927</v>
      </c>
      <c r="V365" s="256" t="n">
        <v>4</v>
      </c>
      <c r="W365" s="255" t="s">
        <v>116</v>
      </c>
      <c r="X365" s="258" t="n">
        <v>0</v>
      </c>
      <c r="Y365" s="257" t="n">
        <v>15730.74</v>
      </c>
      <c r="Z365" s="257" t="n">
        <v>0</v>
      </c>
    </row>
    <row r="366" customFormat="false" ht="15.05" hidden="false" customHeight="false" outlineLevel="0" collapsed="false">
      <c r="A366" s="254" t="n">
        <v>71627378</v>
      </c>
      <c r="B366" s="255"/>
      <c r="C366" s="255"/>
      <c r="D366" s="255" t="s">
        <v>321</v>
      </c>
      <c r="E366" s="255" t="s">
        <v>322</v>
      </c>
      <c r="F366" s="255" t="s">
        <v>138</v>
      </c>
      <c r="G366" s="255" t="s">
        <v>272</v>
      </c>
      <c r="H366" s="231" t="n">
        <v>43927</v>
      </c>
      <c r="I366" s="231" t="n">
        <v>43927</v>
      </c>
      <c r="J366" s="255" t="s">
        <v>273</v>
      </c>
      <c r="K366" s="256" t="n">
        <v>4</v>
      </c>
      <c r="L366" s="255" t="s">
        <v>274</v>
      </c>
      <c r="M366" s="255" t="s">
        <v>323</v>
      </c>
      <c r="N366" s="255" t="s">
        <v>324</v>
      </c>
      <c r="O366" s="257" t="n">
        <v>15730.74</v>
      </c>
      <c r="P366" s="255" t="s">
        <v>66</v>
      </c>
      <c r="Q366" s="255" t="s">
        <v>278</v>
      </c>
      <c r="R366" s="255" t="s">
        <v>293</v>
      </c>
      <c r="S366" s="255" t="s">
        <v>312</v>
      </c>
      <c r="T366" s="255" t="s">
        <v>325</v>
      </c>
      <c r="U366" s="231" t="n">
        <v>43927</v>
      </c>
      <c r="V366" s="256" t="n">
        <v>2</v>
      </c>
      <c r="W366" s="255" t="s">
        <v>116</v>
      </c>
      <c r="X366" s="258" t="n">
        <v>0</v>
      </c>
      <c r="Y366" s="257" t="n">
        <v>15730.74</v>
      </c>
      <c r="Z366" s="257" t="n">
        <v>0</v>
      </c>
    </row>
    <row r="367" customFormat="false" ht="15.05" hidden="false" customHeight="false" outlineLevel="0" collapsed="false">
      <c r="A367" s="254" t="n">
        <v>71627378</v>
      </c>
      <c r="B367" s="255"/>
      <c r="C367" s="255"/>
      <c r="D367" s="255" t="s">
        <v>321</v>
      </c>
      <c r="E367" s="255" t="s">
        <v>322</v>
      </c>
      <c r="F367" s="255" t="s">
        <v>134</v>
      </c>
      <c r="G367" s="255" t="s">
        <v>272</v>
      </c>
      <c r="H367" s="231" t="n">
        <v>43927</v>
      </c>
      <c r="I367" s="231" t="n">
        <v>43927</v>
      </c>
      <c r="J367" s="255" t="s">
        <v>326</v>
      </c>
      <c r="K367" s="256" t="n">
        <v>4</v>
      </c>
      <c r="L367" s="255" t="s">
        <v>274</v>
      </c>
      <c r="M367" s="255" t="s">
        <v>323</v>
      </c>
      <c r="N367" s="255" t="s">
        <v>324</v>
      </c>
      <c r="O367" s="257" t="n">
        <v>15730.74</v>
      </c>
      <c r="P367" s="255" t="s">
        <v>66</v>
      </c>
      <c r="Q367" s="255" t="s">
        <v>278</v>
      </c>
      <c r="R367" s="255" t="s">
        <v>293</v>
      </c>
      <c r="S367" s="255" t="s">
        <v>312</v>
      </c>
      <c r="T367" s="255" t="s">
        <v>325</v>
      </c>
      <c r="U367" s="231" t="n">
        <v>43927</v>
      </c>
      <c r="V367" s="256" t="n">
        <v>4</v>
      </c>
      <c r="W367" s="255" t="s">
        <v>116</v>
      </c>
      <c r="X367" s="258" t="n">
        <v>0</v>
      </c>
      <c r="Y367" s="257" t="n">
        <v>15730.74</v>
      </c>
      <c r="Z367" s="257" t="n">
        <v>0</v>
      </c>
    </row>
    <row r="368" customFormat="false" ht="15.05" hidden="false" customHeight="false" outlineLevel="0" collapsed="false">
      <c r="A368" s="254" t="n">
        <v>71627378</v>
      </c>
      <c r="B368" s="255"/>
      <c r="C368" s="255"/>
      <c r="D368" s="255" t="s">
        <v>321</v>
      </c>
      <c r="E368" s="255" t="s">
        <v>322</v>
      </c>
      <c r="F368" s="255" t="s">
        <v>138</v>
      </c>
      <c r="G368" s="255" t="s">
        <v>272</v>
      </c>
      <c r="H368" s="231" t="n">
        <v>43927</v>
      </c>
      <c r="I368" s="231" t="n">
        <v>43927</v>
      </c>
      <c r="J368" s="255" t="s">
        <v>273</v>
      </c>
      <c r="K368" s="256" t="n">
        <v>4</v>
      </c>
      <c r="L368" s="255" t="s">
        <v>274</v>
      </c>
      <c r="M368" s="255" t="s">
        <v>323</v>
      </c>
      <c r="N368" s="255" t="s">
        <v>324</v>
      </c>
      <c r="O368" s="257" t="n">
        <v>15730.74</v>
      </c>
      <c r="P368" s="255" t="s">
        <v>66</v>
      </c>
      <c r="Q368" s="255" t="s">
        <v>278</v>
      </c>
      <c r="R368" s="255" t="s">
        <v>293</v>
      </c>
      <c r="S368" s="255" t="s">
        <v>312</v>
      </c>
      <c r="T368" s="255" t="s">
        <v>325</v>
      </c>
      <c r="U368" s="231" t="n">
        <v>43927</v>
      </c>
      <c r="V368" s="256" t="n">
        <v>2</v>
      </c>
      <c r="W368" s="255" t="s">
        <v>116</v>
      </c>
      <c r="X368" s="258" t="n">
        <v>0</v>
      </c>
      <c r="Y368" s="257" t="n">
        <v>15730.74</v>
      </c>
      <c r="Z368" s="257" t="n">
        <v>0</v>
      </c>
    </row>
    <row r="369" customFormat="false" ht="15.05" hidden="false" customHeight="false" outlineLevel="0" collapsed="false">
      <c r="A369" s="254" t="n">
        <v>71627378</v>
      </c>
      <c r="B369" s="255"/>
      <c r="C369" s="255"/>
      <c r="D369" s="255" t="s">
        <v>321</v>
      </c>
      <c r="E369" s="255" t="s">
        <v>322</v>
      </c>
      <c r="F369" s="255" t="s">
        <v>138</v>
      </c>
      <c r="G369" s="255" t="s">
        <v>272</v>
      </c>
      <c r="H369" s="231" t="n">
        <v>43927</v>
      </c>
      <c r="I369" s="231" t="n">
        <v>43927</v>
      </c>
      <c r="J369" s="255" t="s">
        <v>273</v>
      </c>
      <c r="K369" s="256" t="n">
        <v>8</v>
      </c>
      <c r="L369" s="255" t="s">
        <v>274</v>
      </c>
      <c r="M369" s="255" t="s">
        <v>323</v>
      </c>
      <c r="N369" s="255" t="s">
        <v>324</v>
      </c>
      <c r="O369" s="257" t="n">
        <v>15730.74</v>
      </c>
      <c r="P369" s="255" t="s">
        <v>66</v>
      </c>
      <c r="Q369" s="255" t="s">
        <v>278</v>
      </c>
      <c r="R369" s="255" t="s">
        <v>293</v>
      </c>
      <c r="S369" s="255" t="s">
        <v>312</v>
      </c>
      <c r="T369" s="255" t="s">
        <v>325</v>
      </c>
      <c r="U369" s="231" t="n">
        <v>43927</v>
      </c>
      <c r="V369" s="256" t="n">
        <v>4</v>
      </c>
      <c r="W369" s="255" t="s">
        <v>116</v>
      </c>
      <c r="X369" s="258" t="n">
        <v>0</v>
      </c>
      <c r="Y369" s="257" t="n">
        <v>15730.74</v>
      </c>
      <c r="Z369" s="257" t="n">
        <v>0</v>
      </c>
    </row>
    <row r="370" customFormat="false" ht="15.05" hidden="false" customHeight="false" outlineLevel="0" collapsed="false">
      <c r="A370" s="254" t="n">
        <v>71627378</v>
      </c>
      <c r="B370" s="255"/>
      <c r="C370" s="255"/>
      <c r="D370" s="255" t="s">
        <v>321</v>
      </c>
      <c r="E370" s="255" t="s">
        <v>322</v>
      </c>
      <c r="F370" s="255" t="s">
        <v>138</v>
      </c>
      <c r="G370" s="255" t="s">
        <v>272</v>
      </c>
      <c r="H370" s="231" t="n">
        <v>43927</v>
      </c>
      <c r="I370" s="231" t="n">
        <v>43927</v>
      </c>
      <c r="J370" s="255" t="s">
        <v>273</v>
      </c>
      <c r="K370" s="256" t="n">
        <v>4</v>
      </c>
      <c r="L370" s="255" t="s">
        <v>274</v>
      </c>
      <c r="M370" s="255" t="s">
        <v>323</v>
      </c>
      <c r="N370" s="255" t="s">
        <v>324</v>
      </c>
      <c r="O370" s="257" t="n">
        <v>15730.74</v>
      </c>
      <c r="P370" s="255" t="s">
        <v>66</v>
      </c>
      <c r="Q370" s="255" t="s">
        <v>278</v>
      </c>
      <c r="R370" s="255" t="s">
        <v>293</v>
      </c>
      <c r="S370" s="255" t="s">
        <v>312</v>
      </c>
      <c r="T370" s="255" t="s">
        <v>325</v>
      </c>
      <c r="U370" s="231" t="n">
        <v>43927</v>
      </c>
      <c r="V370" s="256" t="n">
        <v>2</v>
      </c>
      <c r="W370" s="255" t="s">
        <v>116</v>
      </c>
      <c r="X370" s="258" t="n">
        <v>0</v>
      </c>
      <c r="Y370" s="257" t="n">
        <v>15730.74</v>
      </c>
      <c r="Z370" s="257" t="n">
        <v>0</v>
      </c>
    </row>
    <row r="371" customFormat="false" ht="15.05" hidden="false" customHeight="false" outlineLevel="0" collapsed="false">
      <c r="A371" s="254" t="n">
        <v>71627378</v>
      </c>
      <c r="B371" s="255"/>
      <c r="C371" s="255"/>
      <c r="D371" s="255" t="s">
        <v>321</v>
      </c>
      <c r="E371" s="255" t="s">
        <v>322</v>
      </c>
      <c r="F371" s="255" t="s">
        <v>134</v>
      </c>
      <c r="G371" s="255" t="s">
        <v>272</v>
      </c>
      <c r="H371" s="231" t="n">
        <v>43927</v>
      </c>
      <c r="I371" s="231" t="n">
        <v>43927</v>
      </c>
      <c r="J371" s="255" t="s">
        <v>326</v>
      </c>
      <c r="K371" s="256" t="n">
        <v>1</v>
      </c>
      <c r="L371" s="255" t="s">
        <v>274</v>
      </c>
      <c r="M371" s="255" t="s">
        <v>323</v>
      </c>
      <c r="N371" s="255" t="s">
        <v>324</v>
      </c>
      <c r="O371" s="257" t="n">
        <v>15730.74</v>
      </c>
      <c r="P371" s="255" t="s">
        <v>66</v>
      </c>
      <c r="Q371" s="255" t="s">
        <v>278</v>
      </c>
      <c r="R371" s="255" t="s">
        <v>293</v>
      </c>
      <c r="S371" s="255" t="s">
        <v>312</v>
      </c>
      <c r="T371" s="255" t="s">
        <v>325</v>
      </c>
      <c r="U371" s="231" t="n">
        <v>43927</v>
      </c>
      <c r="V371" s="256" t="n">
        <v>1</v>
      </c>
      <c r="W371" s="255" t="s">
        <v>116</v>
      </c>
      <c r="X371" s="258" t="n">
        <v>0</v>
      </c>
      <c r="Y371" s="257" t="n">
        <v>15730.74</v>
      </c>
      <c r="Z371" s="257" t="n">
        <v>0</v>
      </c>
    </row>
    <row r="372" customFormat="false" ht="15.05" hidden="false" customHeight="false" outlineLevel="0" collapsed="false">
      <c r="A372" s="254" t="n">
        <v>71637698</v>
      </c>
      <c r="B372" s="255" t="s">
        <v>327</v>
      </c>
      <c r="C372" s="255" t="s">
        <v>245</v>
      </c>
      <c r="D372" s="255" t="s">
        <v>328</v>
      </c>
      <c r="E372" s="255" t="s">
        <v>329</v>
      </c>
      <c r="F372" s="255" t="s">
        <v>144</v>
      </c>
      <c r="G372" s="255" t="s">
        <v>309</v>
      </c>
      <c r="H372" s="231" t="n">
        <v>43927</v>
      </c>
      <c r="I372" s="231" t="n">
        <v>43927</v>
      </c>
      <c r="J372" s="255" t="s">
        <v>326</v>
      </c>
      <c r="K372" s="256" t="n">
        <v>1</v>
      </c>
      <c r="L372" s="255" t="s">
        <v>247</v>
      </c>
      <c r="M372" s="255" t="s">
        <v>291</v>
      </c>
      <c r="N372" s="255" t="s">
        <v>330</v>
      </c>
      <c r="O372" s="257" t="n">
        <v>0.75</v>
      </c>
      <c r="P372" s="255" t="s">
        <v>331</v>
      </c>
      <c r="Q372" s="255" t="s">
        <v>278</v>
      </c>
      <c r="R372" s="255" t="s">
        <v>332</v>
      </c>
      <c r="S372" s="255" t="s">
        <v>333</v>
      </c>
      <c r="T372" s="255" t="s">
        <v>334</v>
      </c>
      <c r="U372" s="231" t="n">
        <v>43927</v>
      </c>
      <c r="V372" s="256" t="n">
        <v>1</v>
      </c>
      <c r="W372" s="255" t="s">
        <v>144</v>
      </c>
      <c r="X372" s="258" t="n">
        <v>0</v>
      </c>
      <c r="Y372" s="257" t="n">
        <v>0.75</v>
      </c>
      <c r="Z372" s="257" t="n">
        <v>0</v>
      </c>
    </row>
    <row r="373" customFormat="false" ht="15.05" hidden="false" customHeight="false" outlineLevel="0" collapsed="false">
      <c r="A373" s="254" t="n">
        <v>71637698</v>
      </c>
      <c r="B373" s="255" t="s">
        <v>327</v>
      </c>
      <c r="C373" s="255" t="s">
        <v>245</v>
      </c>
      <c r="D373" s="255" t="s">
        <v>328</v>
      </c>
      <c r="E373" s="255" t="s">
        <v>329</v>
      </c>
      <c r="F373" s="255" t="s">
        <v>335</v>
      </c>
      <c r="G373" s="255" t="s">
        <v>309</v>
      </c>
      <c r="H373" s="231" t="n">
        <v>43927</v>
      </c>
      <c r="I373" s="231" t="n">
        <v>43927</v>
      </c>
      <c r="J373" s="255" t="s">
        <v>287</v>
      </c>
      <c r="K373" s="256" t="n">
        <v>0</v>
      </c>
      <c r="L373" s="255" t="s">
        <v>247</v>
      </c>
      <c r="M373" s="255" t="s">
        <v>291</v>
      </c>
      <c r="N373" s="255" t="s">
        <v>330</v>
      </c>
      <c r="O373" s="257" t="n">
        <v>0.75</v>
      </c>
      <c r="P373" s="255" t="s">
        <v>331</v>
      </c>
      <c r="Q373" s="255" t="s">
        <v>278</v>
      </c>
      <c r="R373" s="255" t="s">
        <v>332</v>
      </c>
      <c r="S373" s="255" t="s">
        <v>333</v>
      </c>
      <c r="T373" s="255" t="s">
        <v>334</v>
      </c>
      <c r="U373" s="231" t="n">
        <v>43927</v>
      </c>
      <c r="V373" s="256" t="n">
        <v>0</v>
      </c>
      <c r="W373" s="255" t="s">
        <v>144</v>
      </c>
      <c r="X373" s="258" t="n">
        <v>0</v>
      </c>
      <c r="Y373" s="257" t="n">
        <v>0.75</v>
      </c>
      <c r="Z373" s="257" t="n">
        <v>0</v>
      </c>
    </row>
    <row r="374" customFormat="false" ht="15.05" hidden="false" customHeight="false" outlineLevel="0" collapsed="false">
      <c r="A374" s="254" t="n">
        <v>71637705</v>
      </c>
      <c r="B374" s="255" t="s">
        <v>336</v>
      </c>
      <c r="C374" s="255"/>
      <c r="D374" s="255" t="s">
        <v>321</v>
      </c>
      <c r="E374" s="255" t="s">
        <v>337</v>
      </c>
      <c r="F374" s="255" t="s">
        <v>116</v>
      </c>
      <c r="G374" s="255" t="s">
        <v>272</v>
      </c>
      <c r="H374" s="231" t="n">
        <v>43927</v>
      </c>
      <c r="I374" s="231" t="n">
        <v>43927</v>
      </c>
      <c r="J374" s="255" t="s">
        <v>326</v>
      </c>
      <c r="K374" s="256" t="n">
        <v>0.5</v>
      </c>
      <c r="L374" s="255" t="s">
        <v>247</v>
      </c>
      <c r="M374" s="255" t="s">
        <v>291</v>
      </c>
      <c r="N374" s="255"/>
      <c r="O374" s="257" t="n">
        <v>4.89</v>
      </c>
      <c r="P374" s="255" t="s">
        <v>331</v>
      </c>
      <c r="Q374" s="255" t="s">
        <v>278</v>
      </c>
      <c r="R374" s="255" t="s">
        <v>293</v>
      </c>
      <c r="S374" s="255" t="s">
        <v>338</v>
      </c>
      <c r="T374" s="255" t="s">
        <v>325</v>
      </c>
      <c r="U374" s="231" t="n">
        <v>43927</v>
      </c>
      <c r="V374" s="256" t="n">
        <v>0.5</v>
      </c>
      <c r="W374" s="255" t="s">
        <v>116</v>
      </c>
      <c r="X374" s="258" t="n">
        <v>0</v>
      </c>
      <c r="Y374" s="257" t="n">
        <v>4.89</v>
      </c>
      <c r="Z374" s="257" t="n">
        <v>0</v>
      </c>
    </row>
    <row r="375" customFormat="false" ht="15.05" hidden="false" customHeight="false" outlineLevel="0" collapsed="false">
      <c r="A375" s="254" t="n">
        <v>71637705</v>
      </c>
      <c r="B375" s="255" t="s">
        <v>336</v>
      </c>
      <c r="C375" s="255"/>
      <c r="D375" s="255" t="s">
        <v>321</v>
      </c>
      <c r="E375" s="255" t="s">
        <v>337</v>
      </c>
      <c r="F375" s="255" t="s">
        <v>116</v>
      </c>
      <c r="G375" s="255" t="s">
        <v>272</v>
      </c>
      <c r="H375" s="231" t="n">
        <v>43927</v>
      </c>
      <c r="I375" s="231" t="n">
        <v>43927</v>
      </c>
      <c r="J375" s="255" t="s">
        <v>326</v>
      </c>
      <c r="K375" s="256" t="n">
        <v>0.5</v>
      </c>
      <c r="L375" s="255" t="s">
        <v>247</v>
      </c>
      <c r="M375" s="255" t="s">
        <v>291</v>
      </c>
      <c r="N375" s="255"/>
      <c r="O375" s="257" t="n">
        <v>4.89</v>
      </c>
      <c r="P375" s="255" t="s">
        <v>331</v>
      </c>
      <c r="Q375" s="255" t="s">
        <v>278</v>
      </c>
      <c r="R375" s="255" t="s">
        <v>293</v>
      </c>
      <c r="S375" s="255" t="s">
        <v>338</v>
      </c>
      <c r="T375" s="255" t="s">
        <v>325</v>
      </c>
      <c r="U375" s="231" t="n">
        <v>43927</v>
      </c>
      <c r="V375" s="256" t="n">
        <v>0.5</v>
      </c>
      <c r="W375" s="255" t="s">
        <v>116</v>
      </c>
      <c r="X375" s="258" t="n">
        <v>0</v>
      </c>
      <c r="Y375" s="257" t="n">
        <v>4.89</v>
      </c>
      <c r="Z375" s="257" t="n">
        <v>0</v>
      </c>
    </row>
    <row r="376" customFormat="false" ht="15.05" hidden="false" customHeight="false" outlineLevel="0" collapsed="false">
      <c r="A376" s="254" t="n">
        <v>71637705</v>
      </c>
      <c r="B376" s="255" t="s">
        <v>336</v>
      </c>
      <c r="C376" s="255"/>
      <c r="D376" s="255" t="s">
        <v>321</v>
      </c>
      <c r="E376" s="255" t="s">
        <v>337</v>
      </c>
      <c r="F376" s="255" t="s">
        <v>116</v>
      </c>
      <c r="G376" s="255" t="s">
        <v>272</v>
      </c>
      <c r="H376" s="231" t="n">
        <v>43927</v>
      </c>
      <c r="I376" s="231" t="n">
        <v>43927</v>
      </c>
      <c r="J376" s="255" t="s">
        <v>326</v>
      </c>
      <c r="K376" s="256" t="n">
        <v>1.5</v>
      </c>
      <c r="L376" s="255" t="s">
        <v>247</v>
      </c>
      <c r="M376" s="255" t="s">
        <v>291</v>
      </c>
      <c r="N376" s="255"/>
      <c r="O376" s="257" t="n">
        <v>4.89</v>
      </c>
      <c r="P376" s="255" t="s">
        <v>331</v>
      </c>
      <c r="Q376" s="255" t="s">
        <v>278</v>
      </c>
      <c r="R376" s="255" t="s">
        <v>293</v>
      </c>
      <c r="S376" s="255" t="s">
        <v>338</v>
      </c>
      <c r="T376" s="255" t="s">
        <v>325</v>
      </c>
      <c r="U376" s="231" t="n">
        <v>43927</v>
      </c>
      <c r="V376" s="256" t="n">
        <v>1.5</v>
      </c>
      <c r="W376" s="255" t="s">
        <v>116</v>
      </c>
      <c r="X376" s="258" t="n">
        <v>0</v>
      </c>
      <c r="Y376" s="257" t="n">
        <v>4.89</v>
      </c>
      <c r="Z376" s="257" t="n">
        <v>0</v>
      </c>
    </row>
    <row r="377" customFormat="false" ht="15.05" hidden="false" customHeight="false" outlineLevel="0" collapsed="false">
      <c r="A377" s="254" t="n">
        <v>71637705</v>
      </c>
      <c r="B377" s="255" t="s">
        <v>336</v>
      </c>
      <c r="C377" s="255"/>
      <c r="D377" s="255" t="s">
        <v>321</v>
      </c>
      <c r="E377" s="255" t="s">
        <v>337</v>
      </c>
      <c r="F377" s="255" t="s">
        <v>116</v>
      </c>
      <c r="G377" s="255" t="s">
        <v>272</v>
      </c>
      <c r="H377" s="231" t="n">
        <v>43927</v>
      </c>
      <c r="I377" s="231" t="n">
        <v>43927</v>
      </c>
      <c r="J377" s="255" t="s">
        <v>273</v>
      </c>
      <c r="K377" s="256" t="n">
        <v>3</v>
      </c>
      <c r="L377" s="255" t="s">
        <v>247</v>
      </c>
      <c r="M377" s="255" t="s">
        <v>291</v>
      </c>
      <c r="N377" s="255"/>
      <c r="O377" s="257" t="n">
        <v>4.89</v>
      </c>
      <c r="P377" s="255" t="s">
        <v>331</v>
      </c>
      <c r="Q377" s="255" t="s">
        <v>278</v>
      </c>
      <c r="R377" s="255" t="s">
        <v>293</v>
      </c>
      <c r="S377" s="255" t="s">
        <v>338</v>
      </c>
      <c r="T377" s="255" t="s">
        <v>325</v>
      </c>
      <c r="U377" s="231" t="n">
        <v>43927</v>
      </c>
      <c r="V377" s="256" t="n">
        <v>1.5</v>
      </c>
      <c r="W377" s="255" t="s">
        <v>116</v>
      </c>
      <c r="X377" s="258" t="n">
        <v>0</v>
      </c>
      <c r="Y377" s="257" t="n">
        <v>4.89</v>
      </c>
      <c r="Z377" s="257" t="n">
        <v>0</v>
      </c>
    </row>
    <row r="378" customFormat="false" ht="15.05" hidden="false" customHeight="false" outlineLevel="0" collapsed="false">
      <c r="A378" s="254" t="n">
        <v>71637705</v>
      </c>
      <c r="B378" s="255" t="s">
        <v>336</v>
      </c>
      <c r="C378" s="255"/>
      <c r="D378" s="255" t="s">
        <v>321</v>
      </c>
      <c r="E378" s="255" t="s">
        <v>337</v>
      </c>
      <c r="F378" s="255" t="s">
        <v>116</v>
      </c>
      <c r="G378" s="255" t="s">
        <v>272</v>
      </c>
      <c r="H378" s="231" t="n">
        <v>43927</v>
      </c>
      <c r="I378" s="231" t="n">
        <v>43927</v>
      </c>
      <c r="J378" s="255" t="s">
        <v>326</v>
      </c>
      <c r="K378" s="256" t="n">
        <v>1</v>
      </c>
      <c r="L378" s="255" t="s">
        <v>247</v>
      </c>
      <c r="M378" s="255" t="s">
        <v>291</v>
      </c>
      <c r="N378" s="255"/>
      <c r="O378" s="257" t="n">
        <v>4.89</v>
      </c>
      <c r="P378" s="255" t="s">
        <v>331</v>
      </c>
      <c r="Q378" s="255" t="s">
        <v>278</v>
      </c>
      <c r="R378" s="255" t="s">
        <v>293</v>
      </c>
      <c r="S378" s="255" t="s">
        <v>338</v>
      </c>
      <c r="T378" s="255" t="s">
        <v>325</v>
      </c>
      <c r="U378" s="231" t="n">
        <v>43927</v>
      </c>
      <c r="V378" s="256" t="n">
        <v>1</v>
      </c>
      <c r="W378" s="255" t="s">
        <v>116</v>
      </c>
      <c r="X378" s="258" t="n">
        <v>0</v>
      </c>
      <c r="Y378" s="257" t="n">
        <v>4.89</v>
      </c>
      <c r="Z378" s="257" t="n">
        <v>0</v>
      </c>
    </row>
    <row r="379" customFormat="false" ht="15.05" hidden="false" customHeight="false" outlineLevel="0" collapsed="false">
      <c r="A379" s="254" t="n">
        <v>71637705</v>
      </c>
      <c r="B379" s="255" t="s">
        <v>336</v>
      </c>
      <c r="C379" s="255"/>
      <c r="D379" s="255" t="s">
        <v>321</v>
      </c>
      <c r="E379" s="255" t="s">
        <v>337</v>
      </c>
      <c r="F379" s="255" t="s">
        <v>335</v>
      </c>
      <c r="G379" s="255" t="s">
        <v>272</v>
      </c>
      <c r="H379" s="231" t="n">
        <v>43927</v>
      </c>
      <c r="I379" s="231" t="n">
        <v>43927</v>
      </c>
      <c r="J379" s="255" t="s">
        <v>287</v>
      </c>
      <c r="K379" s="256" t="n">
        <v>0</v>
      </c>
      <c r="L379" s="255" t="s">
        <v>247</v>
      </c>
      <c r="M379" s="255" t="s">
        <v>291</v>
      </c>
      <c r="N379" s="255"/>
      <c r="O379" s="257" t="n">
        <v>4.89</v>
      </c>
      <c r="P379" s="255" t="s">
        <v>331</v>
      </c>
      <c r="Q379" s="255" t="s">
        <v>278</v>
      </c>
      <c r="R379" s="255" t="s">
        <v>293</v>
      </c>
      <c r="S379" s="255" t="s">
        <v>338</v>
      </c>
      <c r="T379" s="255" t="s">
        <v>325</v>
      </c>
      <c r="U379" s="231" t="n">
        <v>43927</v>
      </c>
      <c r="V379" s="256" t="n">
        <v>0</v>
      </c>
      <c r="W379" s="255" t="s">
        <v>116</v>
      </c>
      <c r="X379" s="258" t="n">
        <v>0</v>
      </c>
      <c r="Y379" s="257" t="n">
        <v>4.89</v>
      </c>
      <c r="Z379" s="257" t="n">
        <v>0</v>
      </c>
    </row>
    <row r="380" customFormat="false" ht="15.05" hidden="false" customHeight="false" outlineLevel="0" collapsed="false">
      <c r="A380" s="254" t="n">
        <v>71643197</v>
      </c>
      <c r="B380" s="255" t="s">
        <v>339</v>
      </c>
      <c r="C380" s="255" t="s">
        <v>245</v>
      </c>
      <c r="D380" s="255" t="s">
        <v>340</v>
      </c>
      <c r="E380" s="255" t="s">
        <v>341</v>
      </c>
      <c r="F380" s="255" t="s">
        <v>138</v>
      </c>
      <c r="G380" s="255" t="s">
        <v>272</v>
      </c>
      <c r="H380" s="231" t="n">
        <v>43927</v>
      </c>
      <c r="I380" s="231" t="n">
        <v>43927</v>
      </c>
      <c r="J380" s="255" t="s">
        <v>273</v>
      </c>
      <c r="K380" s="256" t="n">
        <v>0.2</v>
      </c>
      <c r="L380" s="255" t="s">
        <v>247</v>
      </c>
      <c r="M380" s="255" t="s">
        <v>291</v>
      </c>
      <c r="N380" s="255" t="s">
        <v>342</v>
      </c>
      <c r="O380" s="257" t="n">
        <v>14949.99</v>
      </c>
      <c r="P380" s="255" t="s">
        <v>343</v>
      </c>
      <c r="Q380" s="255" t="s">
        <v>278</v>
      </c>
      <c r="R380" s="255" t="s">
        <v>332</v>
      </c>
      <c r="S380" s="255" t="s">
        <v>344</v>
      </c>
      <c r="T380" s="255" t="s">
        <v>345</v>
      </c>
      <c r="U380" s="231" t="n">
        <v>43927</v>
      </c>
      <c r="V380" s="256" t="n">
        <v>0.1</v>
      </c>
      <c r="W380" s="255" t="s">
        <v>116</v>
      </c>
      <c r="X380" s="258" t="n">
        <v>0</v>
      </c>
      <c r="Y380" s="257" t="n">
        <v>14949.99</v>
      </c>
      <c r="Z380" s="257" t="n">
        <v>208.91</v>
      </c>
    </row>
    <row r="381" customFormat="false" ht="15.05" hidden="false" customHeight="false" outlineLevel="0" collapsed="false">
      <c r="A381" s="254" t="n">
        <v>71643197</v>
      </c>
      <c r="B381" s="255" t="s">
        <v>339</v>
      </c>
      <c r="C381" s="255" t="s">
        <v>245</v>
      </c>
      <c r="D381" s="255" t="s">
        <v>340</v>
      </c>
      <c r="E381" s="255" t="s">
        <v>341</v>
      </c>
      <c r="F381" s="255" t="s">
        <v>138</v>
      </c>
      <c r="G381" s="255" t="s">
        <v>272</v>
      </c>
      <c r="H381" s="231" t="n">
        <v>43927</v>
      </c>
      <c r="I381" s="231" t="n">
        <v>43927</v>
      </c>
      <c r="J381" s="255" t="s">
        <v>273</v>
      </c>
      <c r="K381" s="256" t="n">
        <v>0.2</v>
      </c>
      <c r="L381" s="255" t="s">
        <v>247</v>
      </c>
      <c r="M381" s="255" t="s">
        <v>291</v>
      </c>
      <c r="N381" s="255" t="s">
        <v>342</v>
      </c>
      <c r="O381" s="257" t="n">
        <v>14949.99</v>
      </c>
      <c r="P381" s="255" t="s">
        <v>343</v>
      </c>
      <c r="Q381" s="255" t="s">
        <v>278</v>
      </c>
      <c r="R381" s="255" t="s">
        <v>332</v>
      </c>
      <c r="S381" s="255" t="s">
        <v>344</v>
      </c>
      <c r="T381" s="255" t="s">
        <v>345</v>
      </c>
      <c r="U381" s="231" t="n">
        <v>43927</v>
      </c>
      <c r="V381" s="256" t="n">
        <v>0.1</v>
      </c>
      <c r="W381" s="255" t="s">
        <v>116</v>
      </c>
      <c r="X381" s="258" t="n">
        <v>0</v>
      </c>
      <c r="Y381" s="257" t="n">
        <v>14949.99</v>
      </c>
      <c r="Z381" s="257" t="n">
        <v>208.91</v>
      </c>
    </row>
    <row r="382" customFormat="false" ht="15.05" hidden="false" customHeight="false" outlineLevel="0" collapsed="false">
      <c r="A382" s="254" t="n">
        <v>71643197</v>
      </c>
      <c r="B382" s="255" t="s">
        <v>339</v>
      </c>
      <c r="C382" s="255" t="s">
        <v>245</v>
      </c>
      <c r="D382" s="255" t="s">
        <v>340</v>
      </c>
      <c r="E382" s="255" t="s">
        <v>341</v>
      </c>
      <c r="F382" s="255" t="s">
        <v>138</v>
      </c>
      <c r="G382" s="255" t="s">
        <v>272</v>
      </c>
      <c r="H382" s="231" t="n">
        <v>43927</v>
      </c>
      <c r="I382" s="231" t="n">
        <v>43927</v>
      </c>
      <c r="J382" s="255" t="s">
        <v>273</v>
      </c>
      <c r="K382" s="256" t="n">
        <v>0.4</v>
      </c>
      <c r="L382" s="255" t="s">
        <v>247</v>
      </c>
      <c r="M382" s="255" t="s">
        <v>291</v>
      </c>
      <c r="N382" s="255" t="s">
        <v>342</v>
      </c>
      <c r="O382" s="257" t="n">
        <v>14949.99</v>
      </c>
      <c r="P382" s="255" t="s">
        <v>343</v>
      </c>
      <c r="Q382" s="255" t="s">
        <v>278</v>
      </c>
      <c r="R382" s="255" t="s">
        <v>332</v>
      </c>
      <c r="S382" s="255" t="s">
        <v>344</v>
      </c>
      <c r="T382" s="255" t="s">
        <v>345</v>
      </c>
      <c r="U382" s="231" t="n">
        <v>43927</v>
      </c>
      <c r="V382" s="256" t="n">
        <v>0.2</v>
      </c>
      <c r="W382" s="255" t="s">
        <v>116</v>
      </c>
      <c r="X382" s="258" t="n">
        <v>0</v>
      </c>
      <c r="Y382" s="257" t="n">
        <v>14949.99</v>
      </c>
      <c r="Z382" s="257" t="n">
        <v>208.91</v>
      </c>
    </row>
    <row r="383" customFormat="false" ht="15.05" hidden="false" customHeight="false" outlineLevel="0" collapsed="false">
      <c r="A383" s="254" t="n">
        <v>71643197</v>
      </c>
      <c r="B383" s="255" t="s">
        <v>339</v>
      </c>
      <c r="C383" s="255" t="s">
        <v>245</v>
      </c>
      <c r="D383" s="255" t="s">
        <v>340</v>
      </c>
      <c r="E383" s="255" t="s">
        <v>341</v>
      </c>
      <c r="F383" s="255" t="s">
        <v>138</v>
      </c>
      <c r="G383" s="255" t="s">
        <v>272</v>
      </c>
      <c r="H383" s="231" t="n">
        <v>43927</v>
      </c>
      <c r="I383" s="231" t="n">
        <v>43927</v>
      </c>
      <c r="J383" s="255" t="s">
        <v>273</v>
      </c>
      <c r="K383" s="256" t="n">
        <v>0.4</v>
      </c>
      <c r="L383" s="255" t="s">
        <v>247</v>
      </c>
      <c r="M383" s="255" t="s">
        <v>291</v>
      </c>
      <c r="N383" s="255" t="s">
        <v>342</v>
      </c>
      <c r="O383" s="257" t="n">
        <v>14949.99</v>
      </c>
      <c r="P383" s="255" t="s">
        <v>343</v>
      </c>
      <c r="Q383" s="255" t="s">
        <v>278</v>
      </c>
      <c r="R383" s="255" t="s">
        <v>332</v>
      </c>
      <c r="S383" s="255" t="s">
        <v>344</v>
      </c>
      <c r="T383" s="255" t="s">
        <v>345</v>
      </c>
      <c r="U383" s="231" t="n">
        <v>43927</v>
      </c>
      <c r="V383" s="256" t="n">
        <v>0.2</v>
      </c>
      <c r="W383" s="255" t="s">
        <v>116</v>
      </c>
      <c r="X383" s="258" t="n">
        <v>0</v>
      </c>
      <c r="Y383" s="257" t="n">
        <v>14949.99</v>
      </c>
      <c r="Z383" s="257" t="n">
        <v>208.91</v>
      </c>
    </row>
    <row r="384" customFormat="false" ht="15.05" hidden="false" customHeight="false" outlineLevel="0" collapsed="false">
      <c r="A384" s="254" t="n">
        <v>71643197</v>
      </c>
      <c r="B384" s="255" t="s">
        <v>339</v>
      </c>
      <c r="C384" s="255" t="s">
        <v>245</v>
      </c>
      <c r="D384" s="255" t="s">
        <v>340</v>
      </c>
      <c r="E384" s="255" t="s">
        <v>341</v>
      </c>
      <c r="F384" s="255" t="s">
        <v>138</v>
      </c>
      <c r="G384" s="255" t="s">
        <v>272</v>
      </c>
      <c r="H384" s="231" t="n">
        <v>43927</v>
      </c>
      <c r="I384" s="231" t="n">
        <v>43927</v>
      </c>
      <c r="J384" s="255" t="s">
        <v>273</v>
      </c>
      <c r="K384" s="256" t="n">
        <v>0.2</v>
      </c>
      <c r="L384" s="255" t="s">
        <v>247</v>
      </c>
      <c r="M384" s="255" t="s">
        <v>291</v>
      </c>
      <c r="N384" s="255" t="s">
        <v>342</v>
      </c>
      <c r="O384" s="257" t="n">
        <v>14949.99</v>
      </c>
      <c r="P384" s="255" t="s">
        <v>343</v>
      </c>
      <c r="Q384" s="255" t="s">
        <v>278</v>
      </c>
      <c r="R384" s="255" t="s">
        <v>332</v>
      </c>
      <c r="S384" s="255" t="s">
        <v>344</v>
      </c>
      <c r="T384" s="255" t="s">
        <v>345</v>
      </c>
      <c r="U384" s="231" t="n">
        <v>43927</v>
      </c>
      <c r="V384" s="256" t="n">
        <v>0.1</v>
      </c>
      <c r="W384" s="255" t="s">
        <v>116</v>
      </c>
      <c r="X384" s="258" t="n">
        <v>0</v>
      </c>
      <c r="Y384" s="257" t="n">
        <v>14949.99</v>
      </c>
      <c r="Z384" s="257" t="n">
        <v>208.91</v>
      </c>
    </row>
    <row r="385" customFormat="false" ht="15.05" hidden="false" customHeight="false" outlineLevel="0" collapsed="false">
      <c r="A385" s="254" t="n">
        <v>71643197</v>
      </c>
      <c r="B385" s="255" t="s">
        <v>339</v>
      </c>
      <c r="C385" s="255" t="s">
        <v>245</v>
      </c>
      <c r="D385" s="255" t="s">
        <v>340</v>
      </c>
      <c r="E385" s="255" t="s">
        <v>341</v>
      </c>
      <c r="F385" s="255" t="s">
        <v>138</v>
      </c>
      <c r="G385" s="255" t="s">
        <v>272</v>
      </c>
      <c r="H385" s="231" t="n">
        <v>43927</v>
      </c>
      <c r="I385" s="231" t="n">
        <v>43927</v>
      </c>
      <c r="J385" s="255" t="s">
        <v>273</v>
      </c>
      <c r="K385" s="256" t="n">
        <v>0.2</v>
      </c>
      <c r="L385" s="255" t="s">
        <v>247</v>
      </c>
      <c r="M385" s="255" t="s">
        <v>291</v>
      </c>
      <c r="N385" s="255" t="s">
        <v>342</v>
      </c>
      <c r="O385" s="257" t="n">
        <v>14949.99</v>
      </c>
      <c r="P385" s="255" t="s">
        <v>343</v>
      </c>
      <c r="Q385" s="255" t="s">
        <v>278</v>
      </c>
      <c r="R385" s="255" t="s">
        <v>332</v>
      </c>
      <c r="S385" s="255" t="s">
        <v>344</v>
      </c>
      <c r="T385" s="255" t="s">
        <v>345</v>
      </c>
      <c r="U385" s="231" t="n">
        <v>43927</v>
      </c>
      <c r="V385" s="256" t="n">
        <v>0.1</v>
      </c>
      <c r="W385" s="255" t="s">
        <v>116</v>
      </c>
      <c r="X385" s="258" t="n">
        <v>0</v>
      </c>
      <c r="Y385" s="257" t="n">
        <v>14949.99</v>
      </c>
      <c r="Z385" s="257" t="n">
        <v>208.91</v>
      </c>
    </row>
    <row r="386" customFormat="false" ht="15.05" hidden="false" customHeight="false" outlineLevel="0" collapsed="false">
      <c r="A386" s="254" t="n">
        <v>71643197</v>
      </c>
      <c r="B386" s="255" t="s">
        <v>339</v>
      </c>
      <c r="C386" s="255" t="s">
        <v>245</v>
      </c>
      <c r="D386" s="255" t="s">
        <v>340</v>
      </c>
      <c r="E386" s="255" t="s">
        <v>341</v>
      </c>
      <c r="F386" s="255" t="s">
        <v>138</v>
      </c>
      <c r="G386" s="255" t="s">
        <v>272</v>
      </c>
      <c r="H386" s="231" t="n">
        <v>43927</v>
      </c>
      <c r="I386" s="231" t="n">
        <v>43927</v>
      </c>
      <c r="J386" s="255" t="s">
        <v>273</v>
      </c>
      <c r="K386" s="256" t="n">
        <v>0.2</v>
      </c>
      <c r="L386" s="255" t="s">
        <v>247</v>
      </c>
      <c r="M386" s="255" t="s">
        <v>291</v>
      </c>
      <c r="N386" s="255" t="s">
        <v>342</v>
      </c>
      <c r="O386" s="257" t="n">
        <v>14949.99</v>
      </c>
      <c r="P386" s="255" t="s">
        <v>343</v>
      </c>
      <c r="Q386" s="255" t="s">
        <v>278</v>
      </c>
      <c r="R386" s="255" t="s">
        <v>332</v>
      </c>
      <c r="S386" s="255" t="s">
        <v>344</v>
      </c>
      <c r="T386" s="255" t="s">
        <v>345</v>
      </c>
      <c r="U386" s="231" t="n">
        <v>43927</v>
      </c>
      <c r="V386" s="256" t="n">
        <v>0.1</v>
      </c>
      <c r="W386" s="255" t="s">
        <v>116</v>
      </c>
      <c r="X386" s="258" t="n">
        <v>0</v>
      </c>
      <c r="Y386" s="257" t="n">
        <v>14949.99</v>
      </c>
      <c r="Z386" s="257" t="n">
        <v>208.91</v>
      </c>
    </row>
    <row r="387" customFormat="false" ht="15.05" hidden="false" customHeight="false" outlineLevel="0" collapsed="false">
      <c r="A387" s="254" t="n">
        <v>71643197</v>
      </c>
      <c r="B387" s="255" t="s">
        <v>339</v>
      </c>
      <c r="C387" s="255" t="s">
        <v>245</v>
      </c>
      <c r="D387" s="255" t="s">
        <v>340</v>
      </c>
      <c r="E387" s="255" t="s">
        <v>341</v>
      </c>
      <c r="F387" s="255" t="s">
        <v>138</v>
      </c>
      <c r="G387" s="255" t="s">
        <v>272</v>
      </c>
      <c r="H387" s="231" t="n">
        <v>43927</v>
      </c>
      <c r="I387" s="231" t="n">
        <v>43927</v>
      </c>
      <c r="J387" s="255" t="s">
        <v>273</v>
      </c>
      <c r="K387" s="256" t="n">
        <v>0.2</v>
      </c>
      <c r="L387" s="255" t="s">
        <v>247</v>
      </c>
      <c r="M387" s="255" t="s">
        <v>291</v>
      </c>
      <c r="N387" s="255" t="s">
        <v>342</v>
      </c>
      <c r="O387" s="257" t="n">
        <v>14949.99</v>
      </c>
      <c r="P387" s="255" t="s">
        <v>343</v>
      </c>
      <c r="Q387" s="255" t="s">
        <v>278</v>
      </c>
      <c r="R387" s="255" t="s">
        <v>332</v>
      </c>
      <c r="S387" s="255" t="s">
        <v>344</v>
      </c>
      <c r="T387" s="255" t="s">
        <v>345</v>
      </c>
      <c r="U387" s="231" t="n">
        <v>43927</v>
      </c>
      <c r="V387" s="256" t="n">
        <v>0.1</v>
      </c>
      <c r="W387" s="255" t="s">
        <v>116</v>
      </c>
      <c r="X387" s="258" t="n">
        <v>0</v>
      </c>
      <c r="Y387" s="257" t="n">
        <v>14949.99</v>
      </c>
      <c r="Z387" s="257" t="n">
        <v>208.91</v>
      </c>
    </row>
    <row r="388" customFormat="false" ht="15.05" hidden="false" customHeight="false" outlineLevel="0" collapsed="false">
      <c r="A388" s="254" t="n">
        <v>71643198</v>
      </c>
      <c r="B388" s="255" t="s">
        <v>346</v>
      </c>
      <c r="C388" s="255" t="s">
        <v>245</v>
      </c>
      <c r="D388" s="255" t="s">
        <v>347</v>
      </c>
      <c r="E388" s="255" t="s">
        <v>348</v>
      </c>
      <c r="F388" s="255" t="s">
        <v>116</v>
      </c>
      <c r="G388" s="255" t="s">
        <v>272</v>
      </c>
      <c r="H388" s="231" t="n">
        <v>43927</v>
      </c>
      <c r="I388" s="231" t="n">
        <v>43927</v>
      </c>
      <c r="J388" s="255" t="s">
        <v>326</v>
      </c>
      <c r="K388" s="256" t="n">
        <v>1</v>
      </c>
      <c r="L388" s="255" t="s">
        <v>247</v>
      </c>
      <c r="M388" s="255" t="s">
        <v>291</v>
      </c>
      <c r="N388" s="255" t="s">
        <v>349</v>
      </c>
      <c r="O388" s="257" t="n">
        <v>1.5</v>
      </c>
      <c r="P388" s="255" t="s">
        <v>343</v>
      </c>
      <c r="Q388" s="255" t="s">
        <v>278</v>
      </c>
      <c r="R388" s="255" t="s">
        <v>318</v>
      </c>
      <c r="S388" s="255" t="s">
        <v>294</v>
      </c>
      <c r="T388" s="255" t="s">
        <v>350</v>
      </c>
      <c r="U388" s="231" t="n">
        <v>43927</v>
      </c>
      <c r="V388" s="256" t="n">
        <v>1</v>
      </c>
      <c r="W388" s="255" t="s">
        <v>116</v>
      </c>
      <c r="X388" s="258" t="n">
        <v>0</v>
      </c>
      <c r="Y388" s="257" t="n">
        <v>1.5</v>
      </c>
      <c r="Z388" s="257" t="n">
        <v>0</v>
      </c>
    </row>
    <row r="389" customFormat="false" ht="15.05" hidden="false" customHeight="false" outlineLevel="0" collapsed="false">
      <c r="A389" s="254" t="n">
        <v>71643198</v>
      </c>
      <c r="B389" s="255" t="s">
        <v>346</v>
      </c>
      <c r="C389" s="255" t="s">
        <v>245</v>
      </c>
      <c r="D389" s="255" t="s">
        <v>347</v>
      </c>
      <c r="E389" s="255" t="s">
        <v>348</v>
      </c>
      <c r="F389" s="255" t="s">
        <v>116</v>
      </c>
      <c r="G389" s="255" t="s">
        <v>272</v>
      </c>
      <c r="H389" s="231" t="n">
        <v>43927</v>
      </c>
      <c r="I389" s="231" t="n">
        <v>43927</v>
      </c>
      <c r="J389" s="255" t="s">
        <v>326</v>
      </c>
      <c r="K389" s="256" t="n">
        <v>1</v>
      </c>
      <c r="L389" s="255" t="s">
        <v>247</v>
      </c>
      <c r="M389" s="255" t="s">
        <v>291</v>
      </c>
      <c r="N389" s="255" t="s">
        <v>349</v>
      </c>
      <c r="O389" s="257" t="n">
        <v>1.5</v>
      </c>
      <c r="P389" s="255" t="s">
        <v>343</v>
      </c>
      <c r="Q389" s="255" t="s">
        <v>278</v>
      </c>
      <c r="R389" s="255" t="s">
        <v>318</v>
      </c>
      <c r="S389" s="255" t="s">
        <v>294</v>
      </c>
      <c r="T389" s="255" t="s">
        <v>350</v>
      </c>
      <c r="U389" s="231" t="n">
        <v>43927</v>
      </c>
      <c r="V389" s="256" t="n">
        <v>1</v>
      </c>
      <c r="W389" s="255" t="s">
        <v>116</v>
      </c>
      <c r="X389" s="258" t="n">
        <v>0</v>
      </c>
      <c r="Y389" s="257" t="n">
        <v>1.5</v>
      </c>
      <c r="Z389" s="257" t="n">
        <v>0</v>
      </c>
    </row>
    <row r="390" customFormat="false" ht="15.05" hidden="false" customHeight="false" outlineLevel="0" collapsed="false">
      <c r="A390" s="254" t="n">
        <v>71643198</v>
      </c>
      <c r="B390" s="255" t="s">
        <v>346</v>
      </c>
      <c r="C390" s="255" t="s">
        <v>245</v>
      </c>
      <c r="D390" s="255" t="s">
        <v>347</v>
      </c>
      <c r="E390" s="255" t="s">
        <v>348</v>
      </c>
      <c r="F390" s="255" t="s">
        <v>335</v>
      </c>
      <c r="G390" s="255" t="s">
        <v>272</v>
      </c>
      <c r="H390" s="231" t="n">
        <v>43927</v>
      </c>
      <c r="I390" s="231" t="n">
        <v>43927</v>
      </c>
      <c r="J390" s="255" t="s">
        <v>287</v>
      </c>
      <c r="K390" s="256" t="n">
        <v>0</v>
      </c>
      <c r="L390" s="255" t="s">
        <v>247</v>
      </c>
      <c r="M390" s="255" t="s">
        <v>291</v>
      </c>
      <c r="N390" s="255" t="s">
        <v>349</v>
      </c>
      <c r="O390" s="257" t="n">
        <v>1.5</v>
      </c>
      <c r="P390" s="255" t="s">
        <v>343</v>
      </c>
      <c r="Q390" s="255" t="s">
        <v>278</v>
      </c>
      <c r="R390" s="255" t="s">
        <v>318</v>
      </c>
      <c r="S390" s="255" t="s">
        <v>294</v>
      </c>
      <c r="T390" s="255" t="s">
        <v>350</v>
      </c>
      <c r="U390" s="231" t="n">
        <v>43927</v>
      </c>
      <c r="V390" s="256" t="n">
        <v>0</v>
      </c>
      <c r="W390" s="255" t="s">
        <v>116</v>
      </c>
      <c r="X390" s="258" t="n">
        <v>0</v>
      </c>
      <c r="Y390" s="257" t="n">
        <v>1.5</v>
      </c>
      <c r="Z390" s="257" t="n">
        <v>0</v>
      </c>
    </row>
    <row r="391" customFormat="false" ht="15.05" hidden="false" customHeight="false" outlineLevel="0" collapsed="false">
      <c r="A391" s="254" t="n">
        <v>71643199</v>
      </c>
      <c r="B391" s="255" t="s">
        <v>351</v>
      </c>
      <c r="C391" s="255" t="s">
        <v>245</v>
      </c>
      <c r="D391" s="255" t="s">
        <v>352</v>
      </c>
      <c r="E391" s="255" t="s">
        <v>353</v>
      </c>
      <c r="F391" s="255" t="s">
        <v>116</v>
      </c>
      <c r="G391" s="255" t="s">
        <v>272</v>
      </c>
      <c r="H391" s="231" t="n">
        <v>43927</v>
      </c>
      <c r="I391" s="231" t="n">
        <v>43927</v>
      </c>
      <c r="J391" s="255" t="s">
        <v>326</v>
      </c>
      <c r="K391" s="256" t="n">
        <v>0.3</v>
      </c>
      <c r="L391" s="255" t="s">
        <v>247</v>
      </c>
      <c r="M391" s="255" t="s">
        <v>354</v>
      </c>
      <c r="N391" s="255"/>
      <c r="O391" s="257" t="n">
        <v>3.78</v>
      </c>
      <c r="P391" s="255" t="s">
        <v>343</v>
      </c>
      <c r="Q391" s="255" t="s">
        <v>278</v>
      </c>
      <c r="R391" s="255" t="s">
        <v>279</v>
      </c>
      <c r="S391" s="255" t="s">
        <v>294</v>
      </c>
      <c r="T391" s="255" t="s">
        <v>355</v>
      </c>
      <c r="U391" s="231" t="n">
        <v>43927</v>
      </c>
      <c r="V391" s="256" t="n">
        <v>0.3</v>
      </c>
      <c r="W391" s="255" t="s">
        <v>116</v>
      </c>
      <c r="X391" s="258" t="n">
        <v>0</v>
      </c>
      <c r="Y391" s="257" t="n">
        <v>3.78</v>
      </c>
      <c r="Z391" s="257" t="n">
        <v>0</v>
      </c>
    </row>
    <row r="392" customFormat="false" ht="15.05" hidden="false" customHeight="false" outlineLevel="0" collapsed="false">
      <c r="A392" s="254" t="n">
        <v>71643199</v>
      </c>
      <c r="B392" s="255" t="s">
        <v>351</v>
      </c>
      <c r="C392" s="255" t="s">
        <v>245</v>
      </c>
      <c r="D392" s="255" t="s">
        <v>352</v>
      </c>
      <c r="E392" s="255" t="s">
        <v>353</v>
      </c>
      <c r="F392" s="255" t="s">
        <v>116</v>
      </c>
      <c r="G392" s="255" t="s">
        <v>272</v>
      </c>
      <c r="H392" s="231" t="n">
        <v>43927</v>
      </c>
      <c r="I392" s="231" t="n">
        <v>43927</v>
      </c>
      <c r="J392" s="255" t="s">
        <v>326</v>
      </c>
      <c r="K392" s="256" t="n">
        <v>0.1</v>
      </c>
      <c r="L392" s="255" t="s">
        <v>247</v>
      </c>
      <c r="M392" s="255" t="s">
        <v>354</v>
      </c>
      <c r="N392" s="255"/>
      <c r="O392" s="257" t="n">
        <v>3.78</v>
      </c>
      <c r="P392" s="255" t="s">
        <v>343</v>
      </c>
      <c r="Q392" s="255" t="s">
        <v>278</v>
      </c>
      <c r="R392" s="255" t="s">
        <v>279</v>
      </c>
      <c r="S392" s="255" t="s">
        <v>294</v>
      </c>
      <c r="T392" s="255" t="s">
        <v>355</v>
      </c>
      <c r="U392" s="231" t="n">
        <v>43927</v>
      </c>
      <c r="V392" s="256" t="n">
        <v>0.1</v>
      </c>
      <c r="W392" s="255" t="s">
        <v>116</v>
      </c>
      <c r="X392" s="258" t="n">
        <v>0</v>
      </c>
      <c r="Y392" s="257" t="n">
        <v>3.78</v>
      </c>
      <c r="Z392" s="257" t="n">
        <v>0</v>
      </c>
    </row>
    <row r="393" customFormat="false" ht="15.05" hidden="false" customHeight="false" outlineLevel="0" collapsed="false">
      <c r="A393" s="254" t="n">
        <v>71643199</v>
      </c>
      <c r="B393" s="255" t="s">
        <v>351</v>
      </c>
      <c r="C393" s="255" t="s">
        <v>245</v>
      </c>
      <c r="D393" s="255" t="s">
        <v>352</v>
      </c>
      <c r="E393" s="255" t="s">
        <v>353</v>
      </c>
      <c r="F393" s="255" t="s">
        <v>116</v>
      </c>
      <c r="G393" s="255" t="s">
        <v>272</v>
      </c>
      <c r="H393" s="231" t="n">
        <v>43927</v>
      </c>
      <c r="I393" s="231" t="n">
        <v>43927</v>
      </c>
      <c r="J393" s="255" t="s">
        <v>326</v>
      </c>
      <c r="K393" s="256" t="n">
        <v>0.1</v>
      </c>
      <c r="L393" s="255" t="s">
        <v>247</v>
      </c>
      <c r="M393" s="255" t="s">
        <v>354</v>
      </c>
      <c r="N393" s="255"/>
      <c r="O393" s="257" t="n">
        <v>3.78</v>
      </c>
      <c r="P393" s="255" t="s">
        <v>343</v>
      </c>
      <c r="Q393" s="255" t="s">
        <v>278</v>
      </c>
      <c r="R393" s="255" t="s">
        <v>279</v>
      </c>
      <c r="S393" s="255" t="s">
        <v>294</v>
      </c>
      <c r="T393" s="255" t="s">
        <v>355</v>
      </c>
      <c r="U393" s="231" t="n">
        <v>43927</v>
      </c>
      <c r="V393" s="256" t="n">
        <v>0.1</v>
      </c>
      <c r="W393" s="255" t="s">
        <v>116</v>
      </c>
      <c r="X393" s="258" t="n">
        <v>0</v>
      </c>
      <c r="Y393" s="257" t="n">
        <v>3.78</v>
      </c>
      <c r="Z393" s="257" t="n">
        <v>0</v>
      </c>
    </row>
    <row r="394" customFormat="false" ht="15.05" hidden="false" customHeight="false" outlineLevel="0" collapsed="false">
      <c r="A394" s="254" t="n">
        <v>71643199</v>
      </c>
      <c r="B394" s="255" t="s">
        <v>351</v>
      </c>
      <c r="C394" s="255" t="s">
        <v>245</v>
      </c>
      <c r="D394" s="255" t="s">
        <v>352</v>
      </c>
      <c r="E394" s="255" t="s">
        <v>353</v>
      </c>
      <c r="F394" s="255" t="s">
        <v>116</v>
      </c>
      <c r="G394" s="255" t="s">
        <v>272</v>
      </c>
      <c r="H394" s="231" t="n">
        <v>43927</v>
      </c>
      <c r="I394" s="231" t="n">
        <v>43927</v>
      </c>
      <c r="J394" s="255" t="s">
        <v>326</v>
      </c>
      <c r="K394" s="256" t="n">
        <v>0.3</v>
      </c>
      <c r="L394" s="255" t="s">
        <v>247</v>
      </c>
      <c r="M394" s="255" t="s">
        <v>354</v>
      </c>
      <c r="N394" s="255"/>
      <c r="O394" s="257" t="n">
        <v>3.78</v>
      </c>
      <c r="P394" s="255" t="s">
        <v>343</v>
      </c>
      <c r="Q394" s="255" t="s">
        <v>278</v>
      </c>
      <c r="R394" s="255" t="s">
        <v>279</v>
      </c>
      <c r="S394" s="255" t="s">
        <v>294</v>
      </c>
      <c r="T394" s="255" t="s">
        <v>355</v>
      </c>
      <c r="U394" s="231" t="n">
        <v>43927</v>
      </c>
      <c r="V394" s="256" t="n">
        <v>0.3</v>
      </c>
      <c r="W394" s="255" t="s">
        <v>116</v>
      </c>
      <c r="X394" s="258" t="n">
        <v>0</v>
      </c>
      <c r="Y394" s="257" t="n">
        <v>3.78</v>
      </c>
      <c r="Z394" s="257" t="n">
        <v>0</v>
      </c>
    </row>
    <row r="395" customFormat="false" ht="15.05" hidden="false" customHeight="false" outlineLevel="0" collapsed="false">
      <c r="A395" s="254" t="n">
        <v>71643199</v>
      </c>
      <c r="B395" s="255" t="s">
        <v>351</v>
      </c>
      <c r="C395" s="255" t="s">
        <v>245</v>
      </c>
      <c r="D395" s="255" t="s">
        <v>352</v>
      </c>
      <c r="E395" s="255" t="s">
        <v>353</v>
      </c>
      <c r="F395" s="255" t="s">
        <v>116</v>
      </c>
      <c r="G395" s="255" t="s">
        <v>272</v>
      </c>
      <c r="H395" s="231" t="n">
        <v>43927</v>
      </c>
      <c r="I395" s="231" t="n">
        <v>43927</v>
      </c>
      <c r="J395" s="255" t="s">
        <v>326</v>
      </c>
      <c r="K395" s="256" t="n">
        <v>0.1</v>
      </c>
      <c r="L395" s="255" t="s">
        <v>247</v>
      </c>
      <c r="M395" s="255" t="s">
        <v>354</v>
      </c>
      <c r="N395" s="255"/>
      <c r="O395" s="257" t="n">
        <v>3.78</v>
      </c>
      <c r="P395" s="255" t="s">
        <v>343</v>
      </c>
      <c r="Q395" s="255" t="s">
        <v>278</v>
      </c>
      <c r="R395" s="255" t="s">
        <v>279</v>
      </c>
      <c r="S395" s="255" t="s">
        <v>294</v>
      </c>
      <c r="T395" s="255" t="s">
        <v>355</v>
      </c>
      <c r="U395" s="231" t="n">
        <v>43927</v>
      </c>
      <c r="V395" s="256" t="n">
        <v>0.1</v>
      </c>
      <c r="W395" s="255" t="s">
        <v>116</v>
      </c>
      <c r="X395" s="258" t="n">
        <v>0</v>
      </c>
      <c r="Y395" s="257" t="n">
        <v>3.78</v>
      </c>
      <c r="Z395" s="257" t="n">
        <v>0</v>
      </c>
    </row>
    <row r="396" customFormat="false" ht="15.05" hidden="false" customHeight="false" outlineLevel="0" collapsed="false">
      <c r="A396" s="254" t="n">
        <v>71643199</v>
      </c>
      <c r="B396" s="255" t="s">
        <v>351</v>
      </c>
      <c r="C396" s="255" t="s">
        <v>245</v>
      </c>
      <c r="D396" s="255" t="s">
        <v>352</v>
      </c>
      <c r="E396" s="255" t="s">
        <v>353</v>
      </c>
      <c r="F396" s="255" t="s">
        <v>116</v>
      </c>
      <c r="G396" s="255" t="s">
        <v>272</v>
      </c>
      <c r="H396" s="231" t="n">
        <v>43927</v>
      </c>
      <c r="I396" s="231" t="n">
        <v>43927</v>
      </c>
      <c r="J396" s="255" t="s">
        <v>326</v>
      </c>
      <c r="K396" s="256" t="n">
        <v>0.1</v>
      </c>
      <c r="L396" s="255" t="s">
        <v>247</v>
      </c>
      <c r="M396" s="255" t="s">
        <v>354</v>
      </c>
      <c r="N396" s="255"/>
      <c r="O396" s="257" t="n">
        <v>3.78</v>
      </c>
      <c r="P396" s="255" t="s">
        <v>343</v>
      </c>
      <c r="Q396" s="255" t="s">
        <v>278</v>
      </c>
      <c r="R396" s="255" t="s">
        <v>279</v>
      </c>
      <c r="S396" s="255" t="s">
        <v>294</v>
      </c>
      <c r="T396" s="255" t="s">
        <v>355</v>
      </c>
      <c r="U396" s="231" t="n">
        <v>43927</v>
      </c>
      <c r="V396" s="256" t="n">
        <v>0.1</v>
      </c>
      <c r="W396" s="255" t="s">
        <v>116</v>
      </c>
      <c r="X396" s="258" t="n">
        <v>0</v>
      </c>
      <c r="Y396" s="257" t="n">
        <v>3.78</v>
      </c>
      <c r="Z396" s="257" t="n">
        <v>0</v>
      </c>
    </row>
    <row r="397" customFormat="false" ht="15.05" hidden="false" customHeight="false" outlineLevel="0" collapsed="false">
      <c r="A397" s="254" t="n">
        <v>71643199</v>
      </c>
      <c r="B397" s="255" t="s">
        <v>351</v>
      </c>
      <c r="C397" s="255" t="s">
        <v>245</v>
      </c>
      <c r="D397" s="255" t="s">
        <v>352</v>
      </c>
      <c r="E397" s="255" t="s">
        <v>353</v>
      </c>
      <c r="F397" s="255" t="s">
        <v>116</v>
      </c>
      <c r="G397" s="255" t="s">
        <v>272</v>
      </c>
      <c r="H397" s="231" t="n">
        <v>43927</v>
      </c>
      <c r="I397" s="231" t="n">
        <v>43927</v>
      </c>
      <c r="J397" s="255" t="s">
        <v>326</v>
      </c>
      <c r="K397" s="256" t="n">
        <v>1</v>
      </c>
      <c r="L397" s="255" t="s">
        <v>247</v>
      </c>
      <c r="M397" s="255" t="s">
        <v>354</v>
      </c>
      <c r="N397" s="255"/>
      <c r="O397" s="257" t="n">
        <v>3.78</v>
      </c>
      <c r="P397" s="255" t="s">
        <v>343</v>
      </c>
      <c r="Q397" s="255" t="s">
        <v>278</v>
      </c>
      <c r="R397" s="255" t="s">
        <v>279</v>
      </c>
      <c r="S397" s="255" t="s">
        <v>294</v>
      </c>
      <c r="T397" s="255" t="s">
        <v>355</v>
      </c>
      <c r="U397" s="231" t="n">
        <v>43927</v>
      </c>
      <c r="V397" s="256" t="n">
        <v>1</v>
      </c>
      <c r="W397" s="255" t="s">
        <v>116</v>
      </c>
      <c r="X397" s="258" t="n">
        <v>0</v>
      </c>
      <c r="Y397" s="257" t="n">
        <v>3.78</v>
      </c>
      <c r="Z397" s="257" t="n">
        <v>0</v>
      </c>
    </row>
    <row r="398" customFormat="false" ht="15.05" hidden="false" customHeight="false" outlineLevel="0" collapsed="false">
      <c r="A398" s="254" t="n">
        <v>71643199</v>
      </c>
      <c r="B398" s="255" t="s">
        <v>351</v>
      </c>
      <c r="C398" s="255" t="s">
        <v>245</v>
      </c>
      <c r="D398" s="255" t="s">
        <v>352</v>
      </c>
      <c r="E398" s="255" t="s">
        <v>353</v>
      </c>
      <c r="F398" s="255" t="s">
        <v>116</v>
      </c>
      <c r="G398" s="255" t="s">
        <v>272</v>
      </c>
      <c r="H398" s="231" t="n">
        <v>43927</v>
      </c>
      <c r="I398" s="231" t="n">
        <v>43927</v>
      </c>
      <c r="J398" s="255" t="s">
        <v>273</v>
      </c>
      <c r="K398" s="256" t="n">
        <v>2</v>
      </c>
      <c r="L398" s="255" t="s">
        <v>247</v>
      </c>
      <c r="M398" s="255" t="s">
        <v>354</v>
      </c>
      <c r="N398" s="255"/>
      <c r="O398" s="257" t="n">
        <v>3.78</v>
      </c>
      <c r="P398" s="255" t="s">
        <v>343</v>
      </c>
      <c r="Q398" s="255" t="s">
        <v>278</v>
      </c>
      <c r="R398" s="255" t="s">
        <v>279</v>
      </c>
      <c r="S398" s="255" t="s">
        <v>294</v>
      </c>
      <c r="T398" s="255" t="s">
        <v>355</v>
      </c>
      <c r="U398" s="231" t="n">
        <v>43927</v>
      </c>
      <c r="V398" s="256" t="n">
        <v>1</v>
      </c>
      <c r="W398" s="255" t="s">
        <v>116</v>
      </c>
      <c r="X398" s="258" t="n">
        <v>0</v>
      </c>
      <c r="Y398" s="257" t="n">
        <v>3.78</v>
      </c>
      <c r="Z398" s="257" t="n">
        <v>0</v>
      </c>
    </row>
    <row r="399" customFormat="false" ht="15.05" hidden="false" customHeight="false" outlineLevel="0" collapsed="false">
      <c r="A399" s="254" t="n">
        <v>71643199</v>
      </c>
      <c r="B399" s="255" t="s">
        <v>351</v>
      </c>
      <c r="C399" s="255" t="s">
        <v>245</v>
      </c>
      <c r="D399" s="255" t="s">
        <v>352</v>
      </c>
      <c r="E399" s="255" t="s">
        <v>353</v>
      </c>
      <c r="F399" s="255" t="s">
        <v>116</v>
      </c>
      <c r="G399" s="255" t="s">
        <v>272</v>
      </c>
      <c r="H399" s="231" t="n">
        <v>43927</v>
      </c>
      <c r="I399" s="231" t="n">
        <v>43927</v>
      </c>
      <c r="J399" s="255" t="s">
        <v>273</v>
      </c>
      <c r="K399" s="256" t="n">
        <v>0.4</v>
      </c>
      <c r="L399" s="255" t="s">
        <v>247</v>
      </c>
      <c r="M399" s="255" t="s">
        <v>354</v>
      </c>
      <c r="N399" s="255"/>
      <c r="O399" s="257" t="n">
        <v>3.78</v>
      </c>
      <c r="P399" s="255" t="s">
        <v>343</v>
      </c>
      <c r="Q399" s="255" t="s">
        <v>278</v>
      </c>
      <c r="R399" s="255" t="s">
        <v>279</v>
      </c>
      <c r="S399" s="255" t="s">
        <v>294</v>
      </c>
      <c r="T399" s="255" t="s">
        <v>355</v>
      </c>
      <c r="U399" s="231" t="n">
        <v>43927</v>
      </c>
      <c r="V399" s="256" t="n">
        <v>0.2</v>
      </c>
      <c r="W399" s="255" t="s">
        <v>116</v>
      </c>
      <c r="X399" s="258" t="n">
        <v>0</v>
      </c>
      <c r="Y399" s="257" t="n">
        <v>3.78</v>
      </c>
      <c r="Z399" s="257" t="n">
        <v>0</v>
      </c>
    </row>
    <row r="400" customFormat="false" ht="15.05" hidden="false" customHeight="false" outlineLevel="0" collapsed="false">
      <c r="A400" s="254" t="n">
        <v>71643199</v>
      </c>
      <c r="B400" s="255" t="s">
        <v>351</v>
      </c>
      <c r="C400" s="255" t="s">
        <v>245</v>
      </c>
      <c r="D400" s="255" t="s">
        <v>352</v>
      </c>
      <c r="E400" s="255" t="s">
        <v>353</v>
      </c>
      <c r="F400" s="255" t="s">
        <v>116</v>
      </c>
      <c r="G400" s="255" t="s">
        <v>272</v>
      </c>
      <c r="H400" s="231" t="n">
        <v>43927</v>
      </c>
      <c r="I400" s="231" t="n">
        <v>43927</v>
      </c>
      <c r="J400" s="255" t="s">
        <v>273</v>
      </c>
      <c r="K400" s="256" t="n">
        <v>0.6</v>
      </c>
      <c r="L400" s="255" t="s">
        <v>247</v>
      </c>
      <c r="M400" s="255" t="s">
        <v>354</v>
      </c>
      <c r="N400" s="255"/>
      <c r="O400" s="257" t="n">
        <v>3.78</v>
      </c>
      <c r="P400" s="255" t="s">
        <v>343</v>
      </c>
      <c r="Q400" s="255" t="s">
        <v>278</v>
      </c>
      <c r="R400" s="255" t="s">
        <v>279</v>
      </c>
      <c r="S400" s="255" t="s">
        <v>294</v>
      </c>
      <c r="T400" s="255" t="s">
        <v>355</v>
      </c>
      <c r="U400" s="231" t="n">
        <v>43927</v>
      </c>
      <c r="V400" s="256" t="n">
        <v>0.3</v>
      </c>
      <c r="W400" s="255" t="s">
        <v>116</v>
      </c>
      <c r="X400" s="258" t="n">
        <v>0</v>
      </c>
      <c r="Y400" s="257" t="n">
        <v>3.78</v>
      </c>
      <c r="Z400" s="257" t="n">
        <v>0</v>
      </c>
    </row>
    <row r="401" customFormat="false" ht="15.05" hidden="false" customHeight="false" outlineLevel="0" collapsed="false">
      <c r="A401" s="254" t="n">
        <v>71643199</v>
      </c>
      <c r="B401" s="255" t="s">
        <v>351</v>
      </c>
      <c r="C401" s="255" t="s">
        <v>245</v>
      </c>
      <c r="D401" s="255" t="s">
        <v>352</v>
      </c>
      <c r="E401" s="255" t="s">
        <v>353</v>
      </c>
      <c r="F401" s="255" t="s">
        <v>116</v>
      </c>
      <c r="G401" s="255" t="s">
        <v>272</v>
      </c>
      <c r="H401" s="231" t="n">
        <v>43927</v>
      </c>
      <c r="I401" s="231" t="n">
        <v>43927</v>
      </c>
      <c r="J401" s="255" t="s">
        <v>287</v>
      </c>
      <c r="K401" s="256" t="n">
        <v>0</v>
      </c>
      <c r="L401" s="255" t="s">
        <v>247</v>
      </c>
      <c r="M401" s="255" t="s">
        <v>354</v>
      </c>
      <c r="N401" s="255"/>
      <c r="O401" s="257" t="n">
        <v>3.78</v>
      </c>
      <c r="P401" s="255" t="s">
        <v>343</v>
      </c>
      <c r="Q401" s="255" t="s">
        <v>278</v>
      </c>
      <c r="R401" s="255" t="s">
        <v>279</v>
      </c>
      <c r="S401" s="255" t="s">
        <v>294</v>
      </c>
      <c r="T401" s="255" t="s">
        <v>355</v>
      </c>
      <c r="U401" s="231" t="n">
        <v>43927</v>
      </c>
      <c r="V401" s="256" t="n">
        <v>0</v>
      </c>
      <c r="W401" s="255" t="s">
        <v>116</v>
      </c>
      <c r="X401" s="258" t="n">
        <v>0</v>
      </c>
      <c r="Y401" s="257" t="n">
        <v>3.78</v>
      </c>
      <c r="Z401" s="257" t="n">
        <v>0</v>
      </c>
    </row>
    <row r="402" customFormat="false" ht="15.05" hidden="false" customHeight="false" outlineLevel="0" collapsed="false">
      <c r="A402" s="254" t="n">
        <v>71643200</v>
      </c>
      <c r="B402" s="255" t="s">
        <v>356</v>
      </c>
      <c r="C402" s="255" t="s">
        <v>245</v>
      </c>
      <c r="D402" s="255" t="s">
        <v>340</v>
      </c>
      <c r="E402" s="255" t="s">
        <v>341</v>
      </c>
      <c r="F402" s="255" t="s">
        <v>138</v>
      </c>
      <c r="G402" s="255" t="s">
        <v>272</v>
      </c>
      <c r="H402" s="231" t="n">
        <v>43927</v>
      </c>
      <c r="I402" s="231" t="n">
        <v>43927</v>
      </c>
      <c r="J402" s="255" t="s">
        <v>273</v>
      </c>
      <c r="K402" s="256" t="n">
        <v>0.2</v>
      </c>
      <c r="L402" s="255" t="s">
        <v>247</v>
      </c>
      <c r="M402" s="255" t="s">
        <v>291</v>
      </c>
      <c r="N402" s="255" t="s">
        <v>357</v>
      </c>
      <c r="O402" s="257" t="n">
        <v>14949.99</v>
      </c>
      <c r="P402" s="255" t="s">
        <v>343</v>
      </c>
      <c r="Q402" s="255" t="s">
        <v>278</v>
      </c>
      <c r="R402" s="255" t="s">
        <v>332</v>
      </c>
      <c r="S402" s="255" t="s">
        <v>344</v>
      </c>
      <c r="T402" s="255" t="s">
        <v>345</v>
      </c>
      <c r="U402" s="231" t="n">
        <v>43927</v>
      </c>
      <c r="V402" s="256" t="n">
        <v>0.1</v>
      </c>
      <c r="W402" s="255" t="s">
        <v>116</v>
      </c>
      <c r="X402" s="258" t="n">
        <v>0</v>
      </c>
      <c r="Y402" s="257" t="n">
        <v>14949.99</v>
      </c>
      <c r="Z402" s="257" t="n">
        <v>208.91</v>
      </c>
    </row>
    <row r="403" customFormat="false" ht="15.05" hidden="false" customHeight="false" outlineLevel="0" collapsed="false">
      <c r="A403" s="254" t="n">
        <v>71643200</v>
      </c>
      <c r="B403" s="255" t="s">
        <v>356</v>
      </c>
      <c r="C403" s="255" t="s">
        <v>245</v>
      </c>
      <c r="D403" s="255" t="s">
        <v>340</v>
      </c>
      <c r="E403" s="255" t="s">
        <v>341</v>
      </c>
      <c r="F403" s="255" t="s">
        <v>138</v>
      </c>
      <c r="G403" s="255" t="s">
        <v>272</v>
      </c>
      <c r="H403" s="231" t="n">
        <v>43927</v>
      </c>
      <c r="I403" s="231" t="n">
        <v>43927</v>
      </c>
      <c r="J403" s="255" t="s">
        <v>273</v>
      </c>
      <c r="K403" s="256" t="n">
        <v>0.2</v>
      </c>
      <c r="L403" s="255" t="s">
        <v>247</v>
      </c>
      <c r="M403" s="255" t="s">
        <v>291</v>
      </c>
      <c r="N403" s="255" t="s">
        <v>357</v>
      </c>
      <c r="O403" s="257" t="n">
        <v>14949.99</v>
      </c>
      <c r="P403" s="255" t="s">
        <v>343</v>
      </c>
      <c r="Q403" s="255" t="s">
        <v>278</v>
      </c>
      <c r="R403" s="255" t="s">
        <v>332</v>
      </c>
      <c r="S403" s="255" t="s">
        <v>344</v>
      </c>
      <c r="T403" s="255" t="s">
        <v>345</v>
      </c>
      <c r="U403" s="231" t="n">
        <v>43927</v>
      </c>
      <c r="V403" s="256" t="n">
        <v>0.1</v>
      </c>
      <c r="W403" s="255" t="s">
        <v>116</v>
      </c>
      <c r="X403" s="258" t="n">
        <v>0</v>
      </c>
      <c r="Y403" s="257" t="n">
        <v>14949.99</v>
      </c>
      <c r="Z403" s="257" t="n">
        <v>208.91</v>
      </c>
    </row>
    <row r="404" customFormat="false" ht="15.05" hidden="false" customHeight="false" outlineLevel="0" collapsed="false">
      <c r="A404" s="254" t="n">
        <v>71643200</v>
      </c>
      <c r="B404" s="255" t="s">
        <v>356</v>
      </c>
      <c r="C404" s="255" t="s">
        <v>245</v>
      </c>
      <c r="D404" s="255" t="s">
        <v>340</v>
      </c>
      <c r="E404" s="255" t="s">
        <v>341</v>
      </c>
      <c r="F404" s="255" t="s">
        <v>138</v>
      </c>
      <c r="G404" s="255" t="s">
        <v>272</v>
      </c>
      <c r="H404" s="231" t="n">
        <v>43927</v>
      </c>
      <c r="I404" s="231" t="n">
        <v>43927</v>
      </c>
      <c r="J404" s="255" t="s">
        <v>273</v>
      </c>
      <c r="K404" s="256" t="n">
        <v>0.4</v>
      </c>
      <c r="L404" s="255" t="s">
        <v>247</v>
      </c>
      <c r="M404" s="255" t="s">
        <v>291</v>
      </c>
      <c r="N404" s="255" t="s">
        <v>357</v>
      </c>
      <c r="O404" s="257" t="n">
        <v>14949.99</v>
      </c>
      <c r="P404" s="255" t="s">
        <v>343</v>
      </c>
      <c r="Q404" s="255" t="s">
        <v>278</v>
      </c>
      <c r="R404" s="255" t="s">
        <v>332</v>
      </c>
      <c r="S404" s="255" t="s">
        <v>344</v>
      </c>
      <c r="T404" s="255" t="s">
        <v>345</v>
      </c>
      <c r="U404" s="231" t="n">
        <v>43927</v>
      </c>
      <c r="V404" s="256" t="n">
        <v>0.2</v>
      </c>
      <c r="W404" s="255" t="s">
        <v>116</v>
      </c>
      <c r="X404" s="258" t="n">
        <v>0</v>
      </c>
      <c r="Y404" s="257" t="n">
        <v>14949.99</v>
      </c>
      <c r="Z404" s="257" t="n">
        <v>208.91</v>
      </c>
    </row>
    <row r="405" customFormat="false" ht="15.05" hidden="false" customHeight="false" outlineLevel="0" collapsed="false">
      <c r="A405" s="254" t="n">
        <v>71643200</v>
      </c>
      <c r="B405" s="255" t="s">
        <v>356</v>
      </c>
      <c r="C405" s="255" t="s">
        <v>245</v>
      </c>
      <c r="D405" s="255" t="s">
        <v>340</v>
      </c>
      <c r="E405" s="255" t="s">
        <v>341</v>
      </c>
      <c r="F405" s="255" t="s">
        <v>138</v>
      </c>
      <c r="G405" s="255" t="s">
        <v>272</v>
      </c>
      <c r="H405" s="231" t="n">
        <v>43927</v>
      </c>
      <c r="I405" s="231" t="n">
        <v>43927</v>
      </c>
      <c r="J405" s="255" t="s">
        <v>273</v>
      </c>
      <c r="K405" s="256" t="n">
        <v>0.4</v>
      </c>
      <c r="L405" s="255" t="s">
        <v>247</v>
      </c>
      <c r="M405" s="255" t="s">
        <v>291</v>
      </c>
      <c r="N405" s="255" t="s">
        <v>357</v>
      </c>
      <c r="O405" s="257" t="n">
        <v>14949.99</v>
      </c>
      <c r="P405" s="255" t="s">
        <v>343</v>
      </c>
      <c r="Q405" s="255" t="s">
        <v>278</v>
      </c>
      <c r="R405" s="255" t="s">
        <v>332</v>
      </c>
      <c r="S405" s="255" t="s">
        <v>344</v>
      </c>
      <c r="T405" s="255" t="s">
        <v>345</v>
      </c>
      <c r="U405" s="231" t="n">
        <v>43927</v>
      </c>
      <c r="V405" s="256" t="n">
        <v>0.2</v>
      </c>
      <c r="W405" s="255" t="s">
        <v>116</v>
      </c>
      <c r="X405" s="258" t="n">
        <v>0</v>
      </c>
      <c r="Y405" s="257" t="n">
        <v>14949.99</v>
      </c>
      <c r="Z405" s="257" t="n">
        <v>208.91</v>
      </c>
    </row>
    <row r="406" customFormat="false" ht="15.05" hidden="false" customHeight="false" outlineLevel="0" collapsed="false">
      <c r="A406" s="254" t="n">
        <v>71643200</v>
      </c>
      <c r="B406" s="255" t="s">
        <v>356</v>
      </c>
      <c r="C406" s="255" t="s">
        <v>245</v>
      </c>
      <c r="D406" s="255" t="s">
        <v>340</v>
      </c>
      <c r="E406" s="255" t="s">
        <v>341</v>
      </c>
      <c r="F406" s="255" t="s">
        <v>138</v>
      </c>
      <c r="G406" s="255" t="s">
        <v>272</v>
      </c>
      <c r="H406" s="231" t="n">
        <v>43927</v>
      </c>
      <c r="I406" s="231" t="n">
        <v>43927</v>
      </c>
      <c r="J406" s="255" t="s">
        <v>273</v>
      </c>
      <c r="K406" s="256" t="n">
        <v>0.2</v>
      </c>
      <c r="L406" s="255" t="s">
        <v>247</v>
      </c>
      <c r="M406" s="255" t="s">
        <v>291</v>
      </c>
      <c r="N406" s="255" t="s">
        <v>357</v>
      </c>
      <c r="O406" s="257" t="n">
        <v>14949.99</v>
      </c>
      <c r="P406" s="255" t="s">
        <v>343</v>
      </c>
      <c r="Q406" s="255" t="s">
        <v>278</v>
      </c>
      <c r="R406" s="255" t="s">
        <v>332</v>
      </c>
      <c r="S406" s="255" t="s">
        <v>344</v>
      </c>
      <c r="T406" s="255" t="s">
        <v>345</v>
      </c>
      <c r="U406" s="231" t="n">
        <v>43927</v>
      </c>
      <c r="V406" s="256" t="n">
        <v>0.1</v>
      </c>
      <c r="W406" s="255" t="s">
        <v>116</v>
      </c>
      <c r="X406" s="258" t="n">
        <v>0</v>
      </c>
      <c r="Y406" s="257" t="n">
        <v>14949.99</v>
      </c>
      <c r="Z406" s="257" t="n">
        <v>208.91</v>
      </c>
    </row>
    <row r="407" customFormat="false" ht="15.05" hidden="false" customHeight="false" outlineLevel="0" collapsed="false">
      <c r="A407" s="254" t="n">
        <v>71643200</v>
      </c>
      <c r="B407" s="255" t="s">
        <v>356</v>
      </c>
      <c r="C407" s="255" t="s">
        <v>245</v>
      </c>
      <c r="D407" s="255" t="s">
        <v>340</v>
      </c>
      <c r="E407" s="255" t="s">
        <v>341</v>
      </c>
      <c r="F407" s="255" t="s">
        <v>138</v>
      </c>
      <c r="G407" s="255" t="s">
        <v>272</v>
      </c>
      <c r="H407" s="231" t="n">
        <v>43927</v>
      </c>
      <c r="I407" s="231" t="n">
        <v>43927</v>
      </c>
      <c r="J407" s="255" t="s">
        <v>273</v>
      </c>
      <c r="K407" s="256" t="n">
        <v>0.2</v>
      </c>
      <c r="L407" s="255" t="s">
        <v>247</v>
      </c>
      <c r="M407" s="255" t="s">
        <v>291</v>
      </c>
      <c r="N407" s="255" t="s">
        <v>357</v>
      </c>
      <c r="O407" s="257" t="n">
        <v>14949.99</v>
      </c>
      <c r="P407" s="255" t="s">
        <v>343</v>
      </c>
      <c r="Q407" s="255" t="s">
        <v>278</v>
      </c>
      <c r="R407" s="255" t="s">
        <v>332</v>
      </c>
      <c r="S407" s="255" t="s">
        <v>344</v>
      </c>
      <c r="T407" s="255" t="s">
        <v>345</v>
      </c>
      <c r="U407" s="231" t="n">
        <v>43927</v>
      </c>
      <c r="V407" s="256" t="n">
        <v>0.1</v>
      </c>
      <c r="W407" s="255" t="s">
        <v>116</v>
      </c>
      <c r="X407" s="258" t="n">
        <v>0</v>
      </c>
      <c r="Y407" s="257" t="n">
        <v>14949.99</v>
      </c>
      <c r="Z407" s="257" t="n">
        <v>208.91</v>
      </c>
    </row>
    <row r="408" customFormat="false" ht="15.05" hidden="false" customHeight="false" outlineLevel="0" collapsed="false">
      <c r="A408" s="254" t="n">
        <v>71643200</v>
      </c>
      <c r="B408" s="255" t="s">
        <v>356</v>
      </c>
      <c r="C408" s="255" t="s">
        <v>245</v>
      </c>
      <c r="D408" s="255" t="s">
        <v>340</v>
      </c>
      <c r="E408" s="255" t="s">
        <v>341</v>
      </c>
      <c r="F408" s="255" t="s">
        <v>138</v>
      </c>
      <c r="G408" s="255" t="s">
        <v>272</v>
      </c>
      <c r="H408" s="231" t="n">
        <v>43927</v>
      </c>
      <c r="I408" s="231" t="n">
        <v>43927</v>
      </c>
      <c r="J408" s="255" t="s">
        <v>273</v>
      </c>
      <c r="K408" s="256" t="n">
        <v>0.2</v>
      </c>
      <c r="L408" s="255" t="s">
        <v>247</v>
      </c>
      <c r="M408" s="255" t="s">
        <v>291</v>
      </c>
      <c r="N408" s="255" t="s">
        <v>357</v>
      </c>
      <c r="O408" s="257" t="n">
        <v>14949.99</v>
      </c>
      <c r="P408" s="255" t="s">
        <v>343</v>
      </c>
      <c r="Q408" s="255" t="s">
        <v>278</v>
      </c>
      <c r="R408" s="255" t="s">
        <v>332</v>
      </c>
      <c r="S408" s="255" t="s">
        <v>344</v>
      </c>
      <c r="T408" s="255" t="s">
        <v>345</v>
      </c>
      <c r="U408" s="231" t="n">
        <v>43927</v>
      </c>
      <c r="V408" s="256" t="n">
        <v>0.1</v>
      </c>
      <c r="W408" s="255" t="s">
        <v>116</v>
      </c>
      <c r="X408" s="258" t="n">
        <v>0</v>
      </c>
      <c r="Y408" s="257" t="n">
        <v>14949.99</v>
      </c>
      <c r="Z408" s="257" t="n">
        <v>208.91</v>
      </c>
    </row>
    <row r="409" customFormat="false" ht="15.05" hidden="false" customHeight="false" outlineLevel="0" collapsed="false">
      <c r="A409" s="254" t="n">
        <v>71643200</v>
      </c>
      <c r="B409" s="255" t="s">
        <v>356</v>
      </c>
      <c r="C409" s="255" t="s">
        <v>245</v>
      </c>
      <c r="D409" s="255" t="s">
        <v>340</v>
      </c>
      <c r="E409" s="255" t="s">
        <v>341</v>
      </c>
      <c r="F409" s="255" t="s">
        <v>138</v>
      </c>
      <c r="G409" s="255" t="s">
        <v>272</v>
      </c>
      <c r="H409" s="231" t="n">
        <v>43927</v>
      </c>
      <c r="I409" s="231" t="n">
        <v>43927</v>
      </c>
      <c r="J409" s="255" t="s">
        <v>273</v>
      </c>
      <c r="K409" s="256" t="n">
        <v>0.2</v>
      </c>
      <c r="L409" s="255" t="s">
        <v>247</v>
      </c>
      <c r="M409" s="255" t="s">
        <v>291</v>
      </c>
      <c r="N409" s="255" t="s">
        <v>357</v>
      </c>
      <c r="O409" s="257" t="n">
        <v>14949.99</v>
      </c>
      <c r="P409" s="255" t="s">
        <v>343</v>
      </c>
      <c r="Q409" s="255" t="s">
        <v>278</v>
      </c>
      <c r="R409" s="255" t="s">
        <v>332</v>
      </c>
      <c r="S409" s="255" t="s">
        <v>344</v>
      </c>
      <c r="T409" s="255" t="s">
        <v>345</v>
      </c>
      <c r="U409" s="231" t="n">
        <v>43927</v>
      </c>
      <c r="V409" s="256" t="n">
        <v>0.1</v>
      </c>
      <c r="W409" s="255" t="s">
        <v>116</v>
      </c>
      <c r="X409" s="258" t="n">
        <v>0</v>
      </c>
      <c r="Y409" s="257" t="n">
        <v>14949.99</v>
      </c>
      <c r="Z409" s="257" t="n">
        <v>208.91</v>
      </c>
    </row>
    <row r="410" customFormat="false" ht="15.05" hidden="false" customHeight="false" outlineLevel="0" collapsed="false">
      <c r="A410" s="254" t="n">
        <v>71643201</v>
      </c>
      <c r="B410" s="255" t="s">
        <v>358</v>
      </c>
      <c r="C410" s="255" t="s">
        <v>245</v>
      </c>
      <c r="D410" s="255" t="s">
        <v>359</v>
      </c>
      <c r="E410" s="255" t="s">
        <v>360</v>
      </c>
      <c r="F410" s="255" t="s">
        <v>144</v>
      </c>
      <c r="G410" s="255" t="s">
        <v>309</v>
      </c>
      <c r="H410" s="231" t="n">
        <v>43927</v>
      </c>
      <c r="I410" s="231" t="n">
        <v>43927</v>
      </c>
      <c r="J410" s="255" t="s">
        <v>326</v>
      </c>
      <c r="K410" s="256" t="n">
        <v>1</v>
      </c>
      <c r="L410" s="255" t="s">
        <v>247</v>
      </c>
      <c r="M410" s="255" t="s">
        <v>361</v>
      </c>
      <c r="N410" s="255"/>
      <c r="O410" s="257" t="n">
        <v>0.75</v>
      </c>
      <c r="P410" s="255" t="s">
        <v>343</v>
      </c>
      <c r="Q410" s="255" t="s">
        <v>278</v>
      </c>
      <c r="R410" s="255" t="s">
        <v>362</v>
      </c>
      <c r="S410" s="255" t="s">
        <v>333</v>
      </c>
      <c r="T410" s="255" t="s">
        <v>363</v>
      </c>
      <c r="U410" s="231" t="n">
        <v>43927</v>
      </c>
      <c r="V410" s="256" t="n">
        <v>1</v>
      </c>
      <c r="W410" s="255" t="s">
        <v>144</v>
      </c>
      <c r="X410" s="258" t="n">
        <v>0</v>
      </c>
      <c r="Y410" s="257" t="n">
        <v>0.75</v>
      </c>
      <c r="Z410" s="257" t="n">
        <v>0</v>
      </c>
    </row>
    <row r="411" customFormat="false" ht="15.05" hidden="false" customHeight="false" outlineLevel="0" collapsed="false">
      <c r="A411" s="254" t="n">
        <v>71643201</v>
      </c>
      <c r="B411" s="255" t="s">
        <v>358</v>
      </c>
      <c r="C411" s="255" t="s">
        <v>245</v>
      </c>
      <c r="D411" s="255" t="s">
        <v>359</v>
      </c>
      <c r="E411" s="255" t="s">
        <v>360</v>
      </c>
      <c r="F411" s="255" t="s">
        <v>144</v>
      </c>
      <c r="G411" s="255" t="s">
        <v>309</v>
      </c>
      <c r="H411" s="231" t="n">
        <v>43927</v>
      </c>
      <c r="I411" s="231" t="n">
        <v>43927</v>
      </c>
      <c r="J411" s="255" t="s">
        <v>287</v>
      </c>
      <c r="K411" s="256" t="n">
        <v>0</v>
      </c>
      <c r="L411" s="255" t="s">
        <v>247</v>
      </c>
      <c r="M411" s="255" t="s">
        <v>361</v>
      </c>
      <c r="N411" s="255"/>
      <c r="O411" s="257" t="n">
        <v>0.75</v>
      </c>
      <c r="P411" s="255" t="s">
        <v>343</v>
      </c>
      <c r="Q411" s="255" t="s">
        <v>278</v>
      </c>
      <c r="R411" s="255" t="s">
        <v>362</v>
      </c>
      <c r="S411" s="255" t="s">
        <v>333</v>
      </c>
      <c r="T411" s="255" t="s">
        <v>363</v>
      </c>
      <c r="U411" s="231" t="n">
        <v>43927</v>
      </c>
      <c r="V411" s="256" t="n">
        <v>0</v>
      </c>
      <c r="W411" s="255" t="s">
        <v>144</v>
      </c>
      <c r="X411" s="258" t="n">
        <v>0</v>
      </c>
      <c r="Y411" s="257" t="n">
        <v>0.75</v>
      </c>
      <c r="Z411" s="257" t="n">
        <v>0</v>
      </c>
    </row>
    <row r="412" customFormat="false" ht="15.05" hidden="false" customHeight="false" outlineLevel="0" collapsed="false">
      <c r="A412" s="254" t="n">
        <v>71643202</v>
      </c>
      <c r="B412" s="255" t="s">
        <v>364</v>
      </c>
      <c r="C412" s="255" t="s">
        <v>245</v>
      </c>
      <c r="D412" s="255" t="s">
        <v>365</v>
      </c>
      <c r="E412" s="255" t="s">
        <v>366</v>
      </c>
      <c r="F412" s="255" t="s">
        <v>144</v>
      </c>
      <c r="G412" s="255" t="s">
        <v>309</v>
      </c>
      <c r="H412" s="231" t="n">
        <v>43927</v>
      </c>
      <c r="I412" s="231" t="n">
        <v>43927</v>
      </c>
      <c r="J412" s="255" t="s">
        <v>326</v>
      </c>
      <c r="K412" s="256" t="n">
        <v>2</v>
      </c>
      <c r="L412" s="255" t="s">
        <v>247</v>
      </c>
      <c r="M412" s="255" t="s">
        <v>361</v>
      </c>
      <c r="N412" s="255"/>
      <c r="O412" s="257" t="n">
        <v>1.5</v>
      </c>
      <c r="P412" s="255" t="s">
        <v>343</v>
      </c>
      <c r="Q412" s="255" t="s">
        <v>278</v>
      </c>
      <c r="R412" s="255" t="s">
        <v>367</v>
      </c>
      <c r="S412" s="255" t="s">
        <v>333</v>
      </c>
      <c r="T412" s="255" t="s">
        <v>368</v>
      </c>
      <c r="U412" s="231" t="n">
        <v>43927</v>
      </c>
      <c r="V412" s="256" t="n">
        <v>2</v>
      </c>
      <c r="W412" s="255" t="s">
        <v>144</v>
      </c>
      <c r="X412" s="258" t="n">
        <v>0</v>
      </c>
      <c r="Y412" s="257" t="n">
        <v>1.5</v>
      </c>
      <c r="Z412" s="257" t="n">
        <v>0</v>
      </c>
    </row>
    <row r="413" customFormat="false" ht="15.05" hidden="false" customHeight="false" outlineLevel="0" collapsed="false">
      <c r="A413" s="254" t="n">
        <v>71643202</v>
      </c>
      <c r="B413" s="255" t="s">
        <v>364</v>
      </c>
      <c r="C413" s="255" t="s">
        <v>245</v>
      </c>
      <c r="D413" s="255" t="s">
        <v>365</v>
      </c>
      <c r="E413" s="255" t="s">
        <v>366</v>
      </c>
      <c r="F413" s="255" t="s">
        <v>144</v>
      </c>
      <c r="G413" s="255" t="s">
        <v>309</v>
      </c>
      <c r="H413" s="231" t="n">
        <v>43927</v>
      </c>
      <c r="I413" s="231" t="n">
        <v>43927</v>
      </c>
      <c r="J413" s="255" t="s">
        <v>287</v>
      </c>
      <c r="K413" s="256" t="n">
        <v>0</v>
      </c>
      <c r="L413" s="255" t="s">
        <v>247</v>
      </c>
      <c r="M413" s="255" t="s">
        <v>361</v>
      </c>
      <c r="N413" s="255"/>
      <c r="O413" s="257" t="n">
        <v>1.5</v>
      </c>
      <c r="P413" s="255" t="s">
        <v>343</v>
      </c>
      <c r="Q413" s="255" t="s">
        <v>278</v>
      </c>
      <c r="R413" s="255" t="s">
        <v>367</v>
      </c>
      <c r="S413" s="255" t="s">
        <v>333</v>
      </c>
      <c r="T413" s="255" t="s">
        <v>368</v>
      </c>
      <c r="U413" s="231" t="n">
        <v>43927</v>
      </c>
      <c r="V413" s="256" t="n">
        <v>0</v>
      </c>
      <c r="W413" s="255" t="s">
        <v>144</v>
      </c>
      <c r="X413" s="258" t="n">
        <v>0</v>
      </c>
      <c r="Y413" s="257" t="n">
        <v>1.5</v>
      </c>
      <c r="Z413" s="257" t="n">
        <v>0</v>
      </c>
    </row>
    <row r="414" customFormat="false" ht="15.05" hidden="false" customHeight="false" outlineLevel="0" collapsed="false">
      <c r="A414" s="254" t="n">
        <v>71643203</v>
      </c>
      <c r="B414" s="255" t="s">
        <v>369</v>
      </c>
      <c r="C414" s="255" t="s">
        <v>245</v>
      </c>
      <c r="D414" s="255" t="s">
        <v>370</v>
      </c>
      <c r="E414" s="255" t="s">
        <v>371</v>
      </c>
      <c r="F414" s="255" t="s">
        <v>144</v>
      </c>
      <c r="G414" s="255" t="s">
        <v>272</v>
      </c>
      <c r="H414" s="231" t="n">
        <v>43927</v>
      </c>
      <c r="I414" s="231" t="n">
        <v>43927</v>
      </c>
      <c r="J414" s="255" t="s">
        <v>326</v>
      </c>
      <c r="K414" s="256" t="n">
        <v>2</v>
      </c>
      <c r="L414" s="255" t="s">
        <v>247</v>
      </c>
      <c r="M414" s="255" t="s">
        <v>361</v>
      </c>
      <c r="N414" s="255"/>
      <c r="O414" s="257" t="n">
        <v>1.5</v>
      </c>
      <c r="P414" s="255" t="s">
        <v>343</v>
      </c>
      <c r="Q414" s="255" t="s">
        <v>278</v>
      </c>
      <c r="R414" s="255" t="s">
        <v>293</v>
      </c>
      <c r="S414" s="255" t="s">
        <v>333</v>
      </c>
      <c r="T414" s="255" t="s">
        <v>372</v>
      </c>
      <c r="U414" s="231" t="n">
        <v>43927</v>
      </c>
      <c r="V414" s="256" t="n">
        <v>2</v>
      </c>
      <c r="W414" s="255" t="s">
        <v>116</v>
      </c>
      <c r="X414" s="258" t="n">
        <v>0</v>
      </c>
      <c r="Y414" s="257" t="n">
        <v>1.5</v>
      </c>
      <c r="Z414" s="257" t="n">
        <v>0</v>
      </c>
    </row>
    <row r="415" customFormat="false" ht="15.05" hidden="false" customHeight="false" outlineLevel="0" collapsed="false">
      <c r="A415" s="254" t="n">
        <v>71643203</v>
      </c>
      <c r="B415" s="255" t="s">
        <v>369</v>
      </c>
      <c r="C415" s="255" t="s">
        <v>245</v>
      </c>
      <c r="D415" s="255" t="s">
        <v>370</v>
      </c>
      <c r="E415" s="255" t="s">
        <v>371</v>
      </c>
      <c r="F415" s="255" t="s">
        <v>144</v>
      </c>
      <c r="G415" s="255" t="s">
        <v>272</v>
      </c>
      <c r="H415" s="231" t="n">
        <v>43927</v>
      </c>
      <c r="I415" s="231" t="n">
        <v>43927</v>
      </c>
      <c r="J415" s="255" t="s">
        <v>287</v>
      </c>
      <c r="K415" s="256" t="n">
        <v>0</v>
      </c>
      <c r="L415" s="255" t="s">
        <v>247</v>
      </c>
      <c r="M415" s="255" t="s">
        <v>361</v>
      </c>
      <c r="N415" s="255"/>
      <c r="O415" s="257" t="n">
        <v>1.5</v>
      </c>
      <c r="P415" s="255" t="s">
        <v>343</v>
      </c>
      <c r="Q415" s="255" t="s">
        <v>278</v>
      </c>
      <c r="R415" s="255" t="s">
        <v>293</v>
      </c>
      <c r="S415" s="255" t="s">
        <v>333</v>
      </c>
      <c r="T415" s="255" t="s">
        <v>372</v>
      </c>
      <c r="U415" s="231" t="n">
        <v>43927</v>
      </c>
      <c r="V415" s="256" t="n">
        <v>0</v>
      </c>
      <c r="W415" s="255" t="s">
        <v>116</v>
      </c>
      <c r="X415" s="258" t="n">
        <v>0</v>
      </c>
      <c r="Y415" s="257" t="n">
        <v>1.5</v>
      </c>
      <c r="Z415" s="257" t="n">
        <v>0</v>
      </c>
    </row>
    <row r="416" customFormat="false" ht="15.05" hidden="false" customHeight="false" outlineLevel="0" collapsed="false">
      <c r="A416" s="254" t="n">
        <v>71643205</v>
      </c>
      <c r="B416" s="255" t="s">
        <v>373</v>
      </c>
      <c r="C416" s="255" t="s">
        <v>245</v>
      </c>
      <c r="D416" s="255" t="s">
        <v>374</v>
      </c>
      <c r="E416" s="255" t="s">
        <v>375</v>
      </c>
      <c r="F416" s="255" t="s">
        <v>335</v>
      </c>
      <c r="G416" s="255" t="s">
        <v>272</v>
      </c>
      <c r="H416" s="231" t="n">
        <v>43927</v>
      </c>
      <c r="I416" s="231" t="n">
        <v>43927</v>
      </c>
      <c r="J416" s="255" t="s">
        <v>326</v>
      </c>
      <c r="K416" s="256" t="n">
        <v>3</v>
      </c>
      <c r="L416" s="255" t="s">
        <v>247</v>
      </c>
      <c r="M416" s="255" t="s">
        <v>354</v>
      </c>
      <c r="N416" s="255" t="s">
        <v>376</v>
      </c>
      <c r="O416" s="257" t="n">
        <v>478.5</v>
      </c>
      <c r="P416" s="255" t="s">
        <v>343</v>
      </c>
      <c r="Q416" s="255" t="s">
        <v>278</v>
      </c>
      <c r="R416" s="255" t="s">
        <v>367</v>
      </c>
      <c r="S416" s="255" t="s">
        <v>280</v>
      </c>
      <c r="T416" s="255" t="s">
        <v>377</v>
      </c>
      <c r="U416" s="231" t="n">
        <v>43927</v>
      </c>
      <c r="V416" s="256" t="n">
        <v>3</v>
      </c>
      <c r="W416" s="255" t="s">
        <v>116</v>
      </c>
      <c r="X416" s="258" t="n">
        <v>0</v>
      </c>
      <c r="Y416" s="257" t="n">
        <v>478.5</v>
      </c>
      <c r="Z416" s="257" t="n">
        <v>0</v>
      </c>
    </row>
    <row r="417" customFormat="false" ht="15.05" hidden="false" customHeight="false" outlineLevel="0" collapsed="false">
      <c r="A417" s="254" t="n">
        <v>71643205</v>
      </c>
      <c r="B417" s="255" t="s">
        <v>373</v>
      </c>
      <c r="C417" s="255" t="s">
        <v>245</v>
      </c>
      <c r="D417" s="255" t="s">
        <v>374</v>
      </c>
      <c r="E417" s="255" t="s">
        <v>375</v>
      </c>
      <c r="F417" s="255" t="s">
        <v>335</v>
      </c>
      <c r="G417" s="255" t="s">
        <v>272</v>
      </c>
      <c r="H417" s="231" t="n">
        <v>43927</v>
      </c>
      <c r="I417" s="231" t="n">
        <v>43927</v>
      </c>
      <c r="J417" s="255" t="s">
        <v>287</v>
      </c>
      <c r="K417" s="256" t="n">
        <v>0</v>
      </c>
      <c r="L417" s="255" t="s">
        <v>247</v>
      </c>
      <c r="M417" s="255" t="s">
        <v>354</v>
      </c>
      <c r="N417" s="255" t="s">
        <v>376</v>
      </c>
      <c r="O417" s="257" t="n">
        <v>478.5</v>
      </c>
      <c r="P417" s="255" t="s">
        <v>343</v>
      </c>
      <c r="Q417" s="255" t="s">
        <v>278</v>
      </c>
      <c r="R417" s="255" t="s">
        <v>367</v>
      </c>
      <c r="S417" s="255" t="s">
        <v>280</v>
      </c>
      <c r="T417" s="255" t="s">
        <v>377</v>
      </c>
      <c r="U417" s="231" t="n">
        <v>43927</v>
      </c>
      <c r="V417" s="256" t="n">
        <v>0</v>
      </c>
      <c r="W417" s="255" t="s">
        <v>116</v>
      </c>
      <c r="X417" s="258" t="n">
        <v>0</v>
      </c>
      <c r="Y417" s="257" t="n">
        <v>478.5</v>
      </c>
      <c r="Z417" s="257" t="n">
        <v>0</v>
      </c>
    </row>
    <row r="418" customFormat="false" ht="15.05" hidden="false" customHeight="false" outlineLevel="0" collapsed="false">
      <c r="A418" s="254" t="n">
        <v>71643206</v>
      </c>
      <c r="B418" s="255" t="s">
        <v>244</v>
      </c>
      <c r="C418" s="255" t="s">
        <v>245</v>
      </c>
      <c r="D418" s="255" t="s">
        <v>246</v>
      </c>
      <c r="E418" s="255" t="s">
        <v>189</v>
      </c>
      <c r="F418" s="255" t="s">
        <v>124</v>
      </c>
      <c r="G418" s="255" t="s">
        <v>272</v>
      </c>
      <c r="H418" s="231" t="n">
        <v>43927</v>
      </c>
      <c r="I418" s="231" t="n">
        <v>43927</v>
      </c>
      <c r="J418" s="255" t="s">
        <v>326</v>
      </c>
      <c r="K418" s="256" t="n">
        <v>0.3</v>
      </c>
      <c r="L418" s="255" t="s">
        <v>247</v>
      </c>
      <c r="M418" s="255" t="s">
        <v>354</v>
      </c>
      <c r="N418" s="255"/>
      <c r="O418" s="257" t="n">
        <v>1.61</v>
      </c>
      <c r="P418" s="255" t="s">
        <v>343</v>
      </c>
      <c r="Q418" s="255" t="s">
        <v>278</v>
      </c>
      <c r="R418" s="255" t="s">
        <v>367</v>
      </c>
      <c r="S418" s="255" t="s">
        <v>333</v>
      </c>
      <c r="T418" s="255" t="s">
        <v>378</v>
      </c>
      <c r="U418" s="231" t="n">
        <v>43927</v>
      </c>
      <c r="V418" s="256" t="n">
        <v>0.3</v>
      </c>
      <c r="W418" s="255" t="s">
        <v>116</v>
      </c>
      <c r="X418" s="258" t="n">
        <v>0</v>
      </c>
      <c r="Y418" s="257" t="n">
        <v>1.61</v>
      </c>
      <c r="Z418" s="257" t="n">
        <v>0</v>
      </c>
    </row>
    <row r="419" customFormat="false" ht="15.05" hidden="false" customHeight="false" outlineLevel="0" collapsed="false">
      <c r="A419" s="254" t="n">
        <v>71643206</v>
      </c>
      <c r="B419" s="255" t="s">
        <v>244</v>
      </c>
      <c r="C419" s="255" t="s">
        <v>245</v>
      </c>
      <c r="D419" s="255" t="s">
        <v>246</v>
      </c>
      <c r="E419" s="255" t="s">
        <v>189</v>
      </c>
      <c r="F419" s="255" t="s">
        <v>124</v>
      </c>
      <c r="G419" s="255" t="s">
        <v>272</v>
      </c>
      <c r="H419" s="231" t="n">
        <v>43927</v>
      </c>
      <c r="I419" s="231" t="n">
        <v>43927</v>
      </c>
      <c r="J419" s="255" t="s">
        <v>326</v>
      </c>
      <c r="K419" s="256" t="n">
        <v>0.3</v>
      </c>
      <c r="L419" s="255" t="s">
        <v>247</v>
      </c>
      <c r="M419" s="255" t="s">
        <v>354</v>
      </c>
      <c r="N419" s="255"/>
      <c r="O419" s="257" t="n">
        <v>1.61</v>
      </c>
      <c r="P419" s="255" t="s">
        <v>343</v>
      </c>
      <c r="Q419" s="255" t="s">
        <v>278</v>
      </c>
      <c r="R419" s="255" t="s">
        <v>367</v>
      </c>
      <c r="S419" s="255" t="s">
        <v>333</v>
      </c>
      <c r="T419" s="255" t="s">
        <v>378</v>
      </c>
      <c r="U419" s="231" t="n">
        <v>43927</v>
      </c>
      <c r="V419" s="256" t="n">
        <v>0.3</v>
      </c>
      <c r="W419" s="255" t="s">
        <v>116</v>
      </c>
      <c r="X419" s="258" t="n">
        <v>0</v>
      </c>
      <c r="Y419" s="257" t="n">
        <v>1.61</v>
      </c>
      <c r="Z419" s="257" t="n">
        <v>0</v>
      </c>
    </row>
    <row r="420" customFormat="false" ht="15.05" hidden="false" customHeight="false" outlineLevel="0" collapsed="false">
      <c r="A420" s="254" t="n">
        <v>71643206</v>
      </c>
      <c r="B420" s="255" t="s">
        <v>244</v>
      </c>
      <c r="C420" s="255" t="s">
        <v>245</v>
      </c>
      <c r="D420" s="255" t="s">
        <v>246</v>
      </c>
      <c r="E420" s="255" t="s">
        <v>189</v>
      </c>
      <c r="F420" s="255" t="s">
        <v>124</v>
      </c>
      <c r="G420" s="255" t="s">
        <v>272</v>
      </c>
      <c r="H420" s="231" t="n">
        <v>43927</v>
      </c>
      <c r="I420" s="231" t="n">
        <v>43927</v>
      </c>
      <c r="J420" s="255" t="s">
        <v>326</v>
      </c>
      <c r="K420" s="256" t="n">
        <v>0.3</v>
      </c>
      <c r="L420" s="255" t="s">
        <v>247</v>
      </c>
      <c r="M420" s="255" t="s">
        <v>354</v>
      </c>
      <c r="N420" s="255"/>
      <c r="O420" s="257" t="n">
        <v>1.61</v>
      </c>
      <c r="P420" s="255" t="s">
        <v>343</v>
      </c>
      <c r="Q420" s="255" t="s">
        <v>278</v>
      </c>
      <c r="R420" s="255" t="s">
        <v>367</v>
      </c>
      <c r="S420" s="255" t="s">
        <v>333</v>
      </c>
      <c r="T420" s="255" t="s">
        <v>378</v>
      </c>
      <c r="U420" s="231" t="n">
        <v>43927</v>
      </c>
      <c r="V420" s="256" t="n">
        <v>0.3</v>
      </c>
      <c r="W420" s="255" t="s">
        <v>116</v>
      </c>
      <c r="X420" s="258" t="n">
        <v>0</v>
      </c>
      <c r="Y420" s="257" t="n">
        <v>1.61</v>
      </c>
      <c r="Z420" s="257" t="n">
        <v>0</v>
      </c>
    </row>
    <row r="421" customFormat="false" ht="15.05" hidden="false" customHeight="false" outlineLevel="0" collapsed="false">
      <c r="A421" s="254" t="n">
        <v>71643206</v>
      </c>
      <c r="B421" s="255" t="s">
        <v>244</v>
      </c>
      <c r="C421" s="255" t="s">
        <v>245</v>
      </c>
      <c r="D421" s="255" t="s">
        <v>246</v>
      </c>
      <c r="E421" s="255" t="s">
        <v>189</v>
      </c>
      <c r="F421" s="255" t="s">
        <v>124</v>
      </c>
      <c r="G421" s="255" t="s">
        <v>272</v>
      </c>
      <c r="H421" s="231" t="n">
        <v>43927</v>
      </c>
      <c r="I421" s="231" t="n">
        <v>43927</v>
      </c>
      <c r="J421" s="255" t="s">
        <v>326</v>
      </c>
      <c r="K421" s="256" t="n">
        <v>0.3</v>
      </c>
      <c r="L421" s="255" t="s">
        <v>247</v>
      </c>
      <c r="M421" s="255" t="s">
        <v>354</v>
      </c>
      <c r="N421" s="255"/>
      <c r="O421" s="257" t="n">
        <v>1.61</v>
      </c>
      <c r="P421" s="255" t="s">
        <v>343</v>
      </c>
      <c r="Q421" s="255" t="s">
        <v>278</v>
      </c>
      <c r="R421" s="255" t="s">
        <v>367</v>
      </c>
      <c r="S421" s="255" t="s">
        <v>333</v>
      </c>
      <c r="T421" s="255" t="s">
        <v>378</v>
      </c>
      <c r="U421" s="231" t="n">
        <v>43927</v>
      </c>
      <c r="V421" s="256" t="n">
        <v>0.3</v>
      </c>
      <c r="W421" s="255" t="s">
        <v>116</v>
      </c>
      <c r="X421" s="258" t="n">
        <v>0</v>
      </c>
      <c r="Y421" s="257" t="n">
        <v>1.61</v>
      </c>
      <c r="Z421" s="257" t="n">
        <v>0</v>
      </c>
    </row>
    <row r="422" customFormat="false" ht="15.05" hidden="false" customHeight="false" outlineLevel="0" collapsed="false">
      <c r="A422" s="254" t="n">
        <v>71643206</v>
      </c>
      <c r="B422" s="255" t="s">
        <v>244</v>
      </c>
      <c r="C422" s="255" t="s">
        <v>245</v>
      </c>
      <c r="D422" s="255" t="s">
        <v>246</v>
      </c>
      <c r="E422" s="255" t="s">
        <v>189</v>
      </c>
      <c r="F422" s="255" t="s">
        <v>124</v>
      </c>
      <c r="G422" s="255" t="s">
        <v>272</v>
      </c>
      <c r="H422" s="231" t="n">
        <v>43927</v>
      </c>
      <c r="I422" s="231" t="n">
        <v>43927</v>
      </c>
      <c r="J422" s="255" t="s">
        <v>326</v>
      </c>
      <c r="K422" s="256" t="n">
        <v>0.3</v>
      </c>
      <c r="L422" s="255" t="s">
        <v>247</v>
      </c>
      <c r="M422" s="255" t="s">
        <v>354</v>
      </c>
      <c r="N422" s="255"/>
      <c r="O422" s="257" t="n">
        <v>1.61</v>
      </c>
      <c r="P422" s="255" t="s">
        <v>343</v>
      </c>
      <c r="Q422" s="255" t="s">
        <v>278</v>
      </c>
      <c r="R422" s="255" t="s">
        <v>367</v>
      </c>
      <c r="S422" s="255" t="s">
        <v>333</v>
      </c>
      <c r="T422" s="255" t="s">
        <v>378</v>
      </c>
      <c r="U422" s="231" t="n">
        <v>43927</v>
      </c>
      <c r="V422" s="256" t="n">
        <v>0.3</v>
      </c>
      <c r="W422" s="255" t="s">
        <v>116</v>
      </c>
      <c r="X422" s="258" t="n">
        <v>0</v>
      </c>
      <c r="Y422" s="257" t="n">
        <v>1.61</v>
      </c>
      <c r="Z422" s="257" t="n">
        <v>0</v>
      </c>
    </row>
    <row r="423" customFormat="false" ht="15.05" hidden="false" customHeight="false" outlineLevel="0" collapsed="false">
      <c r="A423" s="254" t="n">
        <v>71643206</v>
      </c>
      <c r="B423" s="255" t="s">
        <v>244</v>
      </c>
      <c r="C423" s="255" t="s">
        <v>245</v>
      </c>
      <c r="D423" s="255" t="s">
        <v>246</v>
      </c>
      <c r="E423" s="255" t="s">
        <v>189</v>
      </c>
      <c r="F423" s="255" t="s">
        <v>124</v>
      </c>
      <c r="G423" s="255" t="s">
        <v>272</v>
      </c>
      <c r="H423" s="231" t="n">
        <v>43927</v>
      </c>
      <c r="I423" s="231" t="n">
        <v>43927</v>
      </c>
      <c r="J423" s="255" t="s">
        <v>326</v>
      </c>
      <c r="K423" s="256" t="n">
        <v>0.3</v>
      </c>
      <c r="L423" s="255" t="s">
        <v>247</v>
      </c>
      <c r="M423" s="255" t="s">
        <v>354</v>
      </c>
      <c r="N423" s="255"/>
      <c r="O423" s="257" t="n">
        <v>1.61</v>
      </c>
      <c r="P423" s="255" t="s">
        <v>343</v>
      </c>
      <c r="Q423" s="255" t="s">
        <v>278</v>
      </c>
      <c r="R423" s="255" t="s">
        <v>367</v>
      </c>
      <c r="S423" s="255" t="s">
        <v>333</v>
      </c>
      <c r="T423" s="255" t="s">
        <v>378</v>
      </c>
      <c r="U423" s="231" t="n">
        <v>43927</v>
      </c>
      <c r="V423" s="256" t="n">
        <v>0.3</v>
      </c>
      <c r="W423" s="255" t="s">
        <v>116</v>
      </c>
      <c r="X423" s="258" t="n">
        <v>0</v>
      </c>
      <c r="Y423" s="257" t="n">
        <v>1.61</v>
      </c>
      <c r="Z423" s="257" t="n">
        <v>0</v>
      </c>
    </row>
    <row r="424" customFormat="false" ht="15.05" hidden="false" customHeight="false" outlineLevel="0" collapsed="false">
      <c r="A424" s="254" t="n">
        <v>71643206</v>
      </c>
      <c r="B424" s="255" t="s">
        <v>244</v>
      </c>
      <c r="C424" s="255" t="s">
        <v>245</v>
      </c>
      <c r="D424" s="255" t="s">
        <v>246</v>
      </c>
      <c r="E424" s="255" t="s">
        <v>189</v>
      </c>
      <c r="F424" s="255" t="s">
        <v>124</v>
      </c>
      <c r="G424" s="255" t="s">
        <v>272</v>
      </c>
      <c r="H424" s="231" t="n">
        <v>43927</v>
      </c>
      <c r="I424" s="231" t="n">
        <v>43927</v>
      </c>
      <c r="J424" s="255" t="s">
        <v>326</v>
      </c>
      <c r="K424" s="256" t="n">
        <v>0.3</v>
      </c>
      <c r="L424" s="255" t="s">
        <v>247</v>
      </c>
      <c r="M424" s="255" t="s">
        <v>354</v>
      </c>
      <c r="N424" s="255"/>
      <c r="O424" s="257" t="n">
        <v>1.61</v>
      </c>
      <c r="P424" s="255" t="s">
        <v>343</v>
      </c>
      <c r="Q424" s="255" t="s">
        <v>278</v>
      </c>
      <c r="R424" s="255" t="s">
        <v>367</v>
      </c>
      <c r="S424" s="255" t="s">
        <v>333</v>
      </c>
      <c r="T424" s="255" t="s">
        <v>378</v>
      </c>
      <c r="U424" s="231" t="n">
        <v>43927</v>
      </c>
      <c r="V424" s="256" t="n">
        <v>0.3</v>
      </c>
      <c r="W424" s="255" t="s">
        <v>116</v>
      </c>
      <c r="X424" s="258" t="n">
        <v>0</v>
      </c>
      <c r="Y424" s="257" t="n">
        <v>1.61</v>
      </c>
      <c r="Z424" s="257" t="n">
        <v>0</v>
      </c>
    </row>
    <row r="425" customFormat="false" ht="15.05" hidden="false" customHeight="false" outlineLevel="0" collapsed="false">
      <c r="A425" s="254" t="n">
        <v>71643207</v>
      </c>
      <c r="B425" s="255" t="s">
        <v>248</v>
      </c>
      <c r="C425" s="255" t="s">
        <v>245</v>
      </c>
      <c r="D425" s="255" t="s">
        <v>249</v>
      </c>
      <c r="E425" s="255" t="s">
        <v>190</v>
      </c>
      <c r="F425" s="255" t="s">
        <v>116</v>
      </c>
      <c r="G425" s="255" t="s">
        <v>272</v>
      </c>
      <c r="H425" s="231" t="n">
        <v>43927</v>
      </c>
      <c r="I425" s="231" t="n">
        <v>43927</v>
      </c>
      <c r="J425" s="255" t="s">
        <v>326</v>
      </c>
      <c r="K425" s="256" t="n">
        <v>0.5</v>
      </c>
      <c r="L425" s="255" t="s">
        <v>247</v>
      </c>
      <c r="M425" s="255" t="s">
        <v>354</v>
      </c>
      <c r="N425" s="255" t="s">
        <v>379</v>
      </c>
      <c r="O425" s="257" t="n">
        <v>0.38</v>
      </c>
      <c r="P425" s="255" t="s">
        <v>343</v>
      </c>
      <c r="Q425" s="255" t="s">
        <v>278</v>
      </c>
      <c r="R425" s="255" t="s">
        <v>362</v>
      </c>
      <c r="S425" s="255" t="s">
        <v>294</v>
      </c>
      <c r="T425" s="255" t="s">
        <v>380</v>
      </c>
      <c r="U425" s="231" t="n">
        <v>43927</v>
      </c>
      <c r="V425" s="256" t="n">
        <v>0.5</v>
      </c>
      <c r="W425" s="255" t="s">
        <v>116</v>
      </c>
      <c r="X425" s="258" t="n">
        <v>0</v>
      </c>
      <c r="Y425" s="257" t="n">
        <v>0.38</v>
      </c>
      <c r="Z425" s="257" t="n">
        <v>0</v>
      </c>
    </row>
    <row r="426" customFormat="false" ht="15.05" hidden="false" customHeight="false" outlineLevel="0" collapsed="false">
      <c r="A426" s="254" t="n">
        <v>71643207</v>
      </c>
      <c r="B426" s="255" t="s">
        <v>248</v>
      </c>
      <c r="C426" s="255" t="s">
        <v>245</v>
      </c>
      <c r="D426" s="255" t="s">
        <v>249</v>
      </c>
      <c r="E426" s="255" t="s">
        <v>190</v>
      </c>
      <c r="F426" s="255" t="s">
        <v>335</v>
      </c>
      <c r="G426" s="255" t="s">
        <v>272</v>
      </c>
      <c r="H426" s="231" t="n">
        <v>43927</v>
      </c>
      <c r="I426" s="231" t="n">
        <v>43927</v>
      </c>
      <c r="J426" s="255" t="s">
        <v>287</v>
      </c>
      <c r="K426" s="256" t="n">
        <v>0</v>
      </c>
      <c r="L426" s="255" t="s">
        <v>247</v>
      </c>
      <c r="M426" s="255" t="s">
        <v>354</v>
      </c>
      <c r="N426" s="255" t="s">
        <v>379</v>
      </c>
      <c r="O426" s="257" t="n">
        <v>0.38</v>
      </c>
      <c r="P426" s="255" t="s">
        <v>343</v>
      </c>
      <c r="Q426" s="255" t="s">
        <v>278</v>
      </c>
      <c r="R426" s="255" t="s">
        <v>362</v>
      </c>
      <c r="S426" s="255" t="s">
        <v>294</v>
      </c>
      <c r="T426" s="255" t="s">
        <v>380</v>
      </c>
      <c r="U426" s="231" t="n">
        <v>43927</v>
      </c>
      <c r="V426" s="256" t="n">
        <v>0</v>
      </c>
      <c r="W426" s="255" t="s">
        <v>116</v>
      </c>
      <c r="X426" s="258" t="n">
        <v>0</v>
      </c>
      <c r="Y426" s="257" t="n">
        <v>0.38</v>
      </c>
      <c r="Z426" s="257" t="n">
        <v>0</v>
      </c>
    </row>
    <row r="427" customFormat="false" ht="15.05" hidden="false" customHeight="false" outlineLevel="0" collapsed="false">
      <c r="A427" s="254" t="n">
        <v>71643208</v>
      </c>
      <c r="B427" s="255" t="s">
        <v>381</v>
      </c>
      <c r="C427" s="255" t="s">
        <v>245</v>
      </c>
      <c r="D427" s="255" t="s">
        <v>382</v>
      </c>
      <c r="E427" s="255" t="s">
        <v>383</v>
      </c>
      <c r="F427" s="255" t="s">
        <v>116</v>
      </c>
      <c r="G427" s="255" t="s">
        <v>384</v>
      </c>
      <c r="H427" s="231" t="n">
        <v>43927</v>
      </c>
      <c r="I427" s="231" t="n">
        <v>43927</v>
      </c>
      <c r="J427" s="255" t="s">
        <v>326</v>
      </c>
      <c r="K427" s="256" t="n">
        <v>0.5</v>
      </c>
      <c r="L427" s="255" t="s">
        <v>247</v>
      </c>
      <c r="M427" s="255" t="s">
        <v>291</v>
      </c>
      <c r="N427" s="255"/>
      <c r="O427" s="257" t="n">
        <v>3.01</v>
      </c>
      <c r="P427" s="255" t="s">
        <v>343</v>
      </c>
      <c r="Q427" s="255" t="s">
        <v>278</v>
      </c>
      <c r="R427" s="255" t="s">
        <v>362</v>
      </c>
      <c r="S427" s="255" t="s">
        <v>294</v>
      </c>
      <c r="T427" s="255" t="s">
        <v>385</v>
      </c>
      <c r="U427" s="231" t="n">
        <v>43927</v>
      </c>
      <c r="V427" s="256" t="n">
        <v>0.5</v>
      </c>
      <c r="W427" s="255" t="s">
        <v>116</v>
      </c>
      <c r="X427" s="258" t="n">
        <v>0</v>
      </c>
      <c r="Y427" s="257" t="n">
        <v>3.01</v>
      </c>
      <c r="Z427" s="257" t="n">
        <v>0</v>
      </c>
    </row>
    <row r="428" customFormat="false" ht="15.05" hidden="false" customHeight="false" outlineLevel="0" collapsed="false">
      <c r="A428" s="254" t="n">
        <v>71643208</v>
      </c>
      <c r="B428" s="255" t="s">
        <v>381</v>
      </c>
      <c r="C428" s="255" t="s">
        <v>245</v>
      </c>
      <c r="D428" s="255" t="s">
        <v>382</v>
      </c>
      <c r="E428" s="255" t="s">
        <v>383</v>
      </c>
      <c r="F428" s="255" t="s">
        <v>116</v>
      </c>
      <c r="G428" s="255" t="s">
        <v>384</v>
      </c>
      <c r="H428" s="231" t="n">
        <v>43927</v>
      </c>
      <c r="I428" s="231" t="n">
        <v>43927</v>
      </c>
      <c r="J428" s="255" t="s">
        <v>326</v>
      </c>
      <c r="K428" s="256" t="n">
        <v>1</v>
      </c>
      <c r="L428" s="255" t="s">
        <v>247</v>
      </c>
      <c r="M428" s="255" t="s">
        <v>291</v>
      </c>
      <c r="N428" s="255"/>
      <c r="O428" s="257" t="n">
        <v>3.01</v>
      </c>
      <c r="P428" s="255" t="s">
        <v>343</v>
      </c>
      <c r="Q428" s="255" t="s">
        <v>278</v>
      </c>
      <c r="R428" s="255" t="s">
        <v>362</v>
      </c>
      <c r="S428" s="255" t="s">
        <v>294</v>
      </c>
      <c r="T428" s="255" t="s">
        <v>385</v>
      </c>
      <c r="U428" s="231" t="n">
        <v>43927</v>
      </c>
      <c r="V428" s="256" t="n">
        <v>1</v>
      </c>
      <c r="W428" s="255" t="s">
        <v>116</v>
      </c>
      <c r="X428" s="258" t="n">
        <v>0</v>
      </c>
      <c r="Y428" s="257" t="n">
        <v>3.01</v>
      </c>
      <c r="Z428" s="257" t="n">
        <v>0</v>
      </c>
    </row>
    <row r="429" customFormat="false" ht="15.05" hidden="false" customHeight="false" outlineLevel="0" collapsed="false">
      <c r="A429" s="254" t="n">
        <v>71643208</v>
      </c>
      <c r="B429" s="255" t="s">
        <v>381</v>
      </c>
      <c r="C429" s="255" t="s">
        <v>245</v>
      </c>
      <c r="D429" s="255" t="s">
        <v>382</v>
      </c>
      <c r="E429" s="255" t="s">
        <v>383</v>
      </c>
      <c r="F429" s="255" t="s">
        <v>116</v>
      </c>
      <c r="G429" s="255" t="s">
        <v>384</v>
      </c>
      <c r="H429" s="231" t="n">
        <v>43927</v>
      </c>
      <c r="I429" s="231" t="n">
        <v>43927</v>
      </c>
      <c r="J429" s="255" t="s">
        <v>326</v>
      </c>
      <c r="K429" s="256" t="n">
        <v>1</v>
      </c>
      <c r="L429" s="255" t="s">
        <v>247</v>
      </c>
      <c r="M429" s="255" t="s">
        <v>291</v>
      </c>
      <c r="N429" s="255"/>
      <c r="O429" s="257" t="n">
        <v>3.01</v>
      </c>
      <c r="P429" s="255" t="s">
        <v>343</v>
      </c>
      <c r="Q429" s="255" t="s">
        <v>278</v>
      </c>
      <c r="R429" s="255" t="s">
        <v>362</v>
      </c>
      <c r="S429" s="255" t="s">
        <v>294</v>
      </c>
      <c r="T429" s="255" t="s">
        <v>385</v>
      </c>
      <c r="U429" s="231" t="n">
        <v>43927</v>
      </c>
      <c r="V429" s="256" t="n">
        <v>1</v>
      </c>
      <c r="W429" s="255" t="s">
        <v>116</v>
      </c>
      <c r="X429" s="258" t="n">
        <v>0</v>
      </c>
      <c r="Y429" s="257" t="n">
        <v>3.01</v>
      </c>
      <c r="Z429" s="257" t="n">
        <v>0</v>
      </c>
    </row>
    <row r="430" customFormat="false" ht="15.05" hidden="false" customHeight="false" outlineLevel="0" collapsed="false">
      <c r="A430" s="254" t="n">
        <v>71643208</v>
      </c>
      <c r="B430" s="255" t="s">
        <v>381</v>
      </c>
      <c r="C430" s="255" t="s">
        <v>245</v>
      </c>
      <c r="D430" s="255" t="s">
        <v>382</v>
      </c>
      <c r="E430" s="255" t="s">
        <v>383</v>
      </c>
      <c r="F430" s="255" t="s">
        <v>116</v>
      </c>
      <c r="G430" s="255" t="s">
        <v>384</v>
      </c>
      <c r="H430" s="231" t="n">
        <v>43927</v>
      </c>
      <c r="I430" s="231" t="n">
        <v>43927</v>
      </c>
      <c r="J430" s="255" t="s">
        <v>326</v>
      </c>
      <c r="K430" s="256" t="n">
        <v>0.5</v>
      </c>
      <c r="L430" s="255" t="s">
        <v>247</v>
      </c>
      <c r="M430" s="255" t="s">
        <v>291</v>
      </c>
      <c r="N430" s="255"/>
      <c r="O430" s="257" t="n">
        <v>3.01</v>
      </c>
      <c r="P430" s="255" t="s">
        <v>343</v>
      </c>
      <c r="Q430" s="255" t="s">
        <v>278</v>
      </c>
      <c r="R430" s="255" t="s">
        <v>362</v>
      </c>
      <c r="S430" s="255" t="s">
        <v>294</v>
      </c>
      <c r="T430" s="255" t="s">
        <v>385</v>
      </c>
      <c r="U430" s="231" t="n">
        <v>43927</v>
      </c>
      <c r="V430" s="256" t="n">
        <v>0.5</v>
      </c>
      <c r="W430" s="255" t="s">
        <v>116</v>
      </c>
      <c r="X430" s="258" t="n">
        <v>0</v>
      </c>
      <c r="Y430" s="257" t="n">
        <v>3.01</v>
      </c>
      <c r="Z430" s="257" t="n">
        <v>0</v>
      </c>
    </row>
    <row r="431" customFormat="false" ht="15.05" hidden="false" customHeight="false" outlineLevel="0" collapsed="false">
      <c r="A431" s="254" t="n">
        <v>71643208</v>
      </c>
      <c r="B431" s="255" t="s">
        <v>381</v>
      </c>
      <c r="C431" s="255" t="s">
        <v>245</v>
      </c>
      <c r="D431" s="255" t="s">
        <v>382</v>
      </c>
      <c r="E431" s="255" t="s">
        <v>383</v>
      </c>
      <c r="F431" s="255" t="s">
        <v>116</v>
      </c>
      <c r="G431" s="255" t="s">
        <v>384</v>
      </c>
      <c r="H431" s="231" t="n">
        <v>43927</v>
      </c>
      <c r="I431" s="231" t="n">
        <v>43927</v>
      </c>
      <c r="J431" s="255" t="s">
        <v>326</v>
      </c>
      <c r="K431" s="256" t="n">
        <v>1</v>
      </c>
      <c r="L431" s="255" t="s">
        <v>247</v>
      </c>
      <c r="M431" s="255" t="s">
        <v>291</v>
      </c>
      <c r="N431" s="255"/>
      <c r="O431" s="257" t="n">
        <v>3.01</v>
      </c>
      <c r="P431" s="255" t="s">
        <v>343</v>
      </c>
      <c r="Q431" s="255" t="s">
        <v>278</v>
      </c>
      <c r="R431" s="255" t="s">
        <v>362</v>
      </c>
      <c r="S431" s="255" t="s">
        <v>294</v>
      </c>
      <c r="T431" s="255" t="s">
        <v>385</v>
      </c>
      <c r="U431" s="231" t="n">
        <v>43927</v>
      </c>
      <c r="V431" s="256" t="n">
        <v>1</v>
      </c>
      <c r="W431" s="255" t="s">
        <v>116</v>
      </c>
      <c r="X431" s="258" t="n">
        <v>0</v>
      </c>
      <c r="Y431" s="257" t="n">
        <v>3.01</v>
      </c>
      <c r="Z431" s="257" t="n">
        <v>0</v>
      </c>
    </row>
    <row r="432" customFormat="false" ht="15.05" hidden="false" customHeight="false" outlineLevel="0" collapsed="false">
      <c r="A432" s="254" t="n">
        <v>71643208</v>
      </c>
      <c r="B432" s="255" t="s">
        <v>381</v>
      </c>
      <c r="C432" s="255" t="s">
        <v>245</v>
      </c>
      <c r="D432" s="255" t="s">
        <v>382</v>
      </c>
      <c r="E432" s="255" t="s">
        <v>383</v>
      </c>
      <c r="F432" s="255" t="s">
        <v>335</v>
      </c>
      <c r="G432" s="255" t="s">
        <v>384</v>
      </c>
      <c r="H432" s="231" t="n">
        <v>43927</v>
      </c>
      <c r="I432" s="231" t="n">
        <v>43927</v>
      </c>
      <c r="J432" s="255" t="s">
        <v>287</v>
      </c>
      <c r="K432" s="256" t="n">
        <v>0</v>
      </c>
      <c r="L432" s="255" t="s">
        <v>247</v>
      </c>
      <c r="M432" s="255" t="s">
        <v>291</v>
      </c>
      <c r="N432" s="255"/>
      <c r="O432" s="257" t="n">
        <v>3.01</v>
      </c>
      <c r="P432" s="255" t="s">
        <v>343</v>
      </c>
      <c r="Q432" s="255" t="s">
        <v>278</v>
      </c>
      <c r="R432" s="255" t="s">
        <v>362</v>
      </c>
      <c r="S432" s="255" t="s">
        <v>294</v>
      </c>
      <c r="T432" s="255" t="s">
        <v>385</v>
      </c>
      <c r="U432" s="231" t="n">
        <v>43927</v>
      </c>
      <c r="V432" s="256" t="n">
        <v>0</v>
      </c>
      <c r="W432" s="255" t="s">
        <v>116</v>
      </c>
      <c r="X432" s="258" t="n">
        <v>0</v>
      </c>
      <c r="Y432" s="257" t="n">
        <v>3.01</v>
      </c>
      <c r="Z432" s="257" t="n">
        <v>0</v>
      </c>
    </row>
    <row r="433" customFormat="false" ht="15.05" hidden="false" customHeight="false" outlineLevel="0" collapsed="false">
      <c r="A433" s="254" t="n">
        <v>71643210</v>
      </c>
      <c r="B433" s="255" t="s">
        <v>386</v>
      </c>
      <c r="C433" s="255" t="s">
        <v>245</v>
      </c>
      <c r="D433" s="255" t="s">
        <v>270</v>
      </c>
      <c r="E433" s="255" t="s">
        <v>387</v>
      </c>
      <c r="F433" s="255" t="s">
        <v>144</v>
      </c>
      <c r="G433" s="255" t="s">
        <v>272</v>
      </c>
      <c r="H433" s="231" t="n">
        <v>43927</v>
      </c>
      <c r="I433" s="231" t="n">
        <v>43927</v>
      </c>
      <c r="J433" s="255" t="s">
        <v>326</v>
      </c>
      <c r="K433" s="256" t="n">
        <v>0.3</v>
      </c>
      <c r="L433" s="255" t="s">
        <v>247</v>
      </c>
      <c r="M433" s="255" t="s">
        <v>361</v>
      </c>
      <c r="N433" s="255"/>
      <c r="O433" s="257" t="n">
        <v>1.61</v>
      </c>
      <c r="P433" s="255" t="s">
        <v>343</v>
      </c>
      <c r="Q433" s="255" t="s">
        <v>278</v>
      </c>
      <c r="R433" s="255" t="s">
        <v>279</v>
      </c>
      <c r="S433" s="255" t="s">
        <v>333</v>
      </c>
      <c r="T433" s="255" t="s">
        <v>281</v>
      </c>
      <c r="U433" s="231" t="n">
        <v>43927</v>
      </c>
      <c r="V433" s="256" t="n">
        <v>0.3</v>
      </c>
      <c r="W433" s="255" t="s">
        <v>144</v>
      </c>
      <c r="X433" s="258" t="n">
        <v>0</v>
      </c>
      <c r="Y433" s="257" t="n">
        <v>1.61</v>
      </c>
      <c r="Z433" s="257" t="n">
        <v>0</v>
      </c>
    </row>
    <row r="434" customFormat="false" ht="15.05" hidden="false" customHeight="false" outlineLevel="0" collapsed="false">
      <c r="A434" s="254" t="n">
        <v>71643210</v>
      </c>
      <c r="B434" s="255" t="s">
        <v>386</v>
      </c>
      <c r="C434" s="255" t="s">
        <v>245</v>
      </c>
      <c r="D434" s="255" t="s">
        <v>270</v>
      </c>
      <c r="E434" s="255" t="s">
        <v>387</v>
      </c>
      <c r="F434" s="255" t="s">
        <v>144</v>
      </c>
      <c r="G434" s="255" t="s">
        <v>272</v>
      </c>
      <c r="H434" s="231" t="n">
        <v>43927</v>
      </c>
      <c r="I434" s="231" t="n">
        <v>43927</v>
      </c>
      <c r="J434" s="255" t="s">
        <v>326</v>
      </c>
      <c r="K434" s="256" t="n">
        <v>0.3</v>
      </c>
      <c r="L434" s="255" t="s">
        <v>247</v>
      </c>
      <c r="M434" s="255" t="s">
        <v>361</v>
      </c>
      <c r="N434" s="255"/>
      <c r="O434" s="257" t="n">
        <v>1.61</v>
      </c>
      <c r="P434" s="255" t="s">
        <v>343</v>
      </c>
      <c r="Q434" s="255" t="s">
        <v>278</v>
      </c>
      <c r="R434" s="255" t="s">
        <v>279</v>
      </c>
      <c r="S434" s="255" t="s">
        <v>333</v>
      </c>
      <c r="T434" s="255" t="s">
        <v>281</v>
      </c>
      <c r="U434" s="231" t="n">
        <v>43927</v>
      </c>
      <c r="V434" s="256" t="n">
        <v>0.3</v>
      </c>
      <c r="W434" s="255" t="s">
        <v>144</v>
      </c>
      <c r="X434" s="258" t="n">
        <v>0</v>
      </c>
      <c r="Y434" s="257" t="n">
        <v>1.61</v>
      </c>
      <c r="Z434" s="257" t="n">
        <v>0</v>
      </c>
    </row>
    <row r="435" customFormat="false" ht="15.05" hidden="false" customHeight="false" outlineLevel="0" collapsed="false">
      <c r="A435" s="254" t="n">
        <v>71643210</v>
      </c>
      <c r="B435" s="255" t="s">
        <v>386</v>
      </c>
      <c r="C435" s="255" t="s">
        <v>245</v>
      </c>
      <c r="D435" s="255" t="s">
        <v>270</v>
      </c>
      <c r="E435" s="255" t="s">
        <v>387</v>
      </c>
      <c r="F435" s="255" t="s">
        <v>144</v>
      </c>
      <c r="G435" s="255" t="s">
        <v>272</v>
      </c>
      <c r="H435" s="231" t="n">
        <v>43927</v>
      </c>
      <c r="I435" s="231" t="n">
        <v>43927</v>
      </c>
      <c r="J435" s="255" t="s">
        <v>326</v>
      </c>
      <c r="K435" s="256" t="n">
        <v>0.3</v>
      </c>
      <c r="L435" s="255" t="s">
        <v>247</v>
      </c>
      <c r="M435" s="255" t="s">
        <v>361</v>
      </c>
      <c r="N435" s="255"/>
      <c r="O435" s="257" t="n">
        <v>1.61</v>
      </c>
      <c r="P435" s="255" t="s">
        <v>343</v>
      </c>
      <c r="Q435" s="255" t="s">
        <v>278</v>
      </c>
      <c r="R435" s="255" t="s">
        <v>279</v>
      </c>
      <c r="S435" s="255" t="s">
        <v>333</v>
      </c>
      <c r="T435" s="255" t="s">
        <v>281</v>
      </c>
      <c r="U435" s="231" t="n">
        <v>43927</v>
      </c>
      <c r="V435" s="256" t="n">
        <v>0.3</v>
      </c>
      <c r="W435" s="255" t="s">
        <v>144</v>
      </c>
      <c r="X435" s="258" t="n">
        <v>0</v>
      </c>
      <c r="Y435" s="257" t="n">
        <v>1.61</v>
      </c>
      <c r="Z435" s="257" t="n">
        <v>0</v>
      </c>
    </row>
    <row r="436" customFormat="false" ht="15.05" hidden="false" customHeight="false" outlineLevel="0" collapsed="false">
      <c r="A436" s="254" t="n">
        <v>71643210</v>
      </c>
      <c r="B436" s="255" t="s">
        <v>386</v>
      </c>
      <c r="C436" s="255" t="s">
        <v>245</v>
      </c>
      <c r="D436" s="255" t="s">
        <v>270</v>
      </c>
      <c r="E436" s="255" t="s">
        <v>387</v>
      </c>
      <c r="F436" s="255" t="s">
        <v>144</v>
      </c>
      <c r="G436" s="255" t="s">
        <v>272</v>
      </c>
      <c r="H436" s="231" t="n">
        <v>43927</v>
      </c>
      <c r="I436" s="231" t="n">
        <v>43927</v>
      </c>
      <c r="J436" s="255" t="s">
        <v>326</v>
      </c>
      <c r="K436" s="256" t="n">
        <v>0.3</v>
      </c>
      <c r="L436" s="255" t="s">
        <v>247</v>
      </c>
      <c r="M436" s="255" t="s">
        <v>361</v>
      </c>
      <c r="N436" s="255"/>
      <c r="O436" s="257" t="n">
        <v>1.61</v>
      </c>
      <c r="P436" s="255" t="s">
        <v>343</v>
      </c>
      <c r="Q436" s="255" t="s">
        <v>278</v>
      </c>
      <c r="R436" s="255" t="s">
        <v>279</v>
      </c>
      <c r="S436" s="255" t="s">
        <v>333</v>
      </c>
      <c r="T436" s="255" t="s">
        <v>281</v>
      </c>
      <c r="U436" s="231" t="n">
        <v>43927</v>
      </c>
      <c r="V436" s="256" t="n">
        <v>0.3</v>
      </c>
      <c r="W436" s="255" t="s">
        <v>144</v>
      </c>
      <c r="X436" s="258" t="n">
        <v>0</v>
      </c>
      <c r="Y436" s="257" t="n">
        <v>1.61</v>
      </c>
      <c r="Z436" s="257" t="n">
        <v>0</v>
      </c>
    </row>
    <row r="437" customFormat="false" ht="15.05" hidden="false" customHeight="false" outlineLevel="0" collapsed="false">
      <c r="A437" s="254" t="n">
        <v>71643210</v>
      </c>
      <c r="B437" s="255" t="s">
        <v>386</v>
      </c>
      <c r="C437" s="255" t="s">
        <v>245</v>
      </c>
      <c r="D437" s="255" t="s">
        <v>270</v>
      </c>
      <c r="E437" s="255" t="s">
        <v>387</v>
      </c>
      <c r="F437" s="255" t="s">
        <v>144</v>
      </c>
      <c r="G437" s="255" t="s">
        <v>272</v>
      </c>
      <c r="H437" s="231" t="n">
        <v>43927</v>
      </c>
      <c r="I437" s="231" t="n">
        <v>43927</v>
      </c>
      <c r="J437" s="255" t="s">
        <v>326</v>
      </c>
      <c r="K437" s="256" t="n">
        <v>0.3</v>
      </c>
      <c r="L437" s="255" t="s">
        <v>247</v>
      </c>
      <c r="M437" s="255" t="s">
        <v>361</v>
      </c>
      <c r="N437" s="255"/>
      <c r="O437" s="257" t="n">
        <v>1.61</v>
      </c>
      <c r="P437" s="255" t="s">
        <v>343</v>
      </c>
      <c r="Q437" s="255" t="s">
        <v>278</v>
      </c>
      <c r="R437" s="255" t="s">
        <v>279</v>
      </c>
      <c r="S437" s="255" t="s">
        <v>333</v>
      </c>
      <c r="T437" s="255" t="s">
        <v>281</v>
      </c>
      <c r="U437" s="231" t="n">
        <v>43927</v>
      </c>
      <c r="V437" s="256" t="n">
        <v>0.3</v>
      </c>
      <c r="W437" s="255" t="s">
        <v>144</v>
      </c>
      <c r="X437" s="258" t="n">
        <v>0</v>
      </c>
      <c r="Y437" s="257" t="n">
        <v>1.61</v>
      </c>
      <c r="Z437" s="257" t="n">
        <v>0</v>
      </c>
    </row>
    <row r="438" customFormat="false" ht="15.05" hidden="false" customHeight="false" outlineLevel="0" collapsed="false">
      <c r="A438" s="254" t="n">
        <v>71643210</v>
      </c>
      <c r="B438" s="255" t="s">
        <v>386</v>
      </c>
      <c r="C438" s="255" t="s">
        <v>245</v>
      </c>
      <c r="D438" s="255" t="s">
        <v>270</v>
      </c>
      <c r="E438" s="255" t="s">
        <v>387</v>
      </c>
      <c r="F438" s="255" t="s">
        <v>144</v>
      </c>
      <c r="G438" s="255" t="s">
        <v>272</v>
      </c>
      <c r="H438" s="231" t="n">
        <v>43927</v>
      </c>
      <c r="I438" s="231" t="n">
        <v>43927</v>
      </c>
      <c r="J438" s="255" t="s">
        <v>326</v>
      </c>
      <c r="K438" s="256" t="n">
        <v>0.3</v>
      </c>
      <c r="L438" s="255" t="s">
        <v>247</v>
      </c>
      <c r="M438" s="255" t="s">
        <v>361</v>
      </c>
      <c r="N438" s="255"/>
      <c r="O438" s="257" t="n">
        <v>1.61</v>
      </c>
      <c r="P438" s="255" t="s">
        <v>343</v>
      </c>
      <c r="Q438" s="255" t="s">
        <v>278</v>
      </c>
      <c r="R438" s="255" t="s">
        <v>279</v>
      </c>
      <c r="S438" s="255" t="s">
        <v>333</v>
      </c>
      <c r="T438" s="255" t="s">
        <v>281</v>
      </c>
      <c r="U438" s="231" t="n">
        <v>43927</v>
      </c>
      <c r="V438" s="256" t="n">
        <v>0.3</v>
      </c>
      <c r="W438" s="255" t="s">
        <v>144</v>
      </c>
      <c r="X438" s="258" t="n">
        <v>0</v>
      </c>
      <c r="Y438" s="257" t="n">
        <v>1.61</v>
      </c>
      <c r="Z438" s="257" t="n">
        <v>0</v>
      </c>
    </row>
    <row r="439" customFormat="false" ht="15.05" hidden="false" customHeight="false" outlineLevel="0" collapsed="false">
      <c r="A439" s="254" t="n">
        <v>71643210</v>
      </c>
      <c r="B439" s="255" t="s">
        <v>386</v>
      </c>
      <c r="C439" s="255" t="s">
        <v>245</v>
      </c>
      <c r="D439" s="255" t="s">
        <v>270</v>
      </c>
      <c r="E439" s="255" t="s">
        <v>387</v>
      </c>
      <c r="F439" s="255" t="s">
        <v>144</v>
      </c>
      <c r="G439" s="255" t="s">
        <v>272</v>
      </c>
      <c r="H439" s="231" t="n">
        <v>43927</v>
      </c>
      <c r="I439" s="231" t="n">
        <v>43927</v>
      </c>
      <c r="J439" s="255" t="s">
        <v>326</v>
      </c>
      <c r="K439" s="256" t="n">
        <v>0.3</v>
      </c>
      <c r="L439" s="255" t="s">
        <v>247</v>
      </c>
      <c r="M439" s="255" t="s">
        <v>361</v>
      </c>
      <c r="N439" s="255"/>
      <c r="O439" s="257" t="n">
        <v>1.61</v>
      </c>
      <c r="P439" s="255" t="s">
        <v>343</v>
      </c>
      <c r="Q439" s="255" t="s">
        <v>278</v>
      </c>
      <c r="R439" s="255" t="s">
        <v>279</v>
      </c>
      <c r="S439" s="255" t="s">
        <v>333</v>
      </c>
      <c r="T439" s="255" t="s">
        <v>281</v>
      </c>
      <c r="U439" s="231" t="n">
        <v>43927</v>
      </c>
      <c r="V439" s="256" t="n">
        <v>0.3</v>
      </c>
      <c r="W439" s="255" t="s">
        <v>144</v>
      </c>
      <c r="X439" s="258" t="n">
        <v>0</v>
      </c>
      <c r="Y439" s="257" t="n">
        <v>1.61</v>
      </c>
      <c r="Z439" s="257" t="n">
        <v>0</v>
      </c>
    </row>
    <row r="440" customFormat="false" ht="15.05" hidden="false" customHeight="false" outlineLevel="0" collapsed="false">
      <c r="A440" s="254" t="n">
        <v>71643210</v>
      </c>
      <c r="B440" s="255" t="s">
        <v>386</v>
      </c>
      <c r="C440" s="255" t="s">
        <v>245</v>
      </c>
      <c r="D440" s="255" t="s">
        <v>270</v>
      </c>
      <c r="E440" s="255" t="s">
        <v>387</v>
      </c>
      <c r="F440" s="255" t="s">
        <v>335</v>
      </c>
      <c r="G440" s="255" t="s">
        <v>272</v>
      </c>
      <c r="H440" s="231" t="n">
        <v>43927</v>
      </c>
      <c r="I440" s="231" t="n">
        <v>43927</v>
      </c>
      <c r="J440" s="255" t="s">
        <v>287</v>
      </c>
      <c r="K440" s="256" t="n">
        <v>0</v>
      </c>
      <c r="L440" s="255" t="s">
        <v>247</v>
      </c>
      <c r="M440" s="255" t="s">
        <v>361</v>
      </c>
      <c r="N440" s="255"/>
      <c r="O440" s="257" t="n">
        <v>1.61</v>
      </c>
      <c r="P440" s="255" t="s">
        <v>343</v>
      </c>
      <c r="Q440" s="255" t="s">
        <v>278</v>
      </c>
      <c r="R440" s="255" t="s">
        <v>279</v>
      </c>
      <c r="S440" s="255" t="s">
        <v>333</v>
      </c>
      <c r="T440" s="255" t="s">
        <v>281</v>
      </c>
      <c r="U440" s="231" t="n">
        <v>43927</v>
      </c>
      <c r="V440" s="256" t="n">
        <v>0</v>
      </c>
      <c r="W440" s="255" t="s">
        <v>144</v>
      </c>
      <c r="X440" s="258" t="n">
        <v>0</v>
      </c>
      <c r="Y440" s="257" t="n">
        <v>1.61</v>
      </c>
      <c r="Z440" s="257" t="n">
        <v>0</v>
      </c>
    </row>
    <row r="441" customFormat="false" ht="15.05" hidden="false" customHeight="false" outlineLevel="0" collapsed="false">
      <c r="A441" s="254" t="n">
        <v>71643211</v>
      </c>
      <c r="B441" s="255" t="s">
        <v>388</v>
      </c>
      <c r="C441" s="255" t="s">
        <v>245</v>
      </c>
      <c r="D441" s="255" t="s">
        <v>389</v>
      </c>
      <c r="E441" s="255" t="s">
        <v>390</v>
      </c>
      <c r="F441" s="255" t="s">
        <v>335</v>
      </c>
      <c r="G441" s="255" t="s">
        <v>309</v>
      </c>
      <c r="H441" s="231" t="n">
        <v>43927</v>
      </c>
      <c r="I441" s="231" t="n">
        <v>43927</v>
      </c>
      <c r="J441" s="255" t="s">
        <v>273</v>
      </c>
      <c r="K441" s="256" t="n">
        <v>1</v>
      </c>
      <c r="L441" s="255" t="s">
        <v>247</v>
      </c>
      <c r="M441" s="255" t="s">
        <v>291</v>
      </c>
      <c r="N441" s="255" t="s">
        <v>391</v>
      </c>
      <c r="O441" s="257" t="n">
        <v>0.75</v>
      </c>
      <c r="P441" s="255" t="s">
        <v>343</v>
      </c>
      <c r="Q441" s="255" t="s">
        <v>278</v>
      </c>
      <c r="R441" s="255" t="s">
        <v>367</v>
      </c>
      <c r="S441" s="255" t="s">
        <v>333</v>
      </c>
      <c r="T441" s="255" t="s">
        <v>392</v>
      </c>
      <c r="U441" s="231" t="n">
        <v>43927</v>
      </c>
      <c r="V441" s="256" t="n">
        <v>0.5</v>
      </c>
      <c r="W441" s="255" t="s">
        <v>144</v>
      </c>
      <c r="X441" s="258" t="n">
        <v>0</v>
      </c>
      <c r="Y441" s="257" t="n">
        <v>0.75</v>
      </c>
      <c r="Z441" s="257" t="n">
        <v>0</v>
      </c>
    </row>
    <row r="442" customFormat="false" ht="15.05" hidden="false" customHeight="false" outlineLevel="0" collapsed="false">
      <c r="A442" s="254" t="n">
        <v>71643211</v>
      </c>
      <c r="B442" s="255" t="s">
        <v>388</v>
      </c>
      <c r="C442" s="255" t="s">
        <v>245</v>
      </c>
      <c r="D442" s="255" t="s">
        <v>389</v>
      </c>
      <c r="E442" s="255" t="s">
        <v>390</v>
      </c>
      <c r="F442" s="255" t="s">
        <v>335</v>
      </c>
      <c r="G442" s="255" t="s">
        <v>309</v>
      </c>
      <c r="H442" s="231" t="n">
        <v>43927</v>
      </c>
      <c r="I442" s="231" t="n">
        <v>43927</v>
      </c>
      <c r="J442" s="255" t="s">
        <v>287</v>
      </c>
      <c r="K442" s="256" t="n">
        <v>0</v>
      </c>
      <c r="L442" s="255" t="s">
        <v>247</v>
      </c>
      <c r="M442" s="255" t="s">
        <v>291</v>
      </c>
      <c r="N442" s="255" t="s">
        <v>391</v>
      </c>
      <c r="O442" s="257" t="n">
        <v>0.75</v>
      </c>
      <c r="P442" s="255" t="s">
        <v>343</v>
      </c>
      <c r="Q442" s="255" t="s">
        <v>278</v>
      </c>
      <c r="R442" s="255" t="s">
        <v>367</v>
      </c>
      <c r="S442" s="255" t="s">
        <v>333</v>
      </c>
      <c r="T442" s="255" t="s">
        <v>392</v>
      </c>
      <c r="U442" s="231" t="n">
        <v>43927</v>
      </c>
      <c r="V442" s="256" t="n">
        <v>0</v>
      </c>
      <c r="W442" s="255" t="s">
        <v>144</v>
      </c>
      <c r="X442" s="258" t="n">
        <v>0</v>
      </c>
      <c r="Y442" s="257" t="n">
        <v>0.75</v>
      </c>
      <c r="Z442" s="257" t="n">
        <v>0</v>
      </c>
    </row>
    <row r="443" customFormat="false" ht="15.05" hidden="false" customHeight="false" outlineLevel="0" collapsed="false">
      <c r="A443" s="254" t="n">
        <v>71643213</v>
      </c>
      <c r="B443" s="255" t="s">
        <v>393</v>
      </c>
      <c r="C443" s="255" t="s">
        <v>245</v>
      </c>
      <c r="D443" s="255" t="s">
        <v>394</v>
      </c>
      <c r="E443" s="255" t="s">
        <v>353</v>
      </c>
      <c r="F443" s="255" t="s">
        <v>116</v>
      </c>
      <c r="G443" s="255" t="s">
        <v>272</v>
      </c>
      <c r="H443" s="231" t="n">
        <v>43927</v>
      </c>
      <c r="I443" s="231" t="n">
        <v>43927</v>
      </c>
      <c r="J443" s="255" t="s">
        <v>326</v>
      </c>
      <c r="K443" s="256" t="n">
        <v>0.5</v>
      </c>
      <c r="L443" s="255" t="s">
        <v>238</v>
      </c>
      <c r="M443" s="255" t="s">
        <v>291</v>
      </c>
      <c r="N443" s="255"/>
      <c r="O443" s="257" t="n">
        <v>5.19</v>
      </c>
      <c r="P443" s="255" t="s">
        <v>343</v>
      </c>
      <c r="Q443" s="255" t="s">
        <v>278</v>
      </c>
      <c r="R443" s="255" t="s">
        <v>395</v>
      </c>
      <c r="S443" s="255" t="s">
        <v>294</v>
      </c>
      <c r="T443" s="255" t="s">
        <v>396</v>
      </c>
      <c r="U443" s="231" t="n">
        <v>43927</v>
      </c>
      <c r="V443" s="256" t="n">
        <v>0.5</v>
      </c>
      <c r="W443" s="255" t="s">
        <v>296</v>
      </c>
      <c r="X443" s="258" t="n">
        <v>0</v>
      </c>
      <c r="Y443" s="257" t="n">
        <v>5.19</v>
      </c>
      <c r="Z443" s="257" t="n">
        <v>0</v>
      </c>
    </row>
    <row r="444" customFormat="false" ht="15.05" hidden="false" customHeight="false" outlineLevel="0" collapsed="false">
      <c r="A444" s="254" t="n">
        <v>71643213</v>
      </c>
      <c r="B444" s="255" t="s">
        <v>393</v>
      </c>
      <c r="C444" s="255" t="s">
        <v>245</v>
      </c>
      <c r="D444" s="255" t="s">
        <v>394</v>
      </c>
      <c r="E444" s="255" t="s">
        <v>353</v>
      </c>
      <c r="F444" s="255" t="s">
        <v>116</v>
      </c>
      <c r="G444" s="255" t="s">
        <v>272</v>
      </c>
      <c r="H444" s="231" t="n">
        <v>43927</v>
      </c>
      <c r="I444" s="231" t="n">
        <v>43927</v>
      </c>
      <c r="J444" s="255" t="s">
        <v>326</v>
      </c>
      <c r="K444" s="256" t="n">
        <v>2</v>
      </c>
      <c r="L444" s="255" t="s">
        <v>238</v>
      </c>
      <c r="M444" s="255" t="s">
        <v>291</v>
      </c>
      <c r="N444" s="255"/>
      <c r="O444" s="257" t="n">
        <v>5.19</v>
      </c>
      <c r="P444" s="255" t="s">
        <v>343</v>
      </c>
      <c r="Q444" s="255" t="s">
        <v>278</v>
      </c>
      <c r="R444" s="255" t="s">
        <v>395</v>
      </c>
      <c r="S444" s="255" t="s">
        <v>294</v>
      </c>
      <c r="T444" s="255" t="s">
        <v>396</v>
      </c>
      <c r="U444" s="231" t="n">
        <v>43927</v>
      </c>
      <c r="V444" s="256" t="n">
        <v>2</v>
      </c>
      <c r="W444" s="255" t="s">
        <v>296</v>
      </c>
      <c r="X444" s="258" t="n">
        <v>0</v>
      </c>
      <c r="Y444" s="257" t="n">
        <v>5.19</v>
      </c>
      <c r="Z444" s="257" t="n">
        <v>0</v>
      </c>
    </row>
    <row r="445" customFormat="false" ht="15.05" hidden="false" customHeight="false" outlineLevel="0" collapsed="false">
      <c r="A445" s="254" t="n">
        <v>71643213</v>
      </c>
      <c r="B445" s="255" t="s">
        <v>393</v>
      </c>
      <c r="C445" s="255" t="s">
        <v>245</v>
      </c>
      <c r="D445" s="255" t="s">
        <v>394</v>
      </c>
      <c r="E445" s="255" t="s">
        <v>353</v>
      </c>
      <c r="F445" s="255" t="s">
        <v>116</v>
      </c>
      <c r="G445" s="255" t="s">
        <v>272</v>
      </c>
      <c r="H445" s="231" t="n">
        <v>43927</v>
      </c>
      <c r="I445" s="231" t="n">
        <v>43927</v>
      </c>
      <c r="J445" s="255" t="s">
        <v>326</v>
      </c>
      <c r="K445" s="256" t="n">
        <v>0.2</v>
      </c>
      <c r="L445" s="255" t="s">
        <v>238</v>
      </c>
      <c r="M445" s="255" t="s">
        <v>291</v>
      </c>
      <c r="N445" s="255"/>
      <c r="O445" s="257" t="n">
        <v>5.19</v>
      </c>
      <c r="P445" s="255" t="s">
        <v>343</v>
      </c>
      <c r="Q445" s="255" t="s">
        <v>278</v>
      </c>
      <c r="R445" s="255" t="s">
        <v>395</v>
      </c>
      <c r="S445" s="255" t="s">
        <v>294</v>
      </c>
      <c r="T445" s="255" t="s">
        <v>396</v>
      </c>
      <c r="U445" s="231" t="n">
        <v>43927</v>
      </c>
      <c r="V445" s="256" t="n">
        <v>0.2</v>
      </c>
      <c r="W445" s="255" t="s">
        <v>296</v>
      </c>
      <c r="X445" s="258" t="n">
        <v>0</v>
      </c>
      <c r="Y445" s="257" t="n">
        <v>5.19</v>
      </c>
      <c r="Z445" s="257" t="n">
        <v>0</v>
      </c>
    </row>
    <row r="446" customFormat="false" ht="15.05" hidden="false" customHeight="false" outlineLevel="0" collapsed="false">
      <c r="A446" s="254" t="n">
        <v>71643213</v>
      </c>
      <c r="B446" s="255" t="s">
        <v>393</v>
      </c>
      <c r="C446" s="255" t="s">
        <v>245</v>
      </c>
      <c r="D446" s="255" t="s">
        <v>394</v>
      </c>
      <c r="E446" s="255" t="s">
        <v>353</v>
      </c>
      <c r="F446" s="255" t="s">
        <v>116</v>
      </c>
      <c r="G446" s="255" t="s">
        <v>272</v>
      </c>
      <c r="H446" s="231" t="n">
        <v>43927</v>
      </c>
      <c r="I446" s="231" t="n">
        <v>43927</v>
      </c>
      <c r="J446" s="255" t="s">
        <v>326</v>
      </c>
      <c r="K446" s="256" t="n">
        <v>0.2</v>
      </c>
      <c r="L446" s="255" t="s">
        <v>238</v>
      </c>
      <c r="M446" s="255" t="s">
        <v>291</v>
      </c>
      <c r="N446" s="255"/>
      <c r="O446" s="257" t="n">
        <v>5.19</v>
      </c>
      <c r="P446" s="255" t="s">
        <v>343</v>
      </c>
      <c r="Q446" s="255" t="s">
        <v>278</v>
      </c>
      <c r="R446" s="255" t="s">
        <v>395</v>
      </c>
      <c r="S446" s="255" t="s">
        <v>294</v>
      </c>
      <c r="T446" s="255" t="s">
        <v>396</v>
      </c>
      <c r="U446" s="231" t="n">
        <v>43927</v>
      </c>
      <c r="V446" s="256" t="n">
        <v>0.2</v>
      </c>
      <c r="W446" s="255" t="s">
        <v>296</v>
      </c>
      <c r="X446" s="258" t="n">
        <v>0</v>
      </c>
      <c r="Y446" s="257" t="n">
        <v>5.19</v>
      </c>
      <c r="Z446" s="257" t="n">
        <v>0</v>
      </c>
    </row>
    <row r="447" customFormat="false" ht="15.05" hidden="false" customHeight="false" outlineLevel="0" collapsed="false">
      <c r="A447" s="254" t="n">
        <v>71643213</v>
      </c>
      <c r="B447" s="255" t="s">
        <v>393</v>
      </c>
      <c r="C447" s="255" t="s">
        <v>245</v>
      </c>
      <c r="D447" s="255" t="s">
        <v>394</v>
      </c>
      <c r="E447" s="255" t="s">
        <v>353</v>
      </c>
      <c r="F447" s="255" t="s">
        <v>116</v>
      </c>
      <c r="G447" s="255" t="s">
        <v>272</v>
      </c>
      <c r="H447" s="231" t="n">
        <v>43927</v>
      </c>
      <c r="I447" s="231" t="n">
        <v>43927</v>
      </c>
      <c r="J447" s="255" t="s">
        <v>326</v>
      </c>
      <c r="K447" s="256" t="n">
        <v>0.5</v>
      </c>
      <c r="L447" s="255" t="s">
        <v>238</v>
      </c>
      <c r="M447" s="255" t="s">
        <v>291</v>
      </c>
      <c r="N447" s="255"/>
      <c r="O447" s="257" t="n">
        <v>5.19</v>
      </c>
      <c r="P447" s="255" t="s">
        <v>343</v>
      </c>
      <c r="Q447" s="255" t="s">
        <v>278</v>
      </c>
      <c r="R447" s="255" t="s">
        <v>395</v>
      </c>
      <c r="S447" s="255" t="s">
        <v>294</v>
      </c>
      <c r="T447" s="255" t="s">
        <v>396</v>
      </c>
      <c r="U447" s="231" t="n">
        <v>43927</v>
      </c>
      <c r="V447" s="256" t="n">
        <v>0.5</v>
      </c>
      <c r="W447" s="255" t="s">
        <v>296</v>
      </c>
      <c r="X447" s="258" t="n">
        <v>0</v>
      </c>
      <c r="Y447" s="257" t="n">
        <v>5.19</v>
      </c>
      <c r="Z447" s="257" t="n">
        <v>0</v>
      </c>
    </row>
    <row r="448" customFormat="false" ht="15.05" hidden="false" customHeight="false" outlineLevel="0" collapsed="false">
      <c r="A448" s="254" t="n">
        <v>71643213</v>
      </c>
      <c r="B448" s="255" t="s">
        <v>393</v>
      </c>
      <c r="C448" s="255" t="s">
        <v>245</v>
      </c>
      <c r="D448" s="255" t="s">
        <v>394</v>
      </c>
      <c r="E448" s="255" t="s">
        <v>353</v>
      </c>
      <c r="F448" s="255" t="s">
        <v>116</v>
      </c>
      <c r="G448" s="255" t="s">
        <v>272</v>
      </c>
      <c r="H448" s="231" t="n">
        <v>43927</v>
      </c>
      <c r="I448" s="231" t="n">
        <v>43927</v>
      </c>
      <c r="J448" s="255" t="s">
        <v>326</v>
      </c>
      <c r="K448" s="256" t="n">
        <v>1</v>
      </c>
      <c r="L448" s="255" t="s">
        <v>238</v>
      </c>
      <c r="M448" s="255" t="s">
        <v>291</v>
      </c>
      <c r="N448" s="255"/>
      <c r="O448" s="257" t="n">
        <v>5.19</v>
      </c>
      <c r="P448" s="255" t="s">
        <v>343</v>
      </c>
      <c r="Q448" s="255" t="s">
        <v>278</v>
      </c>
      <c r="R448" s="255" t="s">
        <v>395</v>
      </c>
      <c r="S448" s="255" t="s">
        <v>294</v>
      </c>
      <c r="T448" s="255" t="s">
        <v>396</v>
      </c>
      <c r="U448" s="231" t="n">
        <v>43927</v>
      </c>
      <c r="V448" s="256" t="n">
        <v>1</v>
      </c>
      <c r="W448" s="255" t="s">
        <v>296</v>
      </c>
      <c r="X448" s="258" t="n">
        <v>0</v>
      </c>
      <c r="Y448" s="257" t="n">
        <v>5.19</v>
      </c>
      <c r="Z448" s="257" t="n">
        <v>0</v>
      </c>
    </row>
    <row r="449" customFormat="false" ht="15.05" hidden="false" customHeight="false" outlineLevel="0" collapsed="false">
      <c r="A449" s="254" t="n">
        <v>71643213</v>
      </c>
      <c r="B449" s="255" t="s">
        <v>393</v>
      </c>
      <c r="C449" s="255" t="s">
        <v>245</v>
      </c>
      <c r="D449" s="255" t="s">
        <v>394</v>
      </c>
      <c r="E449" s="255" t="s">
        <v>353</v>
      </c>
      <c r="F449" s="255" t="s">
        <v>116</v>
      </c>
      <c r="G449" s="255" t="s">
        <v>272</v>
      </c>
      <c r="H449" s="231" t="n">
        <v>43927</v>
      </c>
      <c r="I449" s="231" t="n">
        <v>43927</v>
      </c>
      <c r="J449" s="255" t="s">
        <v>326</v>
      </c>
      <c r="K449" s="256" t="n">
        <v>2.5</v>
      </c>
      <c r="L449" s="255" t="s">
        <v>238</v>
      </c>
      <c r="M449" s="255" t="s">
        <v>291</v>
      </c>
      <c r="N449" s="255"/>
      <c r="O449" s="257" t="n">
        <v>5.19</v>
      </c>
      <c r="P449" s="255" t="s">
        <v>343</v>
      </c>
      <c r="Q449" s="255" t="s">
        <v>278</v>
      </c>
      <c r="R449" s="255" t="s">
        <v>395</v>
      </c>
      <c r="S449" s="255" t="s">
        <v>294</v>
      </c>
      <c r="T449" s="255" t="s">
        <v>396</v>
      </c>
      <c r="U449" s="231" t="n">
        <v>43927</v>
      </c>
      <c r="V449" s="256" t="n">
        <v>2.5</v>
      </c>
      <c r="W449" s="255" t="s">
        <v>296</v>
      </c>
      <c r="X449" s="258" t="n">
        <v>0</v>
      </c>
      <c r="Y449" s="257" t="n">
        <v>5.19</v>
      </c>
      <c r="Z449" s="257" t="n">
        <v>0</v>
      </c>
    </row>
    <row r="450" customFormat="false" ht="15.05" hidden="false" customHeight="false" outlineLevel="0" collapsed="false">
      <c r="A450" s="254" t="n">
        <v>71643213</v>
      </c>
      <c r="B450" s="255" t="s">
        <v>393</v>
      </c>
      <c r="C450" s="255" t="s">
        <v>245</v>
      </c>
      <c r="D450" s="255" t="s">
        <v>394</v>
      </c>
      <c r="E450" s="255" t="s">
        <v>353</v>
      </c>
      <c r="F450" s="255" t="s">
        <v>335</v>
      </c>
      <c r="G450" s="255" t="s">
        <v>272</v>
      </c>
      <c r="H450" s="231" t="n">
        <v>43927</v>
      </c>
      <c r="I450" s="231" t="n">
        <v>43927</v>
      </c>
      <c r="J450" s="255" t="s">
        <v>287</v>
      </c>
      <c r="K450" s="256" t="n">
        <v>0</v>
      </c>
      <c r="L450" s="255" t="s">
        <v>238</v>
      </c>
      <c r="M450" s="255" t="s">
        <v>291</v>
      </c>
      <c r="N450" s="255"/>
      <c r="O450" s="257" t="n">
        <v>5.19</v>
      </c>
      <c r="P450" s="255" t="s">
        <v>343</v>
      </c>
      <c r="Q450" s="255" t="s">
        <v>278</v>
      </c>
      <c r="R450" s="255" t="s">
        <v>395</v>
      </c>
      <c r="S450" s="255" t="s">
        <v>294</v>
      </c>
      <c r="T450" s="255" t="s">
        <v>396</v>
      </c>
      <c r="U450" s="231" t="n">
        <v>43927</v>
      </c>
      <c r="V450" s="256" t="n">
        <v>0</v>
      </c>
      <c r="W450" s="255" t="s">
        <v>296</v>
      </c>
      <c r="X450" s="258" t="n">
        <v>0</v>
      </c>
      <c r="Y450" s="257" t="n">
        <v>5.19</v>
      </c>
      <c r="Z450" s="257" t="n">
        <v>0</v>
      </c>
    </row>
    <row r="451" customFormat="false" ht="15.05" hidden="false" customHeight="false" outlineLevel="0" collapsed="false">
      <c r="A451" s="254" t="n">
        <v>71643215</v>
      </c>
      <c r="B451" s="255" t="s">
        <v>397</v>
      </c>
      <c r="C451" s="255" t="s">
        <v>245</v>
      </c>
      <c r="D451" s="255" t="s">
        <v>398</v>
      </c>
      <c r="E451" s="255" t="s">
        <v>399</v>
      </c>
      <c r="F451" s="255" t="s">
        <v>116</v>
      </c>
      <c r="G451" s="255" t="s">
        <v>272</v>
      </c>
      <c r="H451" s="231" t="n">
        <v>43927</v>
      </c>
      <c r="I451" s="231" t="n">
        <v>43927</v>
      </c>
      <c r="J451" s="255" t="s">
        <v>326</v>
      </c>
      <c r="K451" s="256" t="n">
        <v>0.2</v>
      </c>
      <c r="L451" s="255" t="s">
        <v>238</v>
      </c>
      <c r="M451" s="255" t="s">
        <v>291</v>
      </c>
      <c r="N451" s="255" t="s">
        <v>400</v>
      </c>
      <c r="O451" s="257" t="n">
        <v>1.05</v>
      </c>
      <c r="P451" s="255" t="s">
        <v>343</v>
      </c>
      <c r="Q451" s="255" t="s">
        <v>278</v>
      </c>
      <c r="R451" s="255" t="s">
        <v>332</v>
      </c>
      <c r="S451" s="255" t="s">
        <v>294</v>
      </c>
      <c r="T451" s="255" t="s">
        <v>401</v>
      </c>
      <c r="U451" s="231" t="n">
        <v>43927</v>
      </c>
      <c r="V451" s="256" t="n">
        <v>0.2</v>
      </c>
      <c r="W451" s="255" t="s">
        <v>296</v>
      </c>
      <c r="X451" s="258" t="n">
        <v>0</v>
      </c>
      <c r="Y451" s="257" t="n">
        <v>1.05</v>
      </c>
      <c r="Z451" s="257" t="n">
        <v>0</v>
      </c>
    </row>
    <row r="452" customFormat="false" ht="15.05" hidden="false" customHeight="false" outlineLevel="0" collapsed="false">
      <c r="A452" s="254" t="n">
        <v>71643215</v>
      </c>
      <c r="B452" s="255" t="s">
        <v>397</v>
      </c>
      <c r="C452" s="255" t="s">
        <v>245</v>
      </c>
      <c r="D452" s="255" t="s">
        <v>398</v>
      </c>
      <c r="E452" s="255" t="s">
        <v>399</v>
      </c>
      <c r="F452" s="255" t="s">
        <v>116</v>
      </c>
      <c r="G452" s="255" t="s">
        <v>272</v>
      </c>
      <c r="H452" s="231" t="n">
        <v>43927</v>
      </c>
      <c r="I452" s="231" t="n">
        <v>43927</v>
      </c>
      <c r="J452" s="255" t="s">
        <v>326</v>
      </c>
      <c r="K452" s="256" t="n">
        <v>1</v>
      </c>
      <c r="L452" s="255" t="s">
        <v>238</v>
      </c>
      <c r="M452" s="255" t="s">
        <v>291</v>
      </c>
      <c r="N452" s="255" t="s">
        <v>400</v>
      </c>
      <c r="O452" s="257" t="n">
        <v>1.05</v>
      </c>
      <c r="P452" s="255" t="s">
        <v>343</v>
      </c>
      <c r="Q452" s="255" t="s">
        <v>278</v>
      </c>
      <c r="R452" s="255" t="s">
        <v>332</v>
      </c>
      <c r="S452" s="255" t="s">
        <v>294</v>
      </c>
      <c r="T452" s="255" t="s">
        <v>401</v>
      </c>
      <c r="U452" s="231" t="n">
        <v>43927</v>
      </c>
      <c r="V452" s="256" t="n">
        <v>1</v>
      </c>
      <c r="W452" s="255" t="s">
        <v>296</v>
      </c>
      <c r="X452" s="258" t="n">
        <v>0</v>
      </c>
      <c r="Y452" s="257" t="n">
        <v>1.05</v>
      </c>
      <c r="Z452" s="257" t="n">
        <v>0</v>
      </c>
    </row>
    <row r="453" customFormat="false" ht="15.05" hidden="false" customHeight="false" outlineLevel="0" collapsed="false">
      <c r="A453" s="254" t="n">
        <v>71643215</v>
      </c>
      <c r="B453" s="255" t="s">
        <v>397</v>
      </c>
      <c r="C453" s="255" t="s">
        <v>245</v>
      </c>
      <c r="D453" s="255" t="s">
        <v>398</v>
      </c>
      <c r="E453" s="255" t="s">
        <v>399</v>
      </c>
      <c r="F453" s="255" t="s">
        <v>116</v>
      </c>
      <c r="G453" s="255" t="s">
        <v>272</v>
      </c>
      <c r="H453" s="231" t="n">
        <v>43927</v>
      </c>
      <c r="I453" s="231" t="n">
        <v>43927</v>
      </c>
      <c r="J453" s="255" t="s">
        <v>326</v>
      </c>
      <c r="K453" s="256" t="n">
        <v>0.2</v>
      </c>
      <c r="L453" s="255" t="s">
        <v>238</v>
      </c>
      <c r="M453" s="255" t="s">
        <v>291</v>
      </c>
      <c r="N453" s="255" t="s">
        <v>400</v>
      </c>
      <c r="O453" s="257" t="n">
        <v>1.05</v>
      </c>
      <c r="P453" s="255" t="s">
        <v>343</v>
      </c>
      <c r="Q453" s="255" t="s">
        <v>278</v>
      </c>
      <c r="R453" s="255" t="s">
        <v>332</v>
      </c>
      <c r="S453" s="255" t="s">
        <v>294</v>
      </c>
      <c r="T453" s="255" t="s">
        <v>401</v>
      </c>
      <c r="U453" s="231" t="n">
        <v>43927</v>
      </c>
      <c r="V453" s="256" t="n">
        <v>0.2</v>
      </c>
      <c r="W453" s="255" t="s">
        <v>296</v>
      </c>
      <c r="X453" s="258" t="n">
        <v>0</v>
      </c>
      <c r="Y453" s="257" t="n">
        <v>1.05</v>
      </c>
      <c r="Z453" s="257" t="n">
        <v>0</v>
      </c>
    </row>
    <row r="454" customFormat="false" ht="15.05" hidden="false" customHeight="false" outlineLevel="0" collapsed="false">
      <c r="A454" s="254" t="n">
        <v>71643215</v>
      </c>
      <c r="B454" s="255" t="s">
        <v>397</v>
      </c>
      <c r="C454" s="255" t="s">
        <v>245</v>
      </c>
      <c r="D454" s="255" t="s">
        <v>398</v>
      </c>
      <c r="E454" s="255" t="s">
        <v>399</v>
      </c>
      <c r="F454" s="255" t="s">
        <v>335</v>
      </c>
      <c r="G454" s="255" t="s">
        <v>272</v>
      </c>
      <c r="H454" s="231" t="n">
        <v>43927</v>
      </c>
      <c r="I454" s="231" t="n">
        <v>43927</v>
      </c>
      <c r="J454" s="255" t="s">
        <v>287</v>
      </c>
      <c r="K454" s="256" t="n">
        <v>0</v>
      </c>
      <c r="L454" s="255" t="s">
        <v>238</v>
      </c>
      <c r="M454" s="255" t="s">
        <v>291</v>
      </c>
      <c r="N454" s="255" t="s">
        <v>400</v>
      </c>
      <c r="O454" s="257" t="n">
        <v>1.05</v>
      </c>
      <c r="P454" s="255" t="s">
        <v>343</v>
      </c>
      <c r="Q454" s="255" t="s">
        <v>278</v>
      </c>
      <c r="R454" s="255" t="s">
        <v>332</v>
      </c>
      <c r="S454" s="255" t="s">
        <v>294</v>
      </c>
      <c r="T454" s="255" t="s">
        <v>401</v>
      </c>
      <c r="U454" s="231" t="n">
        <v>43927</v>
      </c>
      <c r="V454" s="256" t="n">
        <v>0</v>
      </c>
      <c r="W454" s="255" t="s">
        <v>296</v>
      </c>
      <c r="X454" s="258" t="n">
        <v>0</v>
      </c>
      <c r="Y454" s="257" t="n">
        <v>1.05</v>
      </c>
      <c r="Z454" s="257" t="n">
        <v>0</v>
      </c>
    </row>
    <row r="455" customFormat="false" ht="15.05" hidden="false" customHeight="false" outlineLevel="0" collapsed="false">
      <c r="A455" s="254" t="n">
        <v>71643216</v>
      </c>
      <c r="B455" s="255" t="s">
        <v>402</v>
      </c>
      <c r="C455" s="255" t="s">
        <v>245</v>
      </c>
      <c r="D455" s="255" t="s">
        <v>403</v>
      </c>
      <c r="E455" s="255" t="s">
        <v>404</v>
      </c>
      <c r="F455" s="255" t="s">
        <v>138</v>
      </c>
      <c r="G455" s="255" t="s">
        <v>272</v>
      </c>
      <c r="H455" s="231" t="n">
        <v>43927</v>
      </c>
      <c r="I455" s="231" t="n">
        <v>43927</v>
      </c>
      <c r="J455" s="255" t="s">
        <v>326</v>
      </c>
      <c r="K455" s="256" t="n">
        <v>1</v>
      </c>
      <c r="L455" s="255" t="s">
        <v>247</v>
      </c>
      <c r="M455" s="255" t="s">
        <v>361</v>
      </c>
      <c r="N455" s="255" t="s">
        <v>405</v>
      </c>
      <c r="O455" s="257" t="n">
        <v>0</v>
      </c>
      <c r="P455" s="255" t="s">
        <v>343</v>
      </c>
      <c r="Q455" s="255" t="s">
        <v>278</v>
      </c>
      <c r="R455" s="255" t="s">
        <v>362</v>
      </c>
      <c r="S455" s="255" t="s">
        <v>406</v>
      </c>
      <c r="T455" s="255" t="s">
        <v>407</v>
      </c>
      <c r="U455" s="231" t="n">
        <v>43927</v>
      </c>
      <c r="V455" s="256" t="n">
        <v>1</v>
      </c>
      <c r="W455" s="255" t="s">
        <v>296</v>
      </c>
      <c r="X455" s="258" t="n">
        <v>0</v>
      </c>
      <c r="Y455" s="257" t="n">
        <v>0</v>
      </c>
      <c r="Z455" s="257" t="n">
        <v>0</v>
      </c>
    </row>
    <row r="456" customFormat="false" ht="15.05" hidden="false" customHeight="false" outlineLevel="0" collapsed="false">
      <c r="A456" s="254" t="n">
        <v>71643216</v>
      </c>
      <c r="B456" s="255" t="s">
        <v>402</v>
      </c>
      <c r="C456" s="255" t="s">
        <v>245</v>
      </c>
      <c r="D456" s="255" t="s">
        <v>403</v>
      </c>
      <c r="E456" s="255" t="s">
        <v>404</v>
      </c>
      <c r="F456" s="255" t="s">
        <v>138</v>
      </c>
      <c r="G456" s="255" t="s">
        <v>272</v>
      </c>
      <c r="H456" s="231" t="n">
        <v>43927</v>
      </c>
      <c r="I456" s="231" t="n">
        <v>43927</v>
      </c>
      <c r="J456" s="255" t="s">
        <v>326</v>
      </c>
      <c r="K456" s="256" t="n">
        <v>0.1</v>
      </c>
      <c r="L456" s="255" t="s">
        <v>247</v>
      </c>
      <c r="M456" s="255" t="s">
        <v>361</v>
      </c>
      <c r="N456" s="255" t="s">
        <v>405</v>
      </c>
      <c r="O456" s="257" t="n">
        <v>0</v>
      </c>
      <c r="P456" s="255" t="s">
        <v>343</v>
      </c>
      <c r="Q456" s="255" t="s">
        <v>278</v>
      </c>
      <c r="R456" s="255" t="s">
        <v>362</v>
      </c>
      <c r="S456" s="255" t="s">
        <v>406</v>
      </c>
      <c r="T456" s="255" t="s">
        <v>407</v>
      </c>
      <c r="U456" s="231" t="n">
        <v>43927</v>
      </c>
      <c r="V456" s="256" t="n">
        <v>0.1</v>
      </c>
      <c r="W456" s="255" t="s">
        <v>296</v>
      </c>
      <c r="X456" s="258" t="n">
        <v>0</v>
      </c>
      <c r="Y456" s="257" t="n">
        <v>0</v>
      </c>
      <c r="Z456" s="257" t="n">
        <v>0</v>
      </c>
    </row>
    <row r="457" customFormat="false" ht="15.05" hidden="false" customHeight="false" outlineLevel="0" collapsed="false">
      <c r="A457" s="254" t="n">
        <v>71643216</v>
      </c>
      <c r="B457" s="255" t="s">
        <v>402</v>
      </c>
      <c r="C457" s="255" t="s">
        <v>245</v>
      </c>
      <c r="D457" s="255" t="s">
        <v>403</v>
      </c>
      <c r="E457" s="255" t="s">
        <v>404</v>
      </c>
      <c r="F457" s="255" t="s">
        <v>138</v>
      </c>
      <c r="G457" s="255" t="s">
        <v>272</v>
      </c>
      <c r="H457" s="231" t="n">
        <v>43927</v>
      </c>
      <c r="I457" s="231" t="n">
        <v>43927</v>
      </c>
      <c r="J457" s="255" t="s">
        <v>326</v>
      </c>
      <c r="K457" s="256" t="n">
        <v>0.2</v>
      </c>
      <c r="L457" s="255" t="s">
        <v>247</v>
      </c>
      <c r="M457" s="255" t="s">
        <v>361</v>
      </c>
      <c r="N457" s="255" t="s">
        <v>405</v>
      </c>
      <c r="O457" s="257" t="n">
        <v>0</v>
      </c>
      <c r="P457" s="255" t="s">
        <v>343</v>
      </c>
      <c r="Q457" s="255" t="s">
        <v>278</v>
      </c>
      <c r="R457" s="255" t="s">
        <v>362</v>
      </c>
      <c r="S457" s="255" t="s">
        <v>406</v>
      </c>
      <c r="T457" s="255" t="s">
        <v>407</v>
      </c>
      <c r="U457" s="231" t="n">
        <v>43927</v>
      </c>
      <c r="V457" s="256" t="n">
        <v>0.2</v>
      </c>
      <c r="W457" s="255" t="s">
        <v>296</v>
      </c>
      <c r="X457" s="258" t="n">
        <v>0</v>
      </c>
      <c r="Y457" s="257" t="n">
        <v>0</v>
      </c>
      <c r="Z457" s="257" t="n">
        <v>0</v>
      </c>
    </row>
    <row r="458" customFormat="false" ht="15.05" hidden="false" customHeight="false" outlineLevel="0" collapsed="false">
      <c r="A458" s="254" t="n">
        <v>71643216</v>
      </c>
      <c r="B458" s="255" t="s">
        <v>402</v>
      </c>
      <c r="C458" s="255" t="s">
        <v>245</v>
      </c>
      <c r="D458" s="255" t="s">
        <v>403</v>
      </c>
      <c r="E458" s="255" t="s">
        <v>404</v>
      </c>
      <c r="F458" s="255" t="s">
        <v>138</v>
      </c>
      <c r="G458" s="255" t="s">
        <v>272</v>
      </c>
      <c r="H458" s="231" t="n">
        <v>43927</v>
      </c>
      <c r="I458" s="231" t="n">
        <v>43927</v>
      </c>
      <c r="J458" s="255" t="s">
        <v>326</v>
      </c>
      <c r="K458" s="256" t="n">
        <v>0.1</v>
      </c>
      <c r="L458" s="255" t="s">
        <v>247</v>
      </c>
      <c r="M458" s="255" t="s">
        <v>361</v>
      </c>
      <c r="N458" s="255" t="s">
        <v>405</v>
      </c>
      <c r="O458" s="257" t="n">
        <v>0</v>
      </c>
      <c r="P458" s="255" t="s">
        <v>343</v>
      </c>
      <c r="Q458" s="255" t="s">
        <v>278</v>
      </c>
      <c r="R458" s="255" t="s">
        <v>362</v>
      </c>
      <c r="S458" s="255" t="s">
        <v>406</v>
      </c>
      <c r="T458" s="255" t="s">
        <v>407</v>
      </c>
      <c r="U458" s="231" t="n">
        <v>43927</v>
      </c>
      <c r="V458" s="256" t="n">
        <v>0.1</v>
      </c>
      <c r="W458" s="255" t="s">
        <v>296</v>
      </c>
      <c r="X458" s="258" t="n">
        <v>0</v>
      </c>
      <c r="Y458" s="257" t="n">
        <v>0</v>
      </c>
      <c r="Z458" s="257" t="n">
        <v>0</v>
      </c>
    </row>
    <row r="459" customFormat="false" ht="15.05" hidden="false" customHeight="false" outlineLevel="0" collapsed="false">
      <c r="A459" s="254" t="n">
        <v>71643216</v>
      </c>
      <c r="B459" s="255" t="s">
        <v>402</v>
      </c>
      <c r="C459" s="255" t="s">
        <v>245</v>
      </c>
      <c r="D459" s="255" t="s">
        <v>403</v>
      </c>
      <c r="E459" s="255" t="s">
        <v>404</v>
      </c>
      <c r="F459" s="255" t="s">
        <v>138</v>
      </c>
      <c r="G459" s="255" t="s">
        <v>272</v>
      </c>
      <c r="H459" s="231" t="n">
        <v>43927</v>
      </c>
      <c r="I459" s="231" t="n">
        <v>43927</v>
      </c>
      <c r="J459" s="255" t="s">
        <v>326</v>
      </c>
      <c r="K459" s="256" t="n">
        <v>1</v>
      </c>
      <c r="L459" s="255" t="s">
        <v>247</v>
      </c>
      <c r="M459" s="255" t="s">
        <v>361</v>
      </c>
      <c r="N459" s="255" t="s">
        <v>405</v>
      </c>
      <c r="O459" s="257" t="n">
        <v>0</v>
      </c>
      <c r="P459" s="255" t="s">
        <v>343</v>
      </c>
      <c r="Q459" s="255" t="s">
        <v>278</v>
      </c>
      <c r="R459" s="255" t="s">
        <v>362</v>
      </c>
      <c r="S459" s="255" t="s">
        <v>406</v>
      </c>
      <c r="T459" s="255" t="s">
        <v>407</v>
      </c>
      <c r="U459" s="231" t="n">
        <v>43927</v>
      </c>
      <c r="V459" s="256" t="n">
        <v>1</v>
      </c>
      <c r="W459" s="255" t="s">
        <v>296</v>
      </c>
      <c r="X459" s="258" t="n">
        <v>0</v>
      </c>
      <c r="Y459" s="257" t="n">
        <v>0</v>
      </c>
      <c r="Z459" s="257" t="n">
        <v>0</v>
      </c>
    </row>
    <row r="460" customFormat="false" ht="15.05" hidden="false" customHeight="false" outlineLevel="0" collapsed="false">
      <c r="A460" s="254" t="n">
        <v>71643216</v>
      </c>
      <c r="B460" s="255" t="s">
        <v>402</v>
      </c>
      <c r="C460" s="255" t="s">
        <v>245</v>
      </c>
      <c r="D460" s="255" t="s">
        <v>403</v>
      </c>
      <c r="E460" s="255" t="s">
        <v>404</v>
      </c>
      <c r="F460" s="255" t="s">
        <v>138</v>
      </c>
      <c r="G460" s="255" t="s">
        <v>272</v>
      </c>
      <c r="H460" s="231" t="n">
        <v>43927</v>
      </c>
      <c r="I460" s="231" t="n">
        <v>43927</v>
      </c>
      <c r="J460" s="255" t="s">
        <v>326</v>
      </c>
      <c r="K460" s="256" t="n">
        <v>0</v>
      </c>
      <c r="L460" s="255" t="s">
        <v>247</v>
      </c>
      <c r="M460" s="255" t="s">
        <v>361</v>
      </c>
      <c r="N460" s="255" t="s">
        <v>405</v>
      </c>
      <c r="O460" s="257" t="n">
        <v>0</v>
      </c>
      <c r="P460" s="255" t="s">
        <v>343</v>
      </c>
      <c r="Q460" s="255" t="s">
        <v>278</v>
      </c>
      <c r="R460" s="255" t="s">
        <v>362</v>
      </c>
      <c r="S460" s="255" t="s">
        <v>406</v>
      </c>
      <c r="T460" s="255" t="s">
        <v>407</v>
      </c>
      <c r="U460" s="231" t="n">
        <v>43927</v>
      </c>
      <c r="V460" s="256" t="n">
        <v>0</v>
      </c>
      <c r="W460" s="255" t="s">
        <v>296</v>
      </c>
      <c r="X460" s="258" t="n">
        <v>0</v>
      </c>
      <c r="Y460" s="257" t="n">
        <v>0</v>
      </c>
      <c r="Z460" s="257" t="n">
        <v>0</v>
      </c>
    </row>
    <row r="461" customFormat="false" ht="15.05" hidden="false" customHeight="false" outlineLevel="0" collapsed="false">
      <c r="A461" s="254" t="n">
        <v>71643216</v>
      </c>
      <c r="B461" s="255" t="s">
        <v>402</v>
      </c>
      <c r="C461" s="255" t="s">
        <v>245</v>
      </c>
      <c r="D461" s="255" t="s">
        <v>403</v>
      </c>
      <c r="E461" s="255" t="s">
        <v>404</v>
      </c>
      <c r="F461" s="255" t="s">
        <v>138</v>
      </c>
      <c r="G461" s="255" t="s">
        <v>272</v>
      </c>
      <c r="H461" s="231" t="n">
        <v>43927</v>
      </c>
      <c r="I461" s="231" t="n">
        <v>43927</v>
      </c>
      <c r="J461" s="255" t="s">
        <v>326</v>
      </c>
      <c r="K461" s="256" t="n">
        <v>1</v>
      </c>
      <c r="L461" s="255" t="s">
        <v>247</v>
      </c>
      <c r="M461" s="255" t="s">
        <v>361</v>
      </c>
      <c r="N461" s="255" t="s">
        <v>405</v>
      </c>
      <c r="O461" s="257" t="n">
        <v>0</v>
      </c>
      <c r="P461" s="255" t="s">
        <v>343</v>
      </c>
      <c r="Q461" s="255" t="s">
        <v>278</v>
      </c>
      <c r="R461" s="255" t="s">
        <v>362</v>
      </c>
      <c r="S461" s="255" t="s">
        <v>406</v>
      </c>
      <c r="T461" s="255" t="s">
        <v>407</v>
      </c>
      <c r="U461" s="231" t="n">
        <v>43927</v>
      </c>
      <c r="V461" s="256" t="n">
        <v>1</v>
      </c>
      <c r="W461" s="255" t="s">
        <v>296</v>
      </c>
      <c r="X461" s="258" t="n">
        <v>0</v>
      </c>
      <c r="Y461" s="257" t="n">
        <v>0</v>
      </c>
      <c r="Z461" s="257" t="n">
        <v>0</v>
      </c>
    </row>
    <row r="462" customFormat="false" ht="15.05" hidden="false" customHeight="false" outlineLevel="0" collapsed="false">
      <c r="A462" s="254" t="n">
        <v>71643218</v>
      </c>
      <c r="B462" s="255" t="s">
        <v>408</v>
      </c>
      <c r="C462" s="255" t="s">
        <v>245</v>
      </c>
      <c r="D462" s="255" t="s">
        <v>409</v>
      </c>
      <c r="E462" s="255" t="s">
        <v>410</v>
      </c>
      <c r="F462" s="255" t="s">
        <v>335</v>
      </c>
      <c r="G462" s="255" t="s">
        <v>272</v>
      </c>
      <c r="H462" s="231" t="n">
        <v>43927</v>
      </c>
      <c r="I462" s="231" t="n">
        <v>43927</v>
      </c>
      <c r="J462" s="255" t="s">
        <v>326</v>
      </c>
      <c r="K462" s="256" t="n">
        <v>2</v>
      </c>
      <c r="L462" s="255" t="s">
        <v>247</v>
      </c>
      <c r="M462" s="255" t="s">
        <v>361</v>
      </c>
      <c r="N462" s="255" t="s">
        <v>411</v>
      </c>
      <c r="O462" s="257" t="n">
        <v>1.5</v>
      </c>
      <c r="P462" s="255" t="s">
        <v>343</v>
      </c>
      <c r="Q462" s="255" t="s">
        <v>278</v>
      </c>
      <c r="R462" s="255" t="s">
        <v>412</v>
      </c>
      <c r="S462" s="255" t="s">
        <v>294</v>
      </c>
      <c r="T462" s="255" t="s">
        <v>413</v>
      </c>
      <c r="U462" s="231" t="n">
        <v>43927</v>
      </c>
      <c r="V462" s="256" t="n">
        <v>2</v>
      </c>
      <c r="W462" s="255" t="s">
        <v>116</v>
      </c>
      <c r="X462" s="258" t="n">
        <v>0</v>
      </c>
      <c r="Y462" s="257" t="n">
        <v>1.5</v>
      </c>
      <c r="Z462" s="257" t="n">
        <v>0</v>
      </c>
    </row>
    <row r="463" customFormat="false" ht="15.05" hidden="false" customHeight="false" outlineLevel="0" collapsed="false">
      <c r="A463" s="254" t="n">
        <v>71643220</v>
      </c>
      <c r="B463" s="255" t="s">
        <v>414</v>
      </c>
      <c r="C463" s="255" t="s">
        <v>245</v>
      </c>
      <c r="D463" s="255" t="s">
        <v>415</v>
      </c>
      <c r="E463" s="255" t="s">
        <v>416</v>
      </c>
      <c r="F463" s="255" t="s">
        <v>167</v>
      </c>
      <c r="G463" s="255" t="s">
        <v>417</v>
      </c>
      <c r="H463" s="231" t="n">
        <v>43927</v>
      </c>
      <c r="I463" s="231" t="n">
        <v>43927</v>
      </c>
      <c r="J463" s="255" t="s">
        <v>326</v>
      </c>
      <c r="K463" s="256" t="n">
        <v>0.1</v>
      </c>
      <c r="L463" s="255" t="s">
        <v>247</v>
      </c>
      <c r="M463" s="255" t="s">
        <v>354</v>
      </c>
      <c r="N463" s="255" t="s">
        <v>418</v>
      </c>
      <c r="O463" s="257" t="n">
        <v>0.76</v>
      </c>
      <c r="P463" s="255" t="s">
        <v>343</v>
      </c>
      <c r="Q463" s="255" t="s">
        <v>278</v>
      </c>
      <c r="R463" s="255" t="s">
        <v>419</v>
      </c>
      <c r="S463" s="255" t="s">
        <v>294</v>
      </c>
      <c r="T463" s="255" t="s">
        <v>420</v>
      </c>
      <c r="U463" s="231" t="n">
        <v>43927</v>
      </c>
      <c r="V463" s="256" t="n">
        <v>0.1</v>
      </c>
      <c r="W463" s="255" t="s">
        <v>167</v>
      </c>
      <c r="X463" s="258" t="n">
        <v>0</v>
      </c>
      <c r="Y463" s="257" t="n">
        <v>0.76</v>
      </c>
      <c r="Z463" s="257" t="n">
        <v>0</v>
      </c>
    </row>
    <row r="464" customFormat="false" ht="15.05" hidden="false" customHeight="false" outlineLevel="0" collapsed="false">
      <c r="A464" s="254" t="n">
        <v>71643220</v>
      </c>
      <c r="B464" s="255" t="s">
        <v>414</v>
      </c>
      <c r="C464" s="255" t="s">
        <v>245</v>
      </c>
      <c r="D464" s="255" t="s">
        <v>415</v>
      </c>
      <c r="E464" s="255" t="s">
        <v>416</v>
      </c>
      <c r="F464" s="255" t="s">
        <v>167</v>
      </c>
      <c r="G464" s="255" t="s">
        <v>417</v>
      </c>
      <c r="H464" s="231" t="n">
        <v>43927</v>
      </c>
      <c r="I464" s="231" t="n">
        <v>43927</v>
      </c>
      <c r="J464" s="255" t="s">
        <v>326</v>
      </c>
      <c r="K464" s="256" t="n">
        <v>0.4</v>
      </c>
      <c r="L464" s="255" t="s">
        <v>247</v>
      </c>
      <c r="M464" s="255" t="s">
        <v>354</v>
      </c>
      <c r="N464" s="255" t="s">
        <v>418</v>
      </c>
      <c r="O464" s="257" t="n">
        <v>0.76</v>
      </c>
      <c r="P464" s="255" t="s">
        <v>343</v>
      </c>
      <c r="Q464" s="255" t="s">
        <v>278</v>
      </c>
      <c r="R464" s="255" t="s">
        <v>419</v>
      </c>
      <c r="S464" s="255" t="s">
        <v>294</v>
      </c>
      <c r="T464" s="255" t="s">
        <v>420</v>
      </c>
      <c r="U464" s="231" t="n">
        <v>43927</v>
      </c>
      <c r="V464" s="256" t="n">
        <v>0.4</v>
      </c>
      <c r="W464" s="255" t="s">
        <v>167</v>
      </c>
      <c r="X464" s="258" t="n">
        <v>0</v>
      </c>
      <c r="Y464" s="257" t="n">
        <v>0.76</v>
      </c>
      <c r="Z464" s="257" t="n">
        <v>0</v>
      </c>
    </row>
    <row r="465" customFormat="false" ht="15.05" hidden="false" customHeight="false" outlineLevel="0" collapsed="false">
      <c r="A465" s="254" t="n">
        <v>71643220</v>
      </c>
      <c r="B465" s="255" t="s">
        <v>414</v>
      </c>
      <c r="C465" s="255" t="s">
        <v>245</v>
      </c>
      <c r="D465" s="255" t="s">
        <v>415</v>
      </c>
      <c r="E465" s="255" t="s">
        <v>416</v>
      </c>
      <c r="F465" s="255" t="s">
        <v>167</v>
      </c>
      <c r="G465" s="255" t="s">
        <v>417</v>
      </c>
      <c r="H465" s="231" t="n">
        <v>43927</v>
      </c>
      <c r="I465" s="231" t="n">
        <v>43927</v>
      </c>
      <c r="J465" s="255" t="s">
        <v>326</v>
      </c>
      <c r="K465" s="256" t="n">
        <v>0.4</v>
      </c>
      <c r="L465" s="255" t="s">
        <v>247</v>
      </c>
      <c r="M465" s="255" t="s">
        <v>354</v>
      </c>
      <c r="N465" s="255" t="s">
        <v>418</v>
      </c>
      <c r="O465" s="257" t="n">
        <v>0.76</v>
      </c>
      <c r="P465" s="255" t="s">
        <v>343</v>
      </c>
      <c r="Q465" s="255" t="s">
        <v>278</v>
      </c>
      <c r="R465" s="255" t="s">
        <v>419</v>
      </c>
      <c r="S465" s="255" t="s">
        <v>294</v>
      </c>
      <c r="T465" s="255" t="s">
        <v>420</v>
      </c>
      <c r="U465" s="231" t="n">
        <v>43927</v>
      </c>
      <c r="V465" s="256" t="n">
        <v>0.4</v>
      </c>
      <c r="W465" s="255" t="s">
        <v>167</v>
      </c>
      <c r="X465" s="258" t="n">
        <v>0</v>
      </c>
      <c r="Y465" s="257" t="n">
        <v>0.76</v>
      </c>
      <c r="Z465" s="257" t="n">
        <v>0</v>
      </c>
    </row>
    <row r="466" customFormat="false" ht="15.05" hidden="false" customHeight="false" outlineLevel="0" collapsed="false">
      <c r="A466" s="254" t="n">
        <v>71643220</v>
      </c>
      <c r="B466" s="255" t="s">
        <v>414</v>
      </c>
      <c r="C466" s="255" t="s">
        <v>245</v>
      </c>
      <c r="D466" s="255" t="s">
        <v>415</v>
      </c>
      <c r="E466" s="255" t="s">
        <v>416</v>
      </c>
      <c r="F466" s="255" t="s">
        <v>167</v>
      </c>
      <c r="G466" s="255" t="s">
        <v>417</v>
      </c>
      <c r="H466" s="231" t="n">
        <v>43927</v>
      </c>
      <c r="I466" s="231" t="n">
        <v>43927</v>
      </c>
      <c r="J466" s="255" t="s">
        <v>326</v>
      </c>
      <c r="K466" s="256" t="n">
        <v>0.1</v>
      </c>
      <c r="L466" s="255" t="s">
        <v>247</v>
      </c>
      <c r="M466" s="255" t="s">
        <v>354</v>
      </c>
      <c r="N466" s="255" t="s">
        <v>418</v>
      </c>
      <c r="O466" s="257" t="n">
        <v>0.76</v>
      </c>
      <c r="P466" s="255" t="s">
        <v>343</v>
      </c>
      <c r="Q466" s="255" t="s">
        <v>278</v>
      </c>
      <c r="R466" s="255" t="s">
        <v>419</v>
      </c>
      <c r="S466" s="255" t="s">
        <v>294</v>
      </c>
      <c r="T466" s="255" t="s">
        <v>420</v>
      </c>
      <c r="U466" s="231" t="n">
        <v>43927</v>
      </c>
      <c r="V466" s="256" t="n">
        <v>0.1</v>
      </c>
      <c r="W466" s="255" t="s">
        <v>167</v>
      </c>
      <c r="X466" s="258" t="n">
        <v>0</v>
      </c>
      <c r="Y466" s="257" t="n">
        <v>0.76</v>
      </c>
      <c r="Z466" s="257" t="n">
        <v>0</v>
      </c>
    </row>
    <row r="467" customFormat="false" ht="15.05" hidden="false" customHeight="false" outlineLevel="0" collapsed="false">
      <c r="A467" s="254" t="n">
        <v>71643221</v>
      </c>
      <c r="B467" s="255" t="s">
        <v>421</v>
      </c>
      <c r="C467" s="255" t="s">
        <v>245</v>
      </c>
      <c r="D467" s="255" t="s">
        <v>415</v>
      </c>
      <c r="E467" s="255" t="s">
        <v>422</v>
      </c>
      <c r="F467" s="255" t="s">
        <v>167</v>
      </c>
      <c r="G467" s="255" t="s">
        <v>417</v>
      </c>
      <c r="H467" s="231" t="n">
        <v>43927</v>
      </c>
      <c r="I467" s="231" t="n">
        <v>43927</v>
      </c>
      <c r="J467" s="255" t="s">
        <v>326</v>
      </c>
      <c r="K467" s="256" t="n">
        <v>0.1</v>
      </c>
      <c r="L467" s="255" t="s">
        <v>247</v>
      </c>
      <c r="M467" s="255" t="s">
        <v>354</v>
      </c>
      <c r="N467" s="255" t="s">
        <v>422</v>
      </c>
      <c r="O467" s="257" t="n">
        <v>0.76</v>
      </c>
      <c r="P467" s="255" t="s">
        <v>343</v>
      </c>
      <c r="Q467" s="255" t="s">
        <v>278</v>
      </c>
      <c r="R467" s="255" t="s">
        <v>419</v>
      </c>
      <c r="S467" s="255" t="s">
        <v>294</v>
      </c>
      <c r="T467" s="255" t="s">
        <v>420</v>
      </c>
      <c r="U467" s="231" t="n">
        <v>43927</v>
      </c>
      <c r="V467" s="256" t="n">
        <v>0.1</v>
      </c>
      <c r="W467" s="255" t="s">
        <v>167</v>
      </c>
      <c r="X467" s="258" t="n">
        <v>0</v>
      </c>
      <c r="Y467" s="257" t="n">
        <v>0.76</v>
      </c>
      <c r="Z467" s="257" t="n">
        <v>0</v>
      </c>
    </row>
    <row r="468" customFormat="false" ht="15.05" hidden="false" customHeight="false" outlineLevel="0" collapsed="false">
      <c r="A468" s="254" t="n">
        <v>71643221</v>
      </c>
      <c r="B468" s="255" t="s">
        <v>421</v>
      </c>
      <c r="C468" s="255" t="s">
        <v>245</v>
      </c>
      <c r="D468" s="255" t="s">
        <v>415</v>
      </c>
      <c r="E468" s="255" t="s">
        <v>422</v>
      </c>
      <c r="F468" s="255" t="s">
        <v>167</v>
      </c>
      <c r="G468" s="255" t="s">
        <v>417</v>
      </c>
      <c r="H468" s="231" t="n">
        <v>43927</v>
      </c>
      <c r="I468" s="231" t="n">
        <v>43927</v>
      </c>
      <c r="J468" s="255" t="s">
        <v>326</v>
      </c>
      <c r="K468" s="256" t="n">
        <v>0.4</v>
      </c>
      <c r="L468" s="255" t="s">
        <v>247</v>
      </c>
      <c r="M468" s="255" t="s">
        <v>354</v>
      </c>
      <c r="N468" s="255" t="s">
        <v>422</v>
      </c>
      <c r="O468" s="257" t="n">
        <v>0.76</v>
      </c>
      <c r="P468" s="255" t="s">
        <v>343</v>
      </c>
      <c r="Q468" s="255" t="s">
        <v>278</v>
      </c>
      <c r="R468" s="255" t="s">
        <v>419</v>
      </c>
      <c r="S468" s="255" t="s">
        <v>294</v>
      </c>
      <c r="T468" s="255" t="s">
        <v>420</v>
      </c>
      <c r="U468" s="231" t="n">
        <v>43927</v>
      </c>
      <c r="V468" s="256" t="n">
        <v>0.4</v>
      </c>
      <c r="W468" s="255" t="s">
        <v>167</v>
      </c>
      <c r="X468" s="258" t="n">
        <v>0</v>
      </c>
      <c r="Y468" s="257" t="n">
        <v>0.76</v>
      </c>
      <c r="Z468" s="257" t="n">
        <v>0</v>
      </c>
    </row>
    <row r="469" customFormat="false" ht="15.05" hidden="false" customHeight="false" outlineLevel="0" collapsed="false">
      <c r="A469" s="254" t="n">
        <v>71643221</v>
      </c>
      <c r="B469" s="255" t="s">
        <v>421</v>
      </c>
      <c r="C469" s="255" t="s">
        <v>245</v>
      </c>
      <c r="D469" s="255" t="s">
        <v>415</v>
      </c>
      <c r="E469" s="255" t="s">
        <v>422</v>
      </c>
      <c r="F469" s="255" t="s">
        <v>167</v>
      </c>
      <c r="G469" s="255" t="s">
        <v>417</v>
      </c>
      <c r="H469" s="231" t="n">
        <v>43927</v>
      </c>
      <c r="I469" s="231" t="n">
        <v>43927</v>
      </c>
      <c r="J469" s="255" t="s">
        <v>326</v>
      </c>
      <c r="K469" s="256" t="n">
        <v>0.4</v>
      </c>
      <c r="L469" s="255" t="s">
        <v>247</v>
      </c>
      <c r="M469" s="255" t="s">
        <v>354</v>
      </c>
      <c r="N469" s="255" t="s">
        <v>422</v>
      </c>
      <c r="O469" s="257" t="n">
        <v>0.76</v>
      </c>
      <c r="P469" s="255" t="s">
        <v>343</v>
      </c>
      <c r="Q469" s="255" t="s">
        <v>278</v>
      </c>
      <c r="R469" s="255" t="s">
        <v>419</v>
      </c>
      <c r="S469" s="255" t="s">
        <v>294</v>
      </c>
      <c r="T469" s="255" t="s">
        <v>420</v>
      </c>
      <c r="U469" s="231" t="n">
        <v>43927</v>
      </c>
      <c r="V469" s="256" t="n">
        <v>0.4</v>
      </c>
      <c r="W469" s="255" t="s">
        <v>167</v>
      </c>
      <c r="X469" s="258" t="n">
        <v>0</v>
      </c>
      <c r="Y469" s="257" t="n">
        <v>0.76</v>
      </c>
      <c r="Z469" s="257" t="n">
        <v>0</v>
      </c>
    </row>
    <row r="470" customFormat="false" ht="15.05" hidden="false" customHeight="false" outlineLevel="0" collapsed="false">
      <c r="A470" s="254" t="n">
        <v>71643221</v>
      </c>
      <c r="B470" s="255" t="s">
        <v>421</v>
      </c>
      <c r="C470" s="255" t="s">
        <v>245</v>
      </c>
      <c r="D470" s="255" t="s">
        <v>415</v>
      </c>
      <c r="E470" s="255" t="s">
        <v>422</v>
      </c>
      <c r="F470" s="255" t="s">
        <v>167</v>
      </c>
      <c r="G470" s="255" t="s">
        <v>417</v>
      </c>
      <c r="H470" s="231" t="n">
        <v>43927</v>
      </c>
      <c r="I470" s="231" t="n">
        <v>43927</v>
      </c>
      <c r="J470" s="255" t="s">
        <v>326</v>
      </c>
      <c r="K470" s="256" t="n">
        <v>0.1</v>
      </c>
      <c r="L470" s="255" t="s">
        <v>247</v>
      </c>
      <c r="M470" s="255" t="s">
        <v>354</v>
      </c>
      <c r="N470" s="255" t="s">
        <v>422</v>
      </c>
      <c r="O470" s="257" t="n">
        <v>0.76</v>
      </c>
      <c r="P470" s="255" t="s">
        <v>343</v>
      </c>
      <c r="Q470" s="255" t="s">
        <v>278</v>
      </c>
      <c r="R470" s="255" t="s">
        <v>419</v>
      </c>
      <c r="S470" s="255" t="s">
        <v>294</v>
      </c>
      <c r="T470" s="255" t="s">
        <v>420</v>
      </c>
      <c r="U470" s="231" t="n">
        <v>43927</v>
      </c>
      <c r="V470" s="256" t="n">
        <v>0.1</v>
      </c>
      <c r="W470" s="255" t="s">
        <v>167</v>
      </c>
      <c r="X470" s="258" t="n">
        <v>0</v>
      </c>
      <c r="Y470" s="257" t="n">
        <v>0.76</v>
      </c>
      <c r="Z470" s="257" t="n">
        <v>0</v>
      </c>
    </row>
    <row r="471" customFormat="false" ht="15.05" hidden="false" customHeight="false" outlineLevel="0" collapsed="false">
      <c r="A471" s="254" t="n">
        <v>71643222</v>
      </c>
      <c r="B471" s="255" t="s">
        <v>423</v>
      </c>
      <c r="C471" s="255" t="s">
        <v>245</v>
      </c>
      <c r="D471" s="255" t="s">
        <v>424</v>
      </c>
      <c r="E471" s="255" t="s">
        <v>425</v>
      </c>
      <c r="F471" s="255" t="s">
        <v>130</v>
      </c>
      <c r="G471" s="255" t="s">
        <v>272</v>
      </c>
      <c r="H471" s="231" t="n">
        <v>43927</v>
      </c>
      <c r="I471" s="231" t="n">
        <v>43927</v>
      </c>
      <c r="J471" s="255" t="s">
        <v>326</v>
      </c>
      <c r="K471" s="256" t="n">
        <v>1</v>
      </c>
      <c r="L471" s="255" t="s">
        <v>247</v>
      </c>
      <c r="M471" s="255" t="s">
        <v>291</v>
      </c>
      <c r="N471" s="255"/>
      <c r="O471" s="257" t="n">
        <v>114204.19</v>
      </c>
      <c r="P471" s="255" t="s">
        <v>343</v>
      </c>
      <c r="Q471" s="255" t="s">
        <v>278</v>
      </c>
      <c r="R471" s="255" t="s">
        <v>426</v>
      </c>
      <c r="S471" s="255" t="s">
        <v>344</v>
      </c>
      <c r="T471" s="255" t="s">
        <v>427</v>
      </c>
      <c r="U471" s="231" t="n">
        <v>43927</v>
      </c>
      <c r="V471" s="256" t="n">
        <v>1</v>
      </c>
      <c r="W471" s="255" t="s">
        <v>116</v>
      </c>
      <c r="X471" s="258" t="n">
        <v>0</v>
      </c>
      <c r="Y471" s="257" t="n">
        <v>114204.19</v>
      </c>
      <c r="Z471" s="257" t="n">
        <v>114201.94</v>
      </c>
    </row>
    <row r="472" customFormat="false" ht="15.05" hidden="false" customHeight="false" outlineLevel="0" collapsed="false">
      <c r="A472" s="254" t="n">
        <v>71643222</v>
      </c>
      <c r="B472" s="255" t="s">
        <v>423</v>
      </c>
      <c r="C472" s="255" t="s">
        <v>245</v>
      </c>
      <c r="D472" s="255" t="s">
        <v>424</v>
      </c>
      <c r="E472" s="255" t="s">
        <v>425</v>
      </c>
      <c r="F472" s="255" t="s">
        <v>130</v>
      </c>
      <c r="G472" s="255" t="s">
        <v>272</v>
      </c>
      <c r="H472" s="231" t="n">
        <v>43927</v>
      </c>
      <c r="I472" s="231" t="n">
        <v>43927</v>
      </c>
      <c r="J472" s="255" t="s">
        <v>326</v>
      </c>
      <c r="K472" s="256" t="n">
        <v>2</v>
      </c>
      <c r="L472" s="255" t="s">
        <v>247</v>
      </c>
      <c r="M472" s="255" t="s">
        <v>291</v>
      </c>
      <c r="N472" s="255"/>
      <c r="O472" s="257" t="n">
        <v>114204.19</v>
      </c>
      <c r="P472" s="255" t="s">
        <v>343</v>
      </c>
      <c r="Q472" s="255" t="s">
        <v>278</v>
      </c>
      <c r="R472" s="255" t="s">
        <v>426</v>
      </c>
      <c r="S472" s="255" t="s">
        <v>344</v>
      </c>
      <c r="T472" s="255" t="s">
        <v>427</v>
      </c>
      <c r="U472" s="231" t="n">
        <v>43927</v>
      </c>
      <c r="V472" s="256" t="n">
        <v>2</v>
      </c>
      <c r="W472" s="255" t="s">
        <v>116</v>
      </c>
      <c r="X472" s="258" t="n">
        <v>0</v>
      </c>
      <c r="Y472" s="257" t="n">
        <v>114204.19</v>
      </c>
      <c r="Z472" s="257" t="n">
        <v>114201.94</v>
      </c>
    </row>
    <row r="473" customFormat="false" ht="15.05" hidden="false" customHeight="false" outlineLevel="0" collapsed="false">
      <c r="A473" s="254" t="n">
        <v>71643278</v>
      </c>
      <c r="B473" s="255" t="s">
        <v>428</v>
      </c>
      <c r="C473" s="255"/>
      <c r="D473" s="255" t="s">
        <v>352</v>
      </c>
      <c r="E473" s="255" t="s">
        <v>429</v>
      </c>
      <c r="F473" s="255" t="s">
        <v>116</v>
      </c>
      <c r="G473" s="255" t="s">
        <v>272</v>
      </c>
      <c r="H473" s="231" t="n">
        <v>43927</v>
      </c>
      <c r="I473" s="231" t="n">
        <v>43927</v>
      </c>
      <c r="J473" s="255" t="s">
        <v>326</v>
      </c>
      <c r="K473" s="256" t="n">
        <v>1</v>
      </c>
      <c r="L473" s="255" t="s">
        <v>238</v>
      </c>
      <c r="M473" s="255" t="s">
        <v>291</v>
      </c>
      <c r="N473" s="255"/>
      <c r="O473" s="257" t="n">
        <v>3.01</v>
      </c>
      <c r="P473" s="255" t="s">
        <v>343</v>
      </c>
      <c r="Q473" s="255" t="s">
        <v>278</v>
      </c>
      <c r="R473" s="255" t="s">
        <v>279</v>
      </c>
      <c r="S473" s="255" t="s">
        <v>338</v>
      </c>
      <c r="T473" s="255" t="s">
        <v>355</v>
      </c>
      <c r="U473" s="231" t="n">
        <v>43927</v>
      </c>
      <c r="V473" s="256" t="n">
        <v>1</v>
      </c>
      <c r="W473" s="255" t="s">
        <v>116</v>
      </c>
      <c r="X473" s="258" t="n">
        <v>0</v>
      </c>
      <c r="Y473" s="257" t="n">
        <v>3.01</v>
      </c>
      <c r="Z473" s="257" t="n">
        <v>0</v>
      </c>
    </row>
    <row r="474" customFormat="false" ht="15.05" hidden="false" customHeight="false" outlineLevel="0" collapsed="false">
      <c r="A474" s="254" t="n">
        <v>71643278</v>
      </c>
      <c r="B474" s="255" t="s">
        <v>428</v>
      </c>
      <c r="C474" s="255"/>
      <c r="D474" s="255" t="s">
        <v>352</v>
      </c>
      <c r="E474" s="255" t="s">
        <v>429</v>
      </c>
      <c r="F474" s="255" t="s">
        <v>116</v>
      </c>
      <c r="G474" s="255" t="s">
        <v>272</v>
      </c>
      <c r="H474" s="231" t="n">
        <v>43927</v>
      </c>
      <c r="I474" s="231" t="n">
        <v>43927</v>
      </c>
      <c r="J474" s="255" t="s">
        <v>326</v>
      </c>
      <c r="K474" s="256" t="n">
        <v>0.5</v>
      </c>
      <c r="L474" s="255" t="s">
        <v>238</v>
      </c>
      <c r="M474" s="255" t="s">
        <v>291</v>
      </c>
      <c r="N474" s="255"/>
      <c r="O474" s="257" t="n">
        <v>3.01</v>
      </c>
      <c r="P474" s="255" t="s">
        <v>343</v>
      </c>
      <c r="Q474" s="255" t="s">
        <v>278</v>
      </c>
      <c r="R474" s="255" t="s">
        <v>279</v>
      </c>
      <c r="S474" s="255" t="s">
        <v>338</v>
      </c>
      <c r="T474" s="255" t="s">
        <v>355</v>
      </c>
      <c r="U474" s="231" t="n">
        <v>43927</v>
      </c>
      <c r="V474" s="256" t="n">
        <v>0.5</v>
      </c>
      <c r="W474" s="255" t="s">
        <v>116</v>
      </c>
      <c r="X474" s="258" t="n">
        <v>0</v>
      </c>
      <c r="Y474" s="257" t="n">
        <v>3.01</v>
      </c>
      <c r="Z474" s="257" t="n">
        <v>0</v>
      </c>
    </row>
    <row r="475" customFormat="false" ht="15.05" hidden="false" customHeight="false" outlineLevel="0" collapsed="false">
      <c r="A475" s="254" t="n">
        <v>71643278</v>
      </c>
      <c r="B475" s="255" t="s">
        <v>428</v>
      </c>
      <c r="C475" s="255"/>
      <c r="D475" s="255" t="s">
        <v>352</v>
      </c>
      <c r="E475" s="255" t="s">
        <v>429</v>
      </c>
      <c r="F475" s="255" t="s">
        <v>116</v>
      </c>
      <c r="G475" s="255" t="s">
        <v>272</v>
      </c>
      <c r="H475" s="231" t="n">
        <v>43927</v>
      </c>
      <c r="I475" s="231" t="n">
        <v>43927</v>
      </c>
      <c r="J475" s="255" t="s">
        <v>326</v>
      </c>
      <c r="K475" s="256" t="n">
        <v>0.5</v>
      </c>
      <c r="L475" s="255" t="s">
        <v>238</v>
      </c>
      <c r="M475" s="255" t="s">
        <v>291</v>
      </c>
      <c r="N475" s="255"/>
      <c r="O475" s="257" t="n">
        <v>3.01</v>
      </c>
      <c r="P475" s="255" t="s">
        <v>343</v>
      </c>
      <c r="Q475" s="255" t="s">
        <v>278</v>
      </c>
      <c r="R475" s="255" t="s">
        <v>279</v>
      </c>
      <c r="S475" s="255" t="s">
        <v>338</v>
      </c>
      <c r="T475" s="255" t="s">
        <v>355</v>
      </c>
      <c r="U475" s="231" t="n">
        <v>43927</v>
      </c>
      <c r="V475" s="256" t="n">
        <v>0.5</v>
      </c>
      <c r="W475" s="255" t="s">
        <v>116</v>
      </c>
      <c r="X475" s="258" t="n">
        <v>0</v>
      </c>
      <c r="Y475" s="257" t="n">
        <v>3.01</v>
      </c>
      <c r="Z475" s="257" t="n">
        <v>0</v>
      </c>
    </row>
    <row r="476" customFormat="false" ht="15.05" hidden="false" customHeight="false" outlineLevel="0" collapsed="false">
      <c r="A476" s="254" t="n">
        <v>71643278</v>
      </c>
      <c r="B476" s="255" t="s">
        <v>428</v>
      </c>
      <c r="C476" s="255"/>
      <c r="D476" s="255" t="s">
        <v>352</v>
      </c>
      <c r="E476" s="255" t="s">
        <v>429</v>
      </c>
      <c r="F476" s="255" t="s">
        <v>116</v>
      </c>
      <c r="G476" s="255" t="s">
        <v>272</v>
      </c>
      <c r="H476" s="231" t="n">
        <v>43927</v>
      </c>
      <c r="I476" s="231" t="n">
        <v>43927</v>
      </c>
      <c r="J476" s="255" t="s">
        <v>326</v>
      </c>
      <c r="K476" s="256" t="n">
        <v>1</v>
      </c>
      <c r="L476" s="255" t="s">
        <v>238</v>
      </c>
      <c r="M476" s="255" t="s">
        <v>291</v>
      </c>
      <c r="N476" s="255"/>
      <c r="O476" s="257" t="n">
        <v>3.01</v>
      </c>
      <c r="P476" s="255" t="s">
        <v>343</v>
      </c>
      <c r="Q476" s="255" t="s">
        <v>278</v>
      </c>
      <c r="R476" s="255" t="s">
        <v>279</v>
      </c>
      <c r="S476" s="255" t="s">
        <v>338</v>
      </c>
      <c r="T476" s="255" t="s">
        <v>355</v>
      </c>
      <c r="U476" s="231" t="n">
        <v>43927</v>
      </c>
      <c r="V476" s="256" t="n">
        <v>1</v>
      </c>
      <c r="W476" s="255" t="s">
        <v>116</v>
      </c>
      <c r="X476" s="258" t="n">
        <v>0</v>
      </c>
      <c r="Y476" s="257" t="n">
        <v>3.01</v>
      </c>
      <c r="Z476" s="257" t="n">
        <v>0</v>
      </c>
    </row>
    <row r="477" customFormat="false" ht="15.05" hidden="false" customHeight="false" outlineLevel="0" collapsed="false">
      <c r="A477" s="254" t="n">
        <v>71643278</v>
      </c>
      <c r="B477" s="255" t="s">
        <v>428</v>
      </c>
      <c r="C477" s="255"/>
      <c r="D477" s="255" t="s">
        <v>352</v>
      </c>
      <c r="E477" s="255" t="s">
        <v>429</v>
      </c>
      <c r="F477" s="255" t="s">
        <v>116</v>
      </c>
      <c r="G477" s="255" t="s">
        <v>272</v>
      </c>
      <c r="H477" s="231" t="n">
        <v>43927</v>
      </c>
      <c r="I477" s="231" t="n">
        <v>43927</v>
      </c>
      <c r="J477" s="255" t="s">
        <v>326</v>
      </c>
      <c r="K477" s="256" t="n">
        <v>1</v>
      </c>
      <c r="L477" s="255" t="s">
        <v>238</v>
      </c>
      <c r="M477" s="255" t="s">
        <v>291</v>
      </c>
      <c r="N477" s="255"/>
      <c r="O477" s="257" t="n">
        <v>3.01</v>
      </c>
      <c r="P477" s="255" t="s">
        <v>343</v>
      </c>
      <c r="Q477" s="255" t="s">
        <v>278</v>
      </c>
      <c r="R477" s="255" t="s">
        <v>279</v>
      </c>
      <c r="S477" s="255" t="s">
        <v>338</v>
      </c>
      <c r="T477" s="255" t="s">
        <v>355</v>
      </c>
      <c r="U477" s="231" t="n">
        <v>43927</v>
      </c>
      <c r="V477" s="256" t="n">
        <v>1</v>
      </c>
      <c r="W477" s="255" t="s">
        <v>116</v>
      </c>
      <c r="X477" s="258" t="n">
        <v>0</v>
      </c>
      <c r="Y477" s="257" t="n">
        <v>3.01</v>
      </c>
      <c r="Z477" s="257" t="n">
        <v>0</v>
      </c>
    </row>
    <row r="478" customFormat="false" ht="15.05" hidden="false" customHeight="false" outlineLevel="0" collapsed="false">
      <c r="A478" s="254" t="n">
        <v>71643278</v>
      </c>
      <c r="B478" s="255" t="s">
        <v>428</v>
      </c>
      <c r="C478" s="255"/>
      <c r="D478" s="255" t="s">
        <v>352</v>
      </c>
      <c r="E478" s="255" t="s">
        <v>429</v>
      </c>
      <c r="F478" s="255" t="s">
        <v>116</v>
      </c>
      <c r="G478" s="255" t="s">
        <v>272</v>
      </c>
      <c r="H478" s="231" t="n">
        <v>43927</v>
      </c>
      <c r="I478" s="231" t="n">
        <v>43927</v>
      </c>
      <c r="J478" s="255" t="s">
        <v>287</v>
      </c>
      <c r="K478" s="256" t="n">
        <v>0</v>
      </c>
      <c r="L478" s="255" t="s">
        <v>238</v>
      </c>
      <c r="M478" s="255" t="s">
        <v>291</v>
      </c>
      <c r="N478" s="255"/>
      <c r="O478" s="257" t="n">
        <v>3.01</v>
      </c>
      <c r="P478" s="255" t="s">
        <v>343</v>
      </c>
      <c r="Q478" s="255" t="s">
        <v>278</v>
      </c>
      <c r="R478" s="255" t="s">
        <v>279</v>
      </c>
      <c r="S478" s="255" t="s">
        <v>338</v>
      </c>
      <c r="T478" s="255" t="s">
        <v>355</v>
      </c>
      <c r="U478" s="231" t="n">
        <v>43927</v>
      </c>
      <c r="V478" s="256" t="n">
        <v>0</v>
      </c>
      <c r="W478" s="255" t="s">
        <v>116</v>
      </c>
      <c r="X478" s="258" t="n">
        <v>0</v>
      </c>
      <c r="Y478" s="257" t="n">
        <v>3.01</v>
      </c>
      <c r="Z478" s="257" t="n">
        <v>0</v>
      </c>
    </row>
    <row r="479" customFormat="false" ht="15.05" hidden="false" customHeight="false" outlineLevel="0" collapsed="false">
      <c r="A479" s="254" t="n">
        <v>71643279</v>
      </c>
      <c r="B479" s="255" t="s">
        <v>430</v>
      </c>
      <c r="C479" s="255"/>
      <c r="D479" s="255" t="s">
        <v>321</v>
      </c>
      <c r="E479" s="255" t="s">
        <v>431</v>
      </c>
      <c r="F479" s="255" t="s">
        <v>116</v>
      </c>
      <c r="G479" s="255" t="s">
        <v>384</v>
      </c>
      <c r="H479" s="231" t="n">
        <v>43927</v>
      </c>
      <c r="I479" s="231" t="n">
        <v>43927</v>
      </c>
      <c r="J479" s="255" t="s">
        <v>326</v>
      </c>
      <c r="K479" s="256" t="n">
        <v>0.5</v>
      </c>
      <c r="L479" s="255" t="s">
        <v>238</v>
      </c>
      <c r="M479" s="255" t="s">
        <v>291</v>
      </c>
      <c r="N479" s="255"/>
      <c r="O479" s="257" t="n">
        <v>1.52</v>
      </c>
      <c r="P479" s="255" t="s">
        <v>343</v>
      </c>
      <c r="Q479" s="255" t="s">
        <v>278</v>
      </c>
      <c r="R479" s="255" t="s">
        <v>293</v>
      </c>
      <c r="S479" s="255" t="s">
        <v>338</v>
      </c>
      <c r="T479" s="255" t="s">
        <v>325</v>
      </c>
      <c r="U479" s="231" t="n">
        <v>43927</v>
      </c>
      <c r="V479" s="256" t="n">
        <v>0.5</v>
      </c>
      <c r="W479" s="255" t="s">
        <v>116</v>
      </c>
      <c r="X479" s="258" t="n">
        <v>0</v>
      </c>
      <c r="Y479" s="257" t="n">
        <v>1.52</v>
      </c>
      <c r="Z479" s="257" t="n">
        <v>0</v>
      </c>
    </row>
    <row r="480" customFormat="false" ht="15.05" hidden="false" customHeight="false" outlineLevel="0" collapsed="false">
      <c r="A480" s="254" t="n">
        <v>71643279</v>
      </c>
      <c r="B480" s="255" t="s">
        <v>430</v>
      </c>
      <c r="C480" s="255"/>
      <c r="D480" s="255" t="s">
        <v>321</v>
      </c>
      <c r="E480" s="255" t="s">
        <v>431</v>
      </c>
      <c r="F480" s="255" t="s">
        <v>116</v>
      </c>
      <c r="G480" s="255" t="s">
        <v>384</v>
      </c>
      <c r="H480" s="231" t="n">
        <v>43927</v>
      </c>
      <c r="I480" s="231" t="n">
        <v>43927</v>
      </c>
      <c r="J480" s="255" t="s">
        <v>326</v>
      </c>
      <c r="K480" s="256" t="n">
        <v>0.5</v>
      </c>
      <c r="L480" s="255" t="s">
        <v>238</v>
      </c>
      <c r="M480" s="255" t="s">
        <v>291</v>
      </c>
      <c r="N480" s="255"/>
      <c r="O480" s="257" t="n">
        <v>1.52</v>
      </c>
      <c r="P480" s="255" t="s">
        <v>343</v>
      </c>
      <c r="Q480" s="255" t="s">
        <v>278</v>
      </c>
      <c r="R480" s="255" t="s">
        <v>293</v>
      </c>
      <c r="S480" s="255" t="s">
        <v>338</v>
      </c>
      <c r="T480" s="255" t="s">
        <v>325</v>
      </c>
      <c r="U480" s="231" t="n">
        <v>43927</v>
      </c>
      <c r="V480" s="256" t="n">
        <v>0.5</v>
      </c>
      <c r="W480" s="255" t="s">
        <v>116</v>
      </c>
      <c r="X480" s="258" t="n">
        <v>0</v>
      </c>
      <c r="Y480" s="257" t="n">
        <v>1.52</v>
      </c>
      <c r="Z480" s="257" t="n">
        <v>0</v>
      </c>
    </row>
    <row r="481" customFormat="false" ht="15.05" hidden="false" customHeight="false" outlineLevel="0" collapsed="false">
      <c r="A481" s="254" t="n">
        <v>71643279</v>
      </c>
      <c r="B481" s="255" t="s">
        <v>430</v>
      </c>
      <c r="C481" s="255"/>
      <c r="D481" s="255" t="s">
        <v>321</v>
      </c>
      <c r="E481" s="255" t="s">
        <v>431</v>
      </c>
      <c r="F481" s="255" t="s">
        <v>116</v>
      </c>
      <c r="G481" s="255" t="s">
        <v>384</v>
      </c>
      <c r="H481" s="231" t="n">
        <v>43927</v>
      </c>
      <c r="I481" s="231" t="n">
        <v>43927</v>
      </c>
      <c r="J481" s="255" t="s">
        <v>326</v>
      </c>
      <c r="K481" s="256" t="n">
        <v>0.5</v>
      </c>
      <c r="L481" s="255" t="s">
        <v>238</v>
      </c>
      <c r="M481" s="255" t="s">
        <v>291</v>
      </c>
      <c r="N481" s="255"/>
      <c r="O481" s="257" t="n">
        <v>1.52</v>
      </c>
      <c r="P481" s="255" t="s">
        <v>343</v>
      </c>
      <c r="Q481" s="255" t="s">
        <v>278</v>
      </c>
      <c r="R481" s="255" t="s">
        <v>293</v>
      </c>
      <c r="S481" s="255" t="s">
        <v>338</v>
      </c>
      <c r="T481" s="255" t="s">
        <v>325</v>
      </c>
      <c r="U481" s="231" t="n">
        <v>43927</v>
      </c>
      <c r="V481" s="256" t="n">
        <v>0.5</v>
      </c>
      <c r="W481" s="255" t="s">
        <v>116</v>
      </c>
      <c r="X481" s="258" t="n">
        <v>0</v>
      </c>
      <c r="Y481" s="257" t="n">
        <v>1.52</v>
      </c>
      <c r="Z481" s="257" t="n">
        <v>0</v>
      </c>
    </row>
    <row r="482" customFormat="false" ht="15.05" hidden="false" customHeight="false" outlineLevel="0" collapsed="false">
      <c r="A482" s="254" t="n">
        <v>71643279</v>
      </c>
      <c r="B482" s="255" t="s">
        <v>430</v>
      </c>
      <c r="C482" s="255"/>
      <c r="D482" s="255" t="s">
        <v>321</v>
      </c>
      <c r="E482" s="255" t="s">
        <v>431</v>
      </c>
      <c r="F482" s="255" t="s">
        <v>116</v>
      </c>
      <c r="G482" s="255" t="s">
        <v>384</v>
      </c>
      <c r="H482" s="231" t="n">
        <v>43927</v>
      </c>
      <c r="I482" s="231" t="n">
        <v>43927</v>
      </c>
      <c r="J482" s="255" t="s">
        <v>326</v>
      </c>
      <c r="K482" s="256" t="n">
        <v>0.5</v>
      </c>
      <c r="L482" s="255" t="s">
        <v>238</v>
      </c>
      <c r="M482" s="255" t="s">
        <v>291</v>
      </c>
      <c r="N482" s="255"/>
      <c r="O482" s="257" t="n">
        <v>1.52</v>
      </c>
      <c r="P482" s="255" t="s">
        <v>343</v>
      </c>
      <c r="Q482" s="255" t="s">
        <v>278</v>
      </c>
      <c r="R482" s="255" t="s">
        <v>293</v>
      </c>
      <c r="S482" s="255" t="s">
        <v>338</v>
      </c>
      <c r="T482" s="255" t="s">
        <v>325</v>
      </c>
      <c r="U482" s="231" t="n">
        <v>43927</v>
      </c>
      <c r="V482" s="256" t="n">
        <v>0.5</v>
      </c>
      <c r="W482" s="255" t="s">
        <v>116</v>
      </c>
      <c r="X482" s="258" t="n">
        <v>0</v>
      </c>
      <c r="Y482" s="257" t="n">
        <v>1.52</v>
      </c>
      <c r="Z482" s="257" t="n">
        <v>0</v>
      </c>
    </row>
    <row r="483" customFormat="false" ht="15.05" hidden="false" customHeight="false" outlineLevel="0" collapsed="false">
      <c r="A483" s="254" t="n">
        <v>71643279</v>
      </c>
      <c r="B483" s="255" t="s">
        <v>430</v>
      </c>
      <c r="C483" s="255"/>
      <c r="D483" s="255" t="s">
        <v>321</v>
      </c>
      <c r="E483" s="255" t="s">
        <v>431</v>
      </c>
      <c r="F483" s="255" t="s">
        <v>335</v>
      </c>
      <c r="G483" s="255" t="s">
        <v>384</v>
      </c>
      <c r="H483" s="231" t="n">
        <v>43927</v>
      </c>
      <c r="I483" s="231" t="n">
        <v>43927</v>
      </c>
      <c r="J483" s="255" t="s">
        <v>287</v>
      </c>
      <c r="K483" s="256" t="n">
        <v>0</v>
      </c>
      <c r="L483" s="255" t="s">
        <v>238</v>
      </c>
      <c r="M483" s="255" t="s">
        <v>291</v>
      </c>
      <c r="N483" s="255"/>
      <c r="O483" s="257" t="n">
        <v>1.52</v>
      </c>
      <c r="P483" s="255" t="s">
        <v>343</v>
      </c>
      <c r="Q483" s="255" t="s">
        <v>278</v>
      </c>
      <c r="R483" s="255" t="s">
        <v>293</v>
      </c>
      <c r="S483" s="255" t="s">
        <v>338</v>
      </c>
      <c r="T483" s="255" t="s">
        <v>325</v>
      </c>
      <c r="U483" s="231" t="n">
        <v>43927</v>
      </c>
      <c r="V483" s="256" t="n">
        <v>0</v>
      </c>
      <c r="W483" s="255" t="s">
        <v>116</v>
      </c>
      <c r="X483" s="258" t="n">
        <v>0</v>
      </c>
      <c r="Y483" s="257" t="n">
        <v>1.52</v>
      </c>
      <c r="Z483" s="257" t="n">
        <v>0</v>
      </c>
    </row>
    <row r="484" customFormat="false" ht="15.05" hidden="false" customHeight="false" outlineLevel="0" collapsed="false">
      <c r="A484" s="254" t="n">
        <v>71643280</v>
      </c>
      <c r="B484" s="255" t="s">
        <v>432</v>
      </c>
      <c r="C484" s="255"/>
      <c r="D484" s="255" t="s">
        <v>328</v>
      </c>
      <c r="E484" s="255" t="s">
        <v>433</v>
      </c>
      <c r="F484" s="255" t="s">
        <v>116</v>
      </c>
      <c r="G484" s="255" t="s">
        <v>384</v>
      </c>
      <c r="H484" s="231" t="n">
        <v>43927</v>
      </c>
      <c r="I484" s="231" t="n">
        <v>43927</v>
      </c>
      <c r="J484" s="255" t="s">
        <v>273</v>
      </c>
      <c r="K484" s="256" t="n">
        <v>0</v>
      </c>
      <c r="L484" s="255" t="s">
        <v>238</v>
      </c>
      <c r="M484" s="255" t="s">
        <v>354</v>
      </c>
      <c r="N484" s="255"/>
      <c r="O484" s="257" t="n">
        <v>0</v>
      </c>
      <c r="P484" s="255" t="s">
        <v>343</v>
      </c>
      <c r="Q484" s="255" t="s">
        <v>278</v>
      </c>
      <c r="R484" s="255" t="s">
        <v>332</v>
      </c>
      <c r="S484" s="255" t="s">
        <v>338</v>
      </c>
      <c r="T484" s="255" t="s">
        <v>334</v>
      </c>
      <c r="U484" s="231" t="n">
        <v>43927</v>
      </c>
      <c r="V484" s="256" t="n">
        <v>2</v>
      </c>
      <c r="W484" s="255" t="s">
        <v>434</v>
      </c>
      <c r="X484" s="258" t="n">
        <v>0</v>
      </c>
      <c r="Y484" s="257" t="n">
        <v>0</v>
      </c>
      <c r="Z484" s="257" t="n">
        <v>0</v>
      </c>
    </row>
    <row r="485" customFormat="false" ht="15.05" hidden="false" customHeight="false" outlineLevel="0" collapsed="false">
      <c r="A485" s="254" t="n">
        <v>71643280</v>
      </c>
      <c r="B485" s="255" t="s">
        <v>432</v>
      </c>
      <c r="C485" s="255"/>
      <c r="D485" s="255" t="s">
        <v>328</v>
      </c>
      <c r="E485" s="255" t="s">
        <v>433</v>
      </c>
      <c r="F485" s="255" t="s">
        <v>116</v>
      </c>
      <c r="G485" s="255" t="s">
        <v>384</v>
      </c>
      <c r="H485" s="231" t="n">
        <v>43927</v>
      </c>
      <c r="I485" s="231" t="n">
        <v>43927</v>
      </c>
      <c r="J485" s="255" t="s">
        <v>287</v>
      </c>
      <c r="K485" s="256" t="n">
        <v>0</v>
      </c>
      <c r="L485" s="255" t="s">
        <v>238</v>
      </c>
      <c r="M485" s="255" t="s">
        <v>354</v>
      </c>
      <c r="N485" s="255"/>
      <c r="O485" s="257" t="n">
        <v>0</v>
      </c>
      <c r="P485" s="255" t="s">
        <v>343</v>
      </c>
      <c r="Q485" s="255" t="s">
        <v>278</v>
      </c>
      <c r="R485" s="255" t="s">
        <v>332</v>
      </c>
      <c r="S485" s="255" t="s">
        <v>338</v>
      </c>
      <c r="T485" s="255" t="s">
        <v>334</v>
      </c>
      <c r="U485" s="231" t="n">
        <v>43927</v>
      </c>
      <c r="V485" s="256" t="n">
        <v>0</v>
      </c>
      <c r="W485" s="255" t="s">
        <v>434</v>
      </c>
      <c r="X485" s="258" t="n">
        <v>0</v>
      </c>
      <c r="Y485" s="257" t="n">
        <v>0</v>
      </c>
      <c r="Z485" s="257" t="n">
        <v>0</v>
      </c>
    </row>
    <row r="486" customFormat="false" ht="15.05" hidden="false" customHeight="false" outlineLevel="0" collapsed="false">
      <c r="A486" s="254" t="n">
        <v>71643281</v>
      </c>
      <c r="B486" s="255" t="s">
        <v>435</v>
      </c>
      <c r="C486" s="255" t="s">
        <v>245</v>
      </c>
      <c r="D486" s="255" t="s">
        <v>374</v>
      </c>
      <c r="E486" s="255" t="s">
        <v>436</v>
      </c>
      <c r="F486" s="255" t="s">
        <v>144</v>
      </c>
      <c r="G486" s="255" t="s">
        <v>309</v>
      </c>
      <c r="H486" s="231" t="n">
        <v>43927</v>
      </c>
      <c r="I486" s="231" t="n">
        <v>43927</v>
      </c>
      <c r="J486" s="255" t="s">
        <v>326</v>
      </c>
      <c r="K486" s="256" t="n">
        <v>0.5</v>
      </c>
      <c r="L486" s="255" t="s">
        <v>247</v>
      </c>
      <c r="M486" s="255" t="s">
        <v>354</v>
      </c>
      <c r="N486" s="255" t="s">
        <v>437</v>
      </c>
      <c r="O486" s="257" t="n">
        <v>3.01</v>
      </c>
      <c r="P486" s="255" t="s">
        <v>343</v>
      </c>
      <c r="Q486" s="255" t="s">
        <v>278</v>
      </c>
      <c r="R486" s="255" t="s">
        <v>367</v>
      </c>
      <c r="S486" s="255" t="s">
        <v>333</v>
      </c>
      <c r="T486" s="255" t="s">
        <v>377</v>
      </c>
      <c r="U486" s="231" t="n">
        <v>43927</v>
      </c>
      <c r="V486" s="256" t="n">
        <v>0.5</v>
      </c>
      <c r="W486" s="255" t="s">
        <v>144</v>
      </c>
      <c r="X486" s="258" t="n">
        <v>0</v>
      </c>
      <c r="Y486" s="257" t="n">
        <v>3.01</v>
      </c>
      <c r="Z486" s="257" t="n">
        <v>0</v>
      </c>
    </row>
    <row r="487" customFormat="false" ht="15.05" hidden="false" customHeight="false" outlineLevel="0" collapsed="false">
      <c r="A487" s="254" t="n">
        <v>71643281</v>
      </c>
      <c r="B487" s="255" t="s">
        <v>435</v>
      </c>
      <c r="C487" s="255" t="s">
        <v>245</v>
      </c>
      <c r="D487" s="255" t="s">
        <v>374</v>
      </c>
      <c r="E487" s="255" t="s">
        <v>436</v>
      </c>
      <c r="F487" s="255" t="s">
        <v>144</v>
      </c>
      <c r="G487" s="255" t="s">
        <v>309</v>
      </c>
      <c r="H487" s="231" t="n">
        <v>43927</v>
      </c>
      <c r="I487" s="231" t="n">
        <v>43927</v>
      </c>
      <c r="J487" s="255" t="s">
        <v>326</v>
      </c>
      <c r="K487" s="256" t="n">
        <v>1</v>
      </c>
      <c r="L487" s="255" t="s">
        <v>247</v>
      </c>
      <c r="M487" s="255" t="s">
        <v>354</v>
      </c>
      <c r="N487" s="255" t="s">
        <v>437</v>
      </c>
      <c r="O487" s="257" t="n">
        <v>3.01</v>
      </c>
      <c r="P487" s="255" t="s">
        <v>343</v>
      </c>
      <c r="Q487" s="255" t="s">
        <v>278</v>
      </c>
      <c r="R487" s="255" t="s">
        <v>367</v>
      </c>
      <c r="S487" s="255" t="s">
        <v>333</v>
      </c>
      <c r="T487" s="255" t="s">
        <v>377</v>
      </c>
      <c r="U487" s="231" t="n">
        <v>43927</v>
      </c>
      <c r="V487" s="256" t="n">
        <v>1</v>
      </c>
      <c r="W487" s="255" t="s">
        <v>144</v>
      </c>
      <c r="X487" s="258" t="n">
        <v>0</v>
      </c>
      <c r="Y487" s="257" t="n">
        <v>3.01</v>
      </c>
      <c r="Z487" s="257" t="n">
        <v>0</v>
      </c>
    </row>
    <row r="488" customFormat="false" ht="15.05" hidden="false" customHeight="false" outlineLevel="0" collapsed="false">
      <c r="A488" s="254" t="n">
        <v>71643281</v>
      </c>
      <c r="B488" s="255" t="s">
        <v>435</v>
      </c>
      <c r="C488" s="255" t="s">
        <v>245</v>
      </c>
      <c r="D488" s="255" t="s">
        <v>374</v>
      </c>
      <c r="E488" s="255" t="s">
        <v>436</v>
      </c>
      <c r="F488" s="255" t="s">
        <v>144</v>
      </c>
      <c r="G488" s="255" t="s">
        <v>309</v>
      </c>
      <c r="H488" s="231" t="n">
        <v>43927</v>
      </c>
      <c r="I488" s="231" t="n">
        <v>43927</v>
      </c>
      <c r="J488" s="255" t="s">
        <v>326</v>
      </c>
      <c r="K488" s="256" t="n">
        <v>1</v>
      </c>
      <c r="L488" s="255" t="s">
        <v>247</v>
      </c>
      <c r="M488" s="255" t="s">
        <v>354</v>
      </c>
      <c r="N488" s="255" t="s">
        <v>437</v>
      </c>
      <c r="O488" s="257" t="n">
        <v>3.01</v>
      </c>
      <c r="P488" s="255" t="s">
        <v>343</v>
      </c>
      <c r="Q488" s="255" t="s">
        <v>278</v>
      </c>
      <c r="R488" s="255" t="s">
        <v>367</v>
      </c>
      <c r="S488" s="255" t="s">
        <v>333</v>
      </c>
      <c r="T488" s="255" t="s">
        <v>377</v>
      </c>
      <c r="U488" s="231" t="n">
        <v>43927</v>
      </c>
      <c r="V488" s="256" t="n">
        <v>1</v>
      </c>
      <c r="W488" s="255" t="s">
        <v>144</v>
      </c>
      <c r="X488" s="258" t="n">
        <v>0</v>
      </c>
      <c r="Y488" s="257" t="n">
        <v>3.01</v>
      </c>
      <c r="Z488" s="257" t="n">
        <v>0</v>
      </c>
    </row>
    <row r="489" customFormat="false" ht="15.05" hidden="false" customHeight="false" outlineLevel="0" collapsed="false">
      <c r="A489" s="254" t="n">
        <v>71643281</v>
      </c>
      <c r="B489" s="255" t="s">
        <v>435</v>
      </c>
      <c r="C489" s="255" t="s">
        <v>245</v>
      </c>
      <c r="D489" s="255" t="s">
        <v>374</v>
      </c>
      <c r="E489" s="255" t="s">
        <v>436</v>
      </c>
      <c r="F489" s="255" t="s">
        <v>144</v>
      </c>
      <c r="G489" s="255" t="s">
        <v>309</v>
      </c>
      <c r="H489" s="231" t="n">
        <v>43927</v>
      </c>
      <c r="I489" s="231" t="n">
        <v>43927</v>
      </c>
      <c r="J489" s="255" t="s">
        <v>326</v>
      </c>
      <c r="K489" s="256" t="n">
        <v>1</v>
      </c>
      <c r="L489" s="255" t="s">
        <v>247</v>
      </c>
      <c r="M489" s="255" t="s">
        <v>354</v>
      </c>
      <c r="N489" s="255" t="s">
        <v>437</v>
      </c>
      <c r="O489" s="257" t="n">
        <v>3.01</v>
      </c>
      <c r="P489" s="255" t="s">
        <v>343</v>
      </c>
      <c r="Q489" s="255" t="s">
        <v>278</v>
      </c>
      <c r="R489" s="255" t="s">
        <v>367</v>
      </c>
      <c r="S489" s="255" t="s">
        <v>333</v>
      </c>
      <c r="T489" s="255" t="s">
        <v>377</v>
      </c>
      <c r="U489" s="231" t="n">
        <v>43927</v>
      </c>
      <c r="V489" s="256" t="n">
        <v>1</v>
      </c>
      <c r="W489" s="255" t="s">
        <v>144</v>
      </c>
      <c r="X489" s="258" t="n">
        <v>0</v>
      </c>
      <c r="Y489" s="257" t="n">
        <v>3.01</v>
      </c>
      <c r="Z489" s="257" t="n">
        <v>0</v>
      </c>
    </row>
    <row r="490" customFormat="false" ht="15.05" hidden="false" customHeight="false" outlineLevel="0" collapsed="false">
      <c r="A490" s="254" t="n">
        <v>71643281</v>
      </c>
      <c r="B490" s="255" t="s">
        <v>435</v>
      </c>
      <c r="C490" s="255" t="s">
        <v>245</v>
      </c>
      <c r="D490" s="255" t="s">
        <v>374</v>
      </c>
      <c r="E490" s="255" t="s">
        <v>436</v>
      </c>
      <c r="F490" s="255" t="s">
        <v>144</v>
      </c>
      <c r="G490" s="255" t="s">
        <v>309</v>
      </c>
      <c r="H490" s="231" t="n">
        <v>43927</v>
      </c>
      <c r="I490" s="231" t="n">
        <v>43927</v>
      </c>
      <c r="J490" s="255" t="s">
        <v>326</v>
      </c>
      <c r="K490" s="256" t="n">
        <v>0.5</v>
      </c>
      <c r="L490" s="255" t="s">
        <v>247</v>
      </c>
      <c r="M490" s="255" t="s">
        <v>354</v>
      </c>
      <c r="N490" s="255" t="s">
        <v>437</v>
      </c>
      <c r="O490" s="257" t="n">
        <v>3.01</v>
      </c>
      <c r="P490" s="255" t="s">
        <v>343</v>
      </c>
      <c r="Q490" s="255" t="s">
        <v>278</v>
      </c>
      <c r="R490" s="255" t="s">
        <v>367</v>
      </c>
      <c r="S490" s="255" t="s">
        <v>333</v>
      </c>
      <c r="T490" s="255" t="s">
        <v>377</v>
      </c>
      <c r="U490" s="231" t="n">
        <v>43927</v>
      </c>
      <c r="V490" s="256" t="n">
        <v>0.5</v>
      </c>
      <c r="W490" s="255" t="s">
        <v>144</v>
      </c>
      <c r="X490" s="258" t="n">
        <v>0</v>
      </c>
      <c r="Y490" s="257" t="n">
        <v>3.01</v>
      </c>
      <c r="Z490" s="257" t="n">
        <v>0</v>
      </c>
    </row>
    <row r="491" customFormat="false" ht="15.05" hidden="false" customHeight="false" outlineLevel="0" collapsed="false">
      <c r="A491" s="254" t="n">
        <v>71643281</v>
      </c>
      <c r="B491" s="255" t="s">
        <v>435</v>
      </c>
      <c r="C491" s="255" t="s">
        <v>245</v>
      </c>
      <c r="D491" s="255" t="s">
        <v>374</v>
      </c>
      <c r="E491" s="255" t="s">
        <v>436</v>
      </c>
      <c r="F491" s="255" t="s">
        <v>335</v>
      </c>
      <c r="G491" s="255" t="s">
        <v>309</v>
      </c>
      <c r="H491" s="231" t="n">
        <v>43927</v>
      </c>
      <c r="I491" s="231" t="n">
        <v>43927</v>
      </c>
      <c r="J491" s="255" t="s">
        <v>326</v>
      </c>
      <c r="K491" s="256" t="n">
        <v>0</v>
      </c>
      <c r="L491" s="255" t="s">
        <v>247</v>
      </c>
      <c r="M491" s="255" t="s">
        <v>354</v>
      </c>
      <c r="N491" s="255" t="s">
        <v>437</v>
      </c>
      <c r="O491" s="257" t="n">
        <v>3.01</v>
      </c>
      <c r="P491" s="255" t="s">
        <v>343</v>
      </c>
      <c r="Q491" s="255" t="s">
        <v>278</v>
      </c>
      <c r="R491" s="255" t="s">
        <v>367</v>
      </c>
      <c r="S491" s="255" t="s">
        <v>333</v>
      </c>
      <c r="T491" s="255" t="s">
        <v>377</v>
      </c>
      <c r="U491" s="231" t="n">
        <v>43927</v>
      </c>
      <c r="V491" s="256" t="n">
        <v>0</v>
      </c>
      <c r="W491" s="255" t="s">
        <v>144</v>
      </c>
      <c r="X491" s="258" t="n">
        <v>0</v>
      </c>
      <c r="Y491" s="257" t="n">
        <v>3.01</v>
      </c>
      <c r="Z491" s="257" t="n">
        <v>0</v>
      </c>
    </row>
    <row r="492" customFormat="false" ht="15.05" hidden="false" customHeight="false" outlineLevel="0" collapsed="false">
      <c r="A492" s="254" t="n">
        <v>71643281</v>
      </c>
      <c r="B492" s="255" t="s">
        <v>435</v>
      </c>
      <c r="C492" s="255" t="s">
        <v>245</v>
      </c>
      <c r="D492" s="255" t="s">
        <v>374</v>
      </c>
      <c r="E492" s="255" t="s">
        <v>436</v>
      </c>
      <c r="F492" s="255" t="s">
        <v>144</v>
      </c>
      <c r="G492" s="255" t="s">
        <v>309</v>
      </c>
      <c r="H492" s="231" t="n">
        <v>43927</v>
      </c>
      <c r="I492" s="231" t="n">
        <v>43927</v>
      </c>
      <c r="J492" s="255" t="s">
        <v>287</v>
      </c>
      <c r="K492" s="256" t="n">
        <v>0</v>
      </c>
      <c r="L492" s="255" t="s">
        <v>247</v>
      </c>
      <c r="M492" s="255" t="s">
        <v>354</v>
      </c>
      <c r="N492" s="255" t="s">
        <v>437</v>
      </c>
      <c r="O492" s="257" t="n">
        <v>3.01</v>
      </c>
      <c r="P492" s="255" t="s">
        <v>343</v>
      </c>
      <c r="Q492" s="255" t="s">
        <v>278</v>
      </c>
      <c r="R492" s="255" t="s">
        <v>367</v>
      </c>
      <c r="S492" s="255" t="s">
        <v>333</v>
      </c>
      <c r="T492" s="255" t="s">
        <v>377</v>
      </c>
      <c r="U492" s="231" t="n">
        <v>43927</v>
      </c>
      <c r="V492" s="256" t="n">
        <v>0</v>
      </c>
      <c r="W492" s="255" t="s">
        <v>144</v>
      </c>
      <c r="X492" s="258" t="n">
        <v>0</v>
      </c>
      <c r="Y492" s="257" t="n">
        <v>3.01</v>
      </c>
      <c r="Z492" s="257" t="n">
        <v>0</v>
      </c>
    </row>
    <row r="493" customFormat="false" ht="15.05" hidden="false" customHeight="false" outlineLevel="0" collapsed="false">
      <c r="A493" s="254" t="n">
        <v>71648185</v>
      </c>
      <c r="B493" s="255" t="s">
        <v>438</v>
      </c>
      <c r="C493" s="255"/>
      <c r="D493" s="255" t="s">
        <v>439</v>
      </c>
      <c r="E493" s="255" t="s">
        <v>440</v>
      </c>
      <c r="F493" s="255" t="s">
        <v>130</v>
      </c>
      <c r="G493" s="255" t="s">
        <v>272</v>
      </c>
      <c r="H493" s="231" t="n">
        <v>43927</v>
      </c>
      <c r="I493" s="231" t="n">
        <v>43927</v>
      </c>
      <c r="J493" s="255" t="s">
        <v>326</v>
      </c>
      <c r="K493" s="256" t="n">
        <v>2</v>
      </c>
      <c r="L493" s="255" t="s">
        <v>238</v>
      </c>
      <c r="M493" s="255" t="s">
        <v>291</v>
      </c>
      <c r="N493" s="255"/>
      <c r="O493" s="257" t="n">
        <v>1.5</v>
      </c>
      <c r="P493" s="255" t="s">
        <v>441</v>
      </c>
      <c r="Q493" s="255" t="s">
        <v>278</v>
      </c>
      <c r="R493" s="255" t="s">
        <v>332</v>
      </c>
      <c r="S493" s="255" t="s">
        <v>338</v>
      </c>
      <c r="T493" s="255" t="s">
        <v>442</v>
      </c>
      <c r="U493" s="231" t="n">
        <v>43927</v>
      </c>
      <c r="V493" s="256" t="n">
        <v>2</v>
      </c>
      <c r="W493" s="255" t="s">
        <v>116</v>
      </c>
      <c r="X493" s="258" t="n">
        <v>0</v>
      </c>
      <c r="Y493" s="257" t="n">
        <v>1.5</v>
      </c>
      <c r="Z493" s="257" t="n">
        <v>0</v>
      </c>
    </row>
    <row r="494" customFormat="false" ht="15.05" hidden="false" customHeight="false" outlineLevel="0" collapsed="false">
      <c r="A494" s="254" t="n">
        <v>71648202</v>
      </c>
      <c r="B494" s="255" t="s">
        <v>443</v>
      </c>
      <c r="C494" s="255"/>
      <c r="D494" s="255" t="s">
        <v>328</v>
      </c>
      <c r="E494" s="255" t="s">
        <v>444</v>
      </c>
      <c r="F494" s="255" t="s">
        <v>144</v>
      </c>
      <c r="G494" s="255" t="s">
        <v>309</v>
      </c>
      <c r="H494" s="231" t="n">
        <v>43927</v>
      </c>
      <c r="I494" s="231" t="n">
        <v>43927</v>
      </c>
      <c r="J494" s="255" t="s">
        <v>326</v>
      </c>
      <c r="K494" s="256" t="n">
        <v>2</v>
      </c>
      <c r="L494" s="255" t="s">
        <v>247</v>
      </c>
      <c r="M494" s="255" t="s">
        <v>445</v>
      </c>
      <c r="N494" s="255" t="s">
        <v>446</v>
      </c>
      <c r="O494" s="257" t="n">
        <v>1.5</v>
      </c>
      <c r="P494" s="255" t="s">
        <v>441</v>
      </c>
      <c r="Q494" s="255" t="s">
        <v>278</v>
      </c>
      <c r="R494" s="255" t="s">
        <v>332</v>
      </c>
      <c r="S494" s="255" t="s">
        <v>447</v>
      </c>
      <c r="T494" s="255" t="s">
        <v>334</v>
      </c>
      <c r="U494" s="231" t="n">
        <v>43927</v>
      </c>
      <c r="V494" s="256" t="n">
        <v>2</v>
      </c>
      <c r="W494" s="255" t="s">
        <v>144</v>
      </c>
      <c r="X494" s="258" t="n">
        <v>0</v>
      </c>
      <c r="Y494" s="257" t="n">
        <v>1.5</v>
      </c>
      <c r="Z494" s="257" t="n">
        <v>0</v>
      </c>
    </row>
    <row r="495" customFormat="false" ht="15.05" hidden="false" customHeight="false" outlineLevel="0" collapsed="false">
      <c r="A495" s="254" t="n">
        <v>71648202</v>
      </c>
      <c r="B495" s="255" t="s">
        <v>443</v>
      </c>
      <c r="C495" s="255"/>
      <c r="D495" s="255" t="s">
        <v>328</v>
      </c>
      <c r="E495" s="255" t="s">
        <v>444</v>
      </c>
      <c r="F495" s="255" t="s">
        <v>335</v>
      </c>
      <c r="G495" s="255" t="s">
        <v>309</v>
      </c>
      <c r="H495" s="231" t="n">
        <v>43927</v>
      </c>
      <c r="I495" s="231" t="n">
        <v>43927</v>
      </c>
      <c r="J495" s="255" t="s">
        <v>287</v>
      </c>
      <c r="K495" s="256" t="n">
        <v>0</v>
      </c>
      <c r="L495" s="255" t="s">
        <v>247</v>
      </c>
      <c r="M495" s="255" t="s">
        <v>445</v>
      </c>
      <c r="N495" s="255" t="s">
        <v>446</v>
      </c>
      <c r="O495" s="257" t="n">
        <v>1.5</v>
      </c>
      <c r="P495" s="255" t="s">
        <v>441</v>
      </c>
      <c r="Q495" s="255" t="s">
        <v>278</v>
      </c>
      <c r="R495" s="255" t="s">
        <v>332</v>
      </c>
      <c r="S495" s="255" t="s">
        <v>447</v>
      </c>
      <c r="T495" s="255" t="s">
        <v>334</v>
      </c>
      <c r="U495" s="231" t="n">
        <v>43927</v>
      </c>
      <c r="V495" s="256" t="n">
        <v>0</v>
      </c>
      <c r="W495" s="255" t="s">
        <v>144</v>
      </c>
      <c r="X495" s="258" t="n">
        <v>0</v>
      </c>
      <c r="Y495" s="257" t="n">
        <v>1.5</v>
      </c>
      <c r="Z495" s="257" t="n">
        <v>0</v>
      </c>
    </row>
    <row r="496" customFormat="false" ht="15.05" hidden="false" customHeight="false" outlineLevel="0" collapsed="false">
      <c r="A496" s="254" t="n">
        <v>71648203</v>
      </c>
      <c r="B496" s="255" t="s">
        <v>448</v>
      </c>
      <c r="C496" s="255" t="s">
        <v>245</v>
      </c>
      <c r="D496" s="255" t="s">
        <v>347</v>
      </c>
      <c r="E496" s="255" t="s">
        <v>449</v>
      </c>
      <c r="F496" s="255" t="s">
        <v>116</v>
      </c>
      <c r="G496" s="255" t="s">
        <v>272</v>
      </c>
      <c r="H496" s="231" t="n">
        <v>43927</v>
      </c>
      <c r="I496" s="231" t="n">
        <v>43927</v>
      </c>
      <c r="J496" s="255" t="s">
        <v>326</v>
      </c>
      <c r="K496" s="256" t="n">
        <v>0.5</v>
      </c>
      <c r="L496" s="255" t="s">
        <v>247</v>
      </c>
      <c r="M496" s="255" t="s">
        <v>291</v>
      </c>
      <c r="N496" s="255"/>
      <c r="O496" s="257" t="n">
        <v>1.52</v>
      </c>
      <c r="P496" s="255" t="s">
        <v>441</v>
      </c>
      <c r="Q496" s="255" t="s">
        <v>278</v>
      </c>
      <c r="R496" s="255" t="s">
        <v>318</v>
      </c>
      <c r="S496" s="255" t="s">
        <v>294</v>
      </c>
      <c r="T496" s="255" t="s">
        <v>350</v>
      </c>
      <c r="U496" s="231" t="n">
        <v>43927</v>
      </c>
      <c r="V496" s="256" t="n">
        <v>0.5</v>
      </c>
      <c r="W496" s="255" t="s">
        <v>116</v>
      </c>
      <c r="X496" s="258" t="n">
        <v>0</v>
      </c>
      <c r="Y496" s="257" t="n">
        <v>1.52</v>
      </c>
      <c r="Z496" s="257" t="n">
        <v>0</v>
      </c>
    </row>
    <row r="497" customFormat="false" ht="15.05" hidden="false" customHeight="false" outlineLevel="0" collapsed="false">
      <c r="A497" s="254" t="n">
        <v>71648203</v>
      </c>
      <c r="B497" s="255" t="s">
        <v>448</v>
      </c>
      <c r="C497" s="255" t="s">
        <v>245</v>
      </c>
      <c r="D497" s="255" t="s">
        <v>347</v>
      </c>
      <c r="E497" s="255" t="s">
        <v>449</v>
      </c>
      <c r="F497" s="255" t="s">
        <v>116</v>
      </c>
      <c r="G497" s="255" t="s">
        <v>272</v>
      </c>
      <c r="H497" s="231" t="n">
        <v>43927</v>
      </c>
      <c r="I497" s="231" t="n">
        <v>43927</v>
      </c>
      <c r="J497" s="255" t="s">
        <v>326</v>
      </c>
      <c r="K497" s="256" t="n">
        <v>0.5</v>
      </c>
      <c r="L497" s="255" t="s">
        <v>247</v>
      </c>
      <c r="M497" s="255" t="s">
        <v>291</v>
      </c>
      <c r="N497" s="255"/>
      <c r="O497" s="257" t="n">
        <v>1.52</v>
      </c>
      <c r="P497" s="255" t="s">
        <v>441</v>
      </c>
      <c r="Q497" s="255" t="s">
        <v>278</v>
      </c>
      <c r="R497" s="255" t="s">
        <v>318</v>
      </c>
      <c r="S497" s="255" t="s">
        <v>294</v>
      </c>
      <c r="T497" s="255" t="s">
        <v>350</v>
      </c>
      <c r="U497" s="231" t="n">
        <v>43927</v>
      </c>
      <c r="V497" s="256" t="n">
        <v>0.5</v>
      </c>
      <c r="W497" s="255" t="s">
        <v>116</v>
      </c>
      <c r="X497" s="258" t="n">
        <v>0</v>
      </c>
      <c r="Y497" s="257" t="n">
        <v>1.52</v>
      </c>
      <c r="Z497" s="257" t="n">
        <v>0</v>
      </c>
    </row>
    <row r="498" customFormat="false" ht="15.05" hidden="false" customHeight="false" outlineLevel="0" collapsed="false">
      <c r="A498" s="254" t="n">
        <v>71648203</v>
      </c>
      <c r="B498" s="255" t="s">
        <v>448</v>
      </c>
      <c r="C498" s="255" t="s">
        <v>245</v>
      </c>
      <c r="D498" s="255" t="s">
        <v>347</v>
      </c>
      <c r="E498" s="255" t="s">
        <v>449</v>
      </c>
      <c r="F498" s="255" t="s">
        <v>116</v>
      </c>
      <c r="G498" s="255" t="s">
        <v>272</v>
      </c>
      <c r="H498" s="231" t="n">
        <v>43927</v>
      </c>
      <c r="I498" s="231" t="n">
        <v>43927</v>
      </c>
      <c r="J498" s="255" t="s">
        <v>326</v>
      </c>
      <c r="K498" s="256" t="n">
        <v>0.5</v>
      </c>
      <c r="L498" s="255" t="s">
        <v>247</v>
      </c>
      <c r="M498" s="255" t="s">
        <v>291</v>
      </c>
      <c r="N498" s="255"/>
      <c r="O498" s="257" t="n">
        <v>1.52</v>
      </c>
      <c r="P498" s="255" t="s">
        <v>441</v>
      </c>
      <c r="Q498" s="255" t="s">
        <v>278</v>
      </c>
      <c r="R498" s="255" t="s">
        <v>318</v>
      </c>
      <c r="S498" s="255" t="s">
        <v>294</v>
      </c>
      <c r="T498" s="255" t="s">
        <v>350</v>
      </c>
      <c r="U498" s="231" t="n">
        <v>43927</v>
      </c>
      <c r="V498" s="256" t="n">
        <v>0.5</v>
      </c>
      <c r="W498" s="255" t="s">
        <v>116</v>
      </c>
      <c r="X498" s="258" t="n">
        <v>0</v>
      </c>
      <c r="Y498" s="257" t="n">
        <v>1.52</v>
      </c>
      <c r="Z498" s="257" t="n">
        <v>0</v>
      </c>
    </row>
    <row r="499" customFormat="false" ht="15.05" hidden="false" customHeight="false" outlineLevel="0" collapsed="false">
      <c r="A499" s="254" t="n">
        <v>71648203</v>
      </c>
      <c r="B499" s="255" t="s">
        <v>448</v>
      </c>
      <c r="C499" s="255" t="s">
        <v>245</v>
      </c>
      <c r="D499" s="255" t="s">
        <v>347</v>
      </c>
      <c r="E499" s="255" t="s">
        <v>449</v>
      </c>
      <c r="F499" s="255" t="s">
        <v>116</v>
      </c>
      <c r="G499" s="255" t="s">
        <v>272</v>
      </c>
      <c r="H499" s="231" t="n">
        <v>43927</v>
      </c>
      <c r="I499" s="231" t="n">
        <v>43927</v>
      </c>
      <c r="J499" s="255" t="s">
        <v>326</v>
      </c>
      <c r="K499" s="256" t="n">
        <v>0.5</v>
      </c>
      <c r="L499" s="255" t="s">
        <v>247</v>
      </c>
      <c r="M499" s="255" t="s">
        <v>291</v>
      </c>
      <c r="N499" s="255"/>
      <c r="O499" s="257" t="n">
        <v>1.52</v>
      </c>
      <c r="P499" s="255" t="s">
        <v>441</v>
      </c>
      <c r="Q499" s="255" t="s">
        <v>278</v>
      </c>
      <c r="R499" s="255" t="s">
        <v>318</v>
      </c>
      <c r="S499" s="255" t="s">
        <v>294</v>
      </c>
      <c r="T499" s="255" t="s">
        <v>350</v>
      </c>
      <c r="U499" s="231" t="n">
        <v>43927</v>
      </c>
      <c r="V499" s="256" t="n">
        <v>0.5</v>
      </c>
      <c r="W499" s="255" t="s">
        <v>116</v>
      </c>
      <c r="X499" s="258" t="n">
        <v>0</v>
      </c>
      <c r="Y499" s="257" t="n">
        <v>1.52</v>
      </c>
      <c r="Z499" s="257" t="n">
        <v>0</v>
      </c>
    </row>
    <row r="500" customFormat="false" ht="15.05" hidden="false" customHeight="false" outlineLevel="0" collapsed="false">
      <c r="A500" s="254" t="n">
        <v>71648210</v>
      </c>
      <c r="B500" s="255" t="s">
        <v>450</v>
      </c>
      <c r="C500" s="255"/>
      <c r="D500" s="255" t="s">
        <v>451</v>
      </c>
      <c r="E500" s="255" t="s">
        <v>452</v>
      </c>
      <c r="F500" s="255" t="s">
        <v>116</v>
      </c>
      <c r="G500" s="255" t="s">
        <v>272</v>
      </c>
      <c r="H500" s="231" t="n">
        <v>43927</v>
      </c>
      <c r="I500" s="231" t="n">
        <v>43927</v>
      </c>
      <c r="J500" s="255" t="s">
        <v>326</v>
      </c>
      <c r="K500" s="256" t="n">
        <v>4</v>
      </c>
      <c r="L500" s="255" t="s">
        <v>247</v>
      </c>
      <c r="M500" s="255" t="s">
        <v>354</v>
      </c>
      <c r="N500" s="255"/>
      <c r="O500" s="257" t="n">
        <v>3</v>
      </c>
      <c r="P500" s="255" t="s">
        <v>441</v>
      </c>
      <c r="Q500" s="255" t="s">
        <v>278</v>
      </c>
      <c r="R500" s="255" t="s">
        <v>318</v>
      </c>
      <c r="S500" s="255" t="s">
        <v>338</v>
      </c>
      <c r="T500" s="255" t="s">
        <v>453</v>
      </c>
      <c r="U500" s="231" t="n">
        <v>43927</v>
      </c>
      <c r="V500" s="256" t="n">
        <v>4</v>
      </c>
      <c r="W500" s="255" t="s">
        <v>116</v>
      </c>
      <c r="X500" s="258" t="n">
        <v>0</v>
      </c>
      <c r="Y500" s="257" t="n">
        <v>3</v>
      </c>
      <c r="Z500" s="257" t="n">
        <v>0</v>
      </c>
    </row>
    <row r="501" customFormat="false" ht="15.05" hidden="false" customHeight="false" outlineLevel="0" collapsed="false">
      <c r="A501" s="254" t="n">
        <v>71648210</v>
      </c>
      <c r="B501" s="255" t="s">
        <v>450</v>
      </c>
      <c r="C501" s="255"/>
      <c r="D501" s="255" t="s">
        <v>451</v>
      </c>
      <c r="E501" s="255" t="s">
        <v>452</v>
      </c>
      <c r="F501" s="255" t="s">
        <v>335</v>
      </c>
      <c r="G501" s="255" t="s">
        <v>272</v>
      </c>
      <c r="H501" s="231" t="n">
        <v>43927</v>
      </c>
      <c r="I501" s="231" t="n">
        <v>43927</v>
      </c>
      <c r="J501" s="255" t="s">
        <v>287</v>
      </c>
      <c r="K501" s="256" t="n">
        <v>0</v>
      </c>
      <c r="L501" s="255" t="s">
        <v>247</v>
      </c>
      <c r="M501" s="255" t="s">
        <v>354</v>
      </c>
      <c r="N501" s="255"/>
      <c r="O501" s="257" t="n">
        <v>3</v>
      </c>
      <c r="P501" s="255" t="s">
        <v>441</v>
      </c>
      <c r="Q501" s="255" t="s">
        <v>278</v>
      </c>
      <c r="R501" s="255" t="s">
        <v>318</v>
      </c>
      <c r="S501" s="255" t="s">
        <v>338</v>
      </c>
      <c r="T501" s="255" t="s">
        <v>453</v>
      </c>
      <c r="U501" s="231" t="n">
        <v>43927</v>
      </c>
      <c r="V501" s="256" t="n">
        <v>0</v>
      </c>
      <c r="W501" s="255" t="s">
        <v>116</v>
      </c>
      <c r="X501" s="258" t="n">
        <v>0</v>
      </c>
      <c r="Y501" s="257" t="n">
        <v>3</v>
      </c>
      <c r="Z501" s="257" t="n">
        <v>0</v>
      </c>
    </row>
    <row r="502" customFormat="false" ht="15.05" hidden="false" customHeight="false" outlineLevel="0" collapsed="false">
      <c r="A502" s="254" t="n">
        <v>71648219</v>
      </c>
      <c r="B502" s="255" t="s">
        <v>240</v>
      </c>
      <c r="C502" s="255"/>
      <c r="D502" s="255" t="s">
        <v>237</v>
      </c>
      <c r="E502" s="255" t="s">
        <v>241</v>
      </c>
      <c r="F502" s="255" t="s">
        <v>124</v>
      </c>
      <c r="G502" s="255" t="s">
        <v>272</v>
      </c>
      <c r="H502" s="231" t="n">
        <v>43927</v>
      </c>
      <c r="I502" s="231" t="n">
        <v>43927</v>
      </c>
      <c r="J502" s="255" t="s">
        <v>326</v>
      </c>
      <c r="K502" s="256" t="n">
        <v>2</v>
      </c>
      <c r="L502" s="255" t="s">
        <v>238</v>
      </c>
      <c r="M502" s="255" t="s">
        <v>291</v>
      </c>
      <c r="N502" s="255"/>
      <c r="O502" s="257" t="n">
        <v>1.88</v>
      </c>
      <c r="P502" s="255" t="s">
        <v>441</v>
      </c>
      <c r="Q502" s="255" t="s">
        <v>278</v>
      </c>
      <c r="R502" s="255"/>
      <c r="S502" s="255" t="s">
        <v>333</v>
      </c>
      <c r="T502" s="255" t="s">
        <v>454</v>
      </c>
      <c r="U502" s="231" t="n">
        <v>43927</v>
      </c>
      <c r="V502" s="256" t="n">
        <v>2</v>
      </c>
      <c r="W502" s="255" t="s">
        <v>116</v>
      </c>
      <c r="X502" s="258" t="n">
        <v>0</v>
      </c>
      <c r="Y502" s="257" t="n">
        <v>1.88</v>
      </c>
      <c r="Z502" s="257" t="n">
        <v>0</v>
      </c>
    </row>
    <row r="503" customFormat="false" ht="15.05" hidden="false" customHeight="false" outlineLevel="0" collapsed="false">
      <c r="A503" s="254" t="n">
        <v>71648219</v>
      </c>
      <c r="B503" s="255" t="s">
        <v>240</v>
      </c>
      <c r="C503" s="255"/>
      <c r="D503" s="255" t="s">
        <v>237</v>
      </c>
      <c r="E503" s="255" t="s">
        <v>241</v>
      </c>
      <c r="F503" s="255" t="s">
        <v>124</v>
      </c>
      <c r="G503" s="255" t="s">
        <v>272</v>
      </c>
      <c r="H503" s="231" t="n">
        <v>43927</v>
      </c>
      <c r="I503" s="231" t="n">
        <v>43927</v>
      </c>
      <c r="J503" s="255" t="s">
        <v>326</v>
      </c>
      <c r="K503" s="256" t="n">
        <v>0.5</v>
      </c>
      <c r="L503" s="255" t="s">
        <v>238</v>
      </c>
      <c r="M503" s="255" t="s">
        <v>291</v>
      </c>
      <c r="N503" s="255"/>
      <c r="O503" s="257" t="n">
        <v>1.88</v>
      </c>
      <c r="P503" s="255" t="s">
        <v>441</v>
      </c>
      <c r="Q503" s="255" t="s">
        <v>278</v>
      </c>
      <c r="R503" s="255"/>
      <c r="S503" s="255" t="s">
        <v>333</v>
      </c>
      <c r="T503" s="255" t="s">
        <v>454</v>
      </c>
      <c r="U503" s="231" t="n">
        <v>43927</v>
      </c>
      <c r="V503" s="256" t="n">
        <v>0.5</v>
      </c>
      <c r="W503" s="255" t="s">
        <v>116</v>
      </c>
      <c r="X503" s="258" t="n">
        <v>0</v>
      </c>
      <c r="Y503" s="257" t="n">
        <v>1.88</v>
      </c>
      <c r="Z503" s="257" t="n">
        <v>0</v>
      </c>
    </row>
    <row r="504" customFormat="false" ht="15.05" hidden="false" customHeight="false" outlineLevel="0" collapsed="false">
      <c r="A504" s="254" t="n">
        <v>71648226</v>
      </c>
      <c r="B504" s="255" t="s">
        <v>235</v>
      </c>
      <c r="C504" s="255"/>
      <c r="D504" s="255" t="s">
        <v>237</v>
      </c>
      <c r="E504" s="255" t="s">
        <v>184</v>
      </c>
      <c r="F504" s="255" t="s">
        <v>151</v>
      </c>
      <c r="G504" s="255" t="s">
        <v>309</v>
      </c>
      <c r="H504" s="231" t="n">
        <v>43927</v>
      </c>
      <c r="I504" s="231" t="n">
        <v>43927</v>
      </c>
      <c r="J504" s="255" t="s">
        <v>326</v>
      </c>
      <c r="K504" s="256" t="n">
        <v>4</v>
      </c>
      <c r="L504" s="255" t="s">
        <v>238</v>
      </c>
      <c r="M504" s="255" t="s">
        <v>291</v>
      </c>
      <c r="N504" s="255"/>
      <c r="O504" s="257" t="n">
        <v>3</v>
      </c>
      <c r="P504" s="255" t="s">
        <v>441</v>
      </c>
      <c r="Q504" s="255" t="s">
        <v>278</v>
      </c>
      <c r="R504" s="255"/>
      <c r="S504" s="255" t="s">
        <v>333</v>
      </c>
      <c r="T504" s="255" t="s">
        <v>454</v>
      </c>
      <c r="U504" s="231" t="n">
        <v>43927</v>
      </c>
      <c r="V504" s="256" t="n">
        <v>4</v>
      </c>
      <c r="W504" s="255" t="s">
        <v>455</v>
      </c>
      <c r="X504" s="258" t="n">
        <v>0</v>
      </c>
      <c r="Y504" s="257" t="n">
        <v>3</v>
      </c>
      <c r="Z504" s="257" t="n">
        <v>0</v>
      </c>
    </row>
    <row r="505" customFormat="false" ht="15.05" hidden="false" customHeight="false" outlineLevel="0" collapsed="false">
      <c r="A505" s="254" t="n">
        <v>71648227</v>
      </c>
      <c r="B505" s="255" t="s">
        <v>456</v>
      </c>
      <c r="C505" s="255" t="s">
        <v>245</v>
      </c>
      <c r="D505" s="255" t="s">
        <v>237</v>
      </c>
      <c r="E505" s="255" t="s">
        <v>457</v>
      </c>
      <c r="F505" s="255" t="s">
        <v>116</v>
      </c>
      <c r="G505" s="255" t="s">
        <v>384</v>
      </c>
      <c r="H505" s="231" t="n">
        <v>43927</v>
      </c>
      <c r="I505" s="231" t="n">
        <v>43927</v>
      </c>
      <c r="J505" s="255" t="s">
        <v>326</v>
      </c>
      <c r="K505" s="256" t="n">
        <v>0</v>
      </c>
      <c r="L505" s="255" t="s">
        <v>247</v>
      </c>
      <c r="M505" s="255" t="s">
        <v>291</v>
      </c>
      <c r="N505" s="255"/>
      <c r="O505" s="257" t="n">
        <v>0</v>
      </c>
      <c r="P505" s="255" t="s">
        <v>441</v>
      </c>
      <c r="Q505" s="255" t="s">
        <v>278</v>
      </c>
      <c r="R505" s="255"/>
      <c r="S505" s="255" t="s">
        <v>294</v>
      </c>
      <c r="T505" s="255" t="s">
        <v>454</v>
      </c>
      <c r="U505" s="231" t="n">
        <v>43927</v>
      </c>
      <c r="V505" s="256" t="n">
        <v>0</v>
      </c>
      <c r="W505" s="255" t="s">
        <v>116</v>
      </c>
      <c r="X505" s="258" t="n">
        <v>0</v>
      </c>
      <c r="Y505" s="257" t="n">
        <v>0</v>
      </c>
      <c r="Z505" s="257" t="n">
        <v>0</v>
      </c>
    </row>
    <row r="506" customFormat="false" ht="15.05" hidden="false" customHeight="false" outlineLevel="0" collapsed="false">
      <c r="A506" s="254" t="n">
        <v>71648230</v>
      </c>
      <c r="B506" s="255" t="s">
        <v>458</v>
      </c>
      <c r="C506" s="255"/>
      <c r="D506" s="255" t="s">
        <v>459</v>
      </c>
      <c r="E506" s="255" t="s">
        <v>460</v>
      </c>
      <c r="F506" s="255" t="s">
        <v>116</v>
      </c>
      <c r="G506" s="255" t="s">
        <v>272</v>
      </c>
      <c r="H506" s="231" t="n">
        <v>43927</v>
      </c>
      <c r="I506" s="231" t="n">
        <v>43927</v>
      </c>
      <c r="J506" s="255" t="s">
        <v>326</v>
      </c>
      <c r="K506" s="256" t="n">
        <v>0.5</v>
      </c>
      <c r="L506" s="255" t="s">
        <v>247</v>
      </c>
      <c r="M506" s="255" t="s">
        <v>291</v>
      </c>
      <c r="N506" s="255"/>
      <c r="O506" s="257" t="n">
        <v>2.66</v>
      </c>
      <c r="P506" s="255" t="s">
        <v>441</v>
      </c>
      <c r="Q506" s="255" t="s">
        <v>278</v>
      </c>
      <c r="R506" s="255" t="s">
        <v>461</v>
      </c>
      <c r="S506" s="255" t="s">
        <v>338</v>
      </c>
      <c r="T506" s="255" t="s">
        <v>462</v>
      </c>
      <c r="U506" s="231" t="n">
        <v>43927</v>
      </c>
      <c r="V506" s="256" t="n">
        <v>0.5</v>
      </c>
      <c r="W506" s="255" t="s">
        <v>116</v>
      </c>
      <c r="X506" s="258" t="n">
        <v>0</v>
      </c>
      <c r="Y506" s="257" t="n">
        <v>2.66</v>
      </c>
      <c r="Z506" s="257" t="n">
        <v>0</v>
      </c>
    </row>
    <row r="507" customFormat="false" ht="15.05" hidden="false" customHeight="false" outlineLevel="0" collapsed="false">
      <c r="A507" s="254" t="n">
        <v>71648230</v>
      </c>
      <c r="B507" s="255" t="s">
        <v>458</v>
      </c>
      <c r="C507" s="255"/>
      <c r="D507" s="255" t="s">
        <v>459</v>
      </c>
      <c r="E507" s="255" t="s">
        <v>460</v>
      </c>
      <c r="F507" s="255" t="s">
        <v>116</v>
      </c>
      <c r="G507" s="255" t="s">
        <v>272</v>
      </c>
      <c r="H507" s="231" t="n">
        <v>43927</v>
      </c>
      <c r="I507" s="231" t="n">
        <v>43927</v>
      </c>
      <c r="J507" s="255" t="s">
        <v>326</v>
      </c>
      <c r="K507" s="256" t="n">
        <v>0.5</v>
      </c>
      <c r="L507" s="255" t="s">
        <v>247</v>
      </c>
      <c r="M507" s="255" t="s">
        <v>291</v>
      </c>
      <c r="N507" s="255"/>
      <c r="O507" s="257" t="n">
        <v>2.66</v>
      </c>
      <c r="P507" s="255" t="s">
        <v>441</v>
      </c>
      <c r="Q507" s="255" t="s">
        <v>278</v>
      </c>
      <c r="R507" s="255" t="s">
        <v>461</v>
      </c>
      <c r="S507" s="255" t="s">
        <v>338</v>
      </c>
      <c r="T507" s="255" t="s">
        <v>462</v>
      </c>
      <c r="U507" s="231" t="n">
        <v>43927</v>
      </c>
      <c r="V507" s="256" t="n">
        <v>0.5</v>
      </c>
      <c r="W507" s="255" t="s">
        <v>116</v>
      </c>
      <c r="X507" s="258" t="n">
        <v>0</v>
      </c>
      <c r="Y507" s="257" t="n">
        <v>2.66</v>
      </c>
      <c r="Z507" s="257" t="n">
        <v>0</v>
      </c>
    </row>
    <row r="508" customFormat="false" ht="15.05" hidden="false" customHeight="false" outlineLevel="0" collapsed="false">
      <c r="A508" s="254" t="n">
        <v>71648230</v>
      </c>
      <c r="B508" s="255" t="s">
        <v>458</v>
      </c>
      <c r="C508" s="255"/>
      <c r="D508" s="255" t="s">
        <v>459</v>
      </c>
      <c r="E508" s="255" t="s">
        <v>460</v>
      </c>
      <c r="F508" s="255" t="s">
        <v>116</v>
      </c>
      <c r="G508" s="255" t="s">
        <v>272</v>
      </c>
      <c r="H508" s="231" t="n">
        <v>43927</v>
      </c>
      <c r="I508" s="231" t="n">
        <v>43927</v>
      </c>
      <c r="J508" s="255" t="s">
        <v>326</v>
      </c>
      <c r="K508" s="256" t="n">
        <v>0.5</v>
      </c>
      <c r="L508" s="255" t="s">
        <v>247</v>
      </c>
      <c r="M508" s="255" t="s">
        <v>291</v>
      </c>
      <c r="N508" s="255"/>
      <c r="O508" s="257" t="n">
        <v>2.66</v>
      </c>
      <c r="P508" s="255" t="s">
        <v>441</v>
      </c>
      <c r="Q508" s="255" t="s">
        <v>278</v>
      </c>
      <c r="R508" s="255" t="s">
        <v>461</v>
      </c>
      <c r="S508" s="255" t="s">
        <v>338</v>
      </c>
      <c r="T508" s="255" t="s">
        <v>462</v>
      </c>
      <c r="U508" s="231" t="n">
        <v>43927</v>
      </c>
      <c r="V508" s="256" t="n">
        <v>0.5</v>
      </c>
      <c r="W508" s="255" t="s">
        <v>116</v>
      </c>
      <c r="X508" s="258" t="n">
        <v>0</v>
      </c>
      <c r="Y508" s="257" t="n">
        <v>2.66</v>
      </c>
      <c r="Z508" s="257" t="n">
        <v>0</v>
      </c>
    </row>
    <row r="509" customFormat="false" ht="15.05" hidden="false" customHeight="false" outlineLevel="0" collapsed="false">
      <c r="A509" s="254" t="n">
        <v>71648230</v>
      </c>
      <c r="B509" s="255" t="s">
        <v>458</v>
      </c>
      <c r="C509" s="255"/>
      <c r="D509" s="255" t="s">
        <v>459</v>
      </c>
      <c r="E509" s="255" t="s">
        <v>460</v>
      </c>
      <c r="F509" s="255" t="s">
        <v>116</v>
      </c>
      <c r="G509" s="255" t="s">
        <v>272</v>
      </c>
      <c r="H509" s="231" t="n">
        <v>43927</v>
      </c>
      <c r="I509" s="231" t="n">
        <v>43927</v>
      </c>
      <c r="J509" s="255" t="s">
        <v>326</v>
      </c>
      <c r="K509" s="256" t="n">
        <v>0.5</v>
      </c>
      <c r="L509" s="255" t="s">
        <v>247</v>
      </c>
      <c r="M509" s="255" t="s">
        <v>291</v>
      </c>
      <c r="N509" s="255"/>
      <c r="O509" s="257" t="n">
        <v>2.66</v>
      </c>
      <c r="P509" s="255" t="s">
        <v>441</v>
      </c>
      <c r="Q509" s="255" t="s">
        <v>278</v>
      </c>
      <c r="R509" s="255" t="s">
        <v>461</v>
      </c>
      <c r="S509" s="255" t="s">
        <v>338</v>
      </c>
      <c r="T509" s="255" t="s">
        <v>462</v>
      </c>
      <c r="U509" s="231" t="n">
        <v>43927</v>
      </c>
      <c r="V509" s="256" t="n">
        <v>0.5</v>
      </c>
      <c r="W509" s="255" t="s">
        <v>116</v>
      </c>
      <c r="X509" s="258" t="n">
        <v>0</v>
      </c>
      <c r="Y509" s="257" t="n">
        <v>2.66</v>
      </c>
      <c r="Z509" s="257" t="n">
        <v>0</v>
      </c>
    </row>
    <row r="510" customFormat="false" ht="15.05" hidden="false" customHeight="false" outlineLevel="0" collapsed="false">
      <c r="A510" s="254" t="n">
        <v>71648230</v>
      </c>
      <c r="B510" s="255" t="s">
        <v>458</v>
      </c>
      <c r="C510" s="255"/>
      <c r="D510" s="255" t="s">
        <v>459</v>
      </c>
      <c r="E510" s="255" t="s">
        <v>460</v>
      </c>
      <c r="F510" s="255" t="s">
        <v>116</v>
      </c>
      <c r="G510" s="255" t="s">
        <v>272</v>
      </c>
      <c r="H510" s="231" t="n">
        <v>43927</v>
      </c>
      <c r="I510" s="231" t="n">
        <v>43927</v>
      </c>
      <c r="J510" s="255" t="s">
        <v>326</v>
      </c>
      <c r="K510" s="256" t="n">
        <v>0.5</v>
      </c>
      <c r="L510" s="255" t="s">
        <v>247</v>
      </c>
      <c r="M510" s="255" t="s">
        <v>291</v>
      </c>
      <c r="N510" s="255"/>
      <c r="O510" s="257" t="n">
        <v>2.66</v>
      </c>
      <c r="P510" s="255" t="s">
        <v>441</v>
      </c>
      <c r="Q510" s="255" t="s">
        <v>278</v>
      </c>
      <c r="R510" s="255" t="s">
        <v>461</v>
      </c>
      <c r="S510" s="255" t="s">
        <v>338</v>
      </c>
      <c r="T510" s="255" t="s">
        <v>462</v>
      </c>
      <c r="U510" s="231" t="n">
        <v>43927</v>
      </c>
      <c r="V510" s="256" t="n">
        <v>0.5</v>
      </c>
      <c r="W510" s="255" t="s">
        <v>116</v>
      </c>
      <c r="X510" s="258" t="n">
        <v>0</v>
      </c>
      <c r="Y510" s="257" t="n">
        <v>2.66</v>
      </c>
      <c r="Z510" s="257" t="n">
        <v>0</v>
      </c>
    </row>
    <row r="511" customFormat="false" ht="15.05" hidden="false" customHeight="false" outlineLevel="0" collapsed="false">
      <c r="A511" s="254" t="n">
        <v>71648230</v>
      </c>
      <c r="B511" s="255" t="s">
        <v>458</v>
      </c>
      <c r="C511" s="255"/>
      <c r="D511" s="255" t="s">
        <v>459</v>
      </c>
      <c r="E511" s="255" t="s">
        <v>460</v>
      </c>
      <c r="F511" s="255" t="s">
        <v>116</v>
      </c>
      <c r="G511" s="255" t="s">
        <v>272</v>
      </c>
      <c r="H511" s="231" t="n">
        <v>43927</v>
      </c>
      <c r="I511" s="231" t="n">
        <v>43927</v>
      </c>
      <c r="J511" s="255" t="s">
        <v>326</v>
      </c>
      <c r="K511" s="256" t="n">
        <v>0.5</v>
      </c>
      <c r="L511" s="255" t="s">
        <v>247</v>
      </c>
      <c r="M511" s="255" t="s">
        <v>291</v>
      </c>
      <c r="N511" s="255"/>
      <c r="O511" s="257" t="n">
        <v>2.66</v>
      </c>
      <c r="P511" s="255" t="s">
        <v>441</v>
      </c>
      <c r="Q511" s="255" t="s">
        <v>278</v>
      </c>
      <c r="R511" s="255" t="s">
        <v>461</v>
      </c>
      <c r="S511" s="255" t="s">
        <v>338</v>
      </c>
      <c r="T511" s="255" t="s">
        <v>462</v>
      </c>
      <c r="U511" s="231" t="n">
        <v>43927</v>
      </c>
      <c r="V511" s="256" t="n">
        <v>0.5</v>
      </c>
      <c r="W511" s="255" t="s">
        <v>116</v>
      </c>
      <c r="X511" s="258" t="n">
        <v>0</v>
      </c>
      <c r="Y511" s="257" t="n">
        <v>2.66</v>
      </c>
      <c r="Z511" s="257" t="n">
        <v>0</v>
      </c>
    </row>
    <row r="512" customFormat="false" ht="15.05" hidden="false" customHeight="false" outlineLevel="0" collapsed="false">
      <c r="A512" s="254" t="n">
        <v>71648230</v>
      </c>
      <c r="B512" s="255" t="s">
        <v>458</v>
      </c>
      <c r="C512" s="255"/>
      <c r="D512" s="255" t="s">
        <v>459</v>
      </c>
      <c r="E512" s="255" t="s">
        <v>460</v>
      </c>
      <c r="F512" s="255" t="s">
        <v>116</v>
      </c>
      <c r="G512" s="255" t="s">
        <v>272</v>
      </c>
      <c r="H512" s="231" t="n">
        <v>43927</v>
      </c>
      <c r="I512" s="231" t="n">
        <v>43927</v>
      </c>
      <c r="J512" s="255" t="s">
        <v>326</v>
      </c>
      <c r="K512" s="256" t="n">
        <v>0.5</v>
      </c>
      <c r="L512" s="255" t="s">
        <v>247</v>
      </c>
      <c r="M512" s="255" t="s">
        <v>291</v>
      </c>
      <c r="N512" s="255"/>
      <c r="O512" s="257" t="n">
        <v>2.66</v>
      </c>
      <c r="P512" s="255" t="s">
        <v>441</v>
      </c>
      <c r="Q512" s="255" t="s">
        <v>278</v>
      </c>
      <c r="R512" s="255" t="s">
        <v>461</v>
      </c>
      <c r="S512" s="255" t="s">
        <v>338</v>
      </c>
      <c r="T512" s="255" t="s">
        <v>462</v>
      </c>
      <c r="U512" s="231" t="n">
        <v>43927</v>
      </c>
      <c r="V512" s="256" t="n">
        <v>0.5</v>
      </c>
      <c r="W512" s="255" t="s">
        <v>116</v>
      </c>
      <c r="X512" s="258" t="n">
        <v>0</v>
      </c>
      <c r="Y512" s="257" t="n">
        <v>2.66</v>
      </c>
      <c r="Z512" s="257" t="n">
        <v>0</v>
      </c>
    </row>
    <row r="513" customFormat="false" ht="15.05" hidden="false" customHeight="false" outlineLevel="0" collapsed="false">
      <c r="A513" s="254" t="n">
        <v>71648230</v>
      </c>
      <c r="B513" s="255" t="s">
        <v>458</v>
      </c>
      <c r="C513" s="255"/>
      <c r="D513" s="255" t="s">
        <v>459</v>
      </c>
      <c r="E513" s="255" t="s">
        <v>460</v>
      </c>
      <c r="F513" s="255" t="s">
        <v>335</v>
      </c>
      <c r="G513" s="255" t="s">
        <v>272</v>
      </c>
      <c r="H513" s="231" t="n">
        <v>43927</v>
      </c>
      <c r="I513" s="231" t="n">
        <v>43927</v>
      </c>
      <c r="J513" s="255" t="s">
        <v>287</v>
      </c>
      <c r="K513" s="256" t="n">
        <v>0</v>
      </c>
      <c r="L513" s="255" t="s">
        <v>247</v>
      </c>
      <c r="M513" s="255" t="s">
        <v>291</v>
      </c>
      <c r="N513" s="255"/>
      <c r="O513" s="257" t="n">
        <v>2.66</v>
      </c>
      <c r="P513" s="255" t="s">
        <v>441</v>
      </c>
      <c r="Q513" s="255" t="s">
        <v>278</v>
      </c>
      <c r="R513" s="255" t="s">
        <v>461</v>
      </c>
      <c r="S513" s="255" t="s">
        <v>338</v>
      </c>
      <c r="T513" s="255" t="s">
        <v>462</v>
      </c>
      <c r="U513" s="231" t="n">
        <v>43927</v>
      </c>
      <c r="V513" s="256" t="n">
        <v>0</v>
      </c>
      <c r="W513" s="255" t="s">
        <v>116</v>
      </c>
      <c r="X513" s="258" t="n">
        <v>0</v>
      </c>
      <c r="Y513" s="257" t="n">
        <v>2.66</v>
      </c>
      <c r="Z513" s="257" t="n">
        <v>0</v>
      </c>
    </row>
    <row r="514" customFormat="false" ht="15.05" hidden="false" customHeight="false" outlineLevel="0" collapsed="false">
      <c r="A514" s="254" t="n">
        <v>71648239</v>
      </c>
      <c r="B514" s="255" t="s">
        <v>463</v>
      </c>
      <c r="C514" s="255"/>
      <c r="D514" s="255" t="s">
        <v>464</v>
      </c>
      <c r="E514" s="255" t="s">
        <v>465</v>
      </c>
      <c r="F514" s="255" t="s">
        <v>136</v>
      </c>
      <c r="G514" s="255" t="s">
        <v>272</v>
      </c>
      <c r="H514" s="231" t="n">
        <v>43927</v>
      </c>
      <c r="I514" s="231" t="n">
        <v>43927</v>
      </c>
      <c r="J514" s="255" t="s">
        <v>326</v>
      </c>
      <c r="K514" s="256" t="n">
        <v>0.5</v>
      </c>
      <c r="L514" s="255" t="s">
        <v>247</v>
      </c>
      <c r="M514" s="255" t="s">
        <v>291</v>
      </c>
      <c r="N514" s="255" t="s">
        <v>466</v>
      </c>
      <c r="O514" s="257" t="n">
        <v>38914.28</v>
      </c>
      <c r="P514" s="255" t="s">
        <v>441</v>
      </c>
      <c r="Q514" s="255" t="s">
        <v>278</v>
      </c>
      <c r="R514" s="255" t="s">
        <v>467</v>
      </c>
      <c r="S514" s="255" t="s">
        <v>319</v>
      </c>
      <c r="T514" s="255" t="s">
        <v>468</v>
      </c>
      <c r="U514" s="231" t="n">
        <v>43927</v>
      </c>
      <c r="V514" s="256" t="n">
        <v>0.5</v>
      </c>
      <c r="W514" s="255" t="s">
        <v>116</v>
      </c>
      <c r="X514" s="258" t="n">
        <v>0</v>
      </c>
      <c r="Y514" s="257" t="n">
        <v>38914.28</v>
      </c>
      <c r="Z514" s="257" t="n">
        <v>0</v>
      </c>
    </row>
    <row r="515" customFormat="false" ht="15.05" hidden="false" customHeight="false" outlineLevel="0" collapsed="false">
      <c r="A515" s="254" t="n">
        <v>71648252</v>
      </c>
      <c r="B515" s="255" t="s">
        <v>469</v>
      </c>
      <c r="C515" s="255"/>
      <c r="D515" s="255" t="s">
        <v>403</v>
      </c>
      <c r="E515" s="255" t="s">
        <v>470</v>
      </c>
      <c r="F515" s="255" t="s">
        <v>116</v>
      </c>
      <c r="G515" s="255" t="s">
        <v>272</v>
      </c>
      <c r="H515" s="231" t="n">
        <v>43927</v>
      </c>
      <c r="I515" s="231" t="n">
        <v>43927</v>
      </c>
      <c r="J515" s="255" t="s">
        <v>326</v>
      </c>
      <c r="K515" s="256" t="n">
        <v>1</v>
      </c>
      <c r="L515" s="255" t="s">
        <v>247</v>
      </c>
      <c r="M515" s="255" t="s">
        <v>291</v>
      </c>
      <c r="N515" s="255" t="s">
        <v>471</v>
      </c>
      <c r="O515" s="257" t="n">
        <v>417.29</v>
      </c>
      <c r="P515" s="255" t="s">
        <v>441</v>
      </c>
      <c r="Q515" s="255" t="s">
        <v>278</v>
      </c>
      <c r="R515" s="255" t="s">
        <v>362</v>
      </c>
      <c r="S515" s="255" t="s">
        <v>319</v>
      </c>
      <c r="T515" s="255" t="s">
        <v>407</v>
      </c>
      <c r="U515" s="231" t="n">
        <v>43927</v>
      </c>
      <c r="V515" s="256" t="n">
        <v>1</v>
      </c>
      <c r="W515" s="255" t="s">
        <v>116</v>
      </c>
      <c r="X515" s="258" t="n">
        <v>0</v>
      </c>
      <c r="Y515" s="257" t="n">
        <v>417.29</v>
      </c>
      <c r="Z515" s="257" t="n">
        <v>0</v>
      </c>
    </row>
    <row r="516" customFormat="false" ht="15.05" hidden="false" customHeight="false" outlineLevel="0" collapsed="false">
      <c r="A516" s="254" t="n">
        <v>71648253</v>
      </c>
      <c r="B516" s="255" t="s">
        <v>472</v>
      </c>
      <c r="C516" s="255"/>
      <c r="D516" s="255" t="s">
        <v>403</v>
      </c>
      <c r="E516" s="255" t="s">
        <v>473</v>
      </c>
      <c r="F516" s="255" t="s">
        <v>144</v>
      </c>
      <c r="G516" s="255" t="s">
        <v>309</v>
      </c>
      <c r="H516" s="231" t="n">
        <v>43927</v>
      </c>
      <c r="I516" s="231" t="n">
        <v>43927</v>
      </c>
      <c r="J516" s="255" t="s">
        <v>326</v>
      </c>
      <c r="K516" s="256" t="n">
        <v>1</v>
      </c>
      <c r="L516" s="255" t="s">
        <v>247</v>
      </c>
      <c r="M516" s="255" t="s">
        <v>291</v>
      </c>
      <c r="N516" s="255" t="s">
        <v>471</v>
      </c>
      <c r="O516" s="257" t="n">
        <v>0.75</v>
      </c>
      <c r="P516" s="255" t="s">
        <v>441</v>
      </c>
      <c r="Q516" s="255" t="s">
        <v>278</v>
      </c>
      <c r="R516" s="255" t="s">
        <v>362</v>
      </c>
      <c r="S516" s="255" t="s">
        <v>447</v>
      </c>
      <c r="T516" s="255" t="s">
        <v>407</v>
      </c>
      <c r="U516" s="231" t="n">
        <v>43927</v>
      </c>
      <c r="V516" s="256" t="n">
        <v>1</v>
      </c>
      <c r="W516" s="255" t="s">
        <v>144</v>
      </c>
      <c r="X516" s="258" t="n">
        <v>0</v>
      </c>
      <c r="Y516" s="257" t="n">
        <v>0.75</v>
      </c>
      <c r="Z516" s="257" t="n">
        <v>0</v>
      </c>
    </row>
    <row r="517" customFormat="false" ht="15.05" hidden="false" customHeight="false" outlineLevel="0" collapsed="false">
      <c r="A517" s="254" t="n">
        <v>71648273</v>
      </c>
      <c r="B517" s="255" t="s">
        <v>474</v>
      </c>
      <c r="C517" s="255"/>
      <c r="D517" s="255" t="s">
        <v>475</v>
      </c>
      <c r="E517" s="255" t="s">
        <v>476</v>
      </c>
      <c r="F517" s="255" t="s">
        <v>144</v>
      </c>
      <c r="G517" s="255" t="s">
        <v>384</v>
      </c>
      <c r="H517" s="231" t="n">
        <v>43927</v>
      </c>
      <c r="I517" s="231" t="n">
        <v>43927</v>
      </c>
      <c r="J517" s="255" t="s">
        <v>326</v>
      </c>
      <c r="K517" s="256" t="n">
        <v>0.2</v>
      </c>
      <c r="L517" s="255" t="s">
        <v>247</v>
      </c>
      <c r="M517" s="255" t="s">
        <v>291</v>
      </c>
      <c r="N517" s="255"/>
      <c r="O517" s="257" t="n">
        <v>0.38</v>
      </c>
      <c r="P517" s="255" t="s">
        <v>441</v>
      </c>
      <c r="Q517" s="255" t="s">
        <v>278</v>
      </c>
      <c r="R517" s="255" t="s">
        <v>477</v>
      </c>
      <c r="S517" s="255" t="s">
        <v>447</v>
      </c>
      <c r="T517" s="255" t="s">
        <v>478</v>
      </c>
      <c r="U517" s="231" t="n">
        <v>43927</v>
      </c>
      <c r="V517" s="256" t="n">
        <v>0.2</v>
      </c>
      <c r="W517" s="255" t="s">
        <v>308</v>
      </c>
      <c r="X517" s="258" t="n">
        <v>0</v>
      </c>
      <c r="Y517" s="257" t="n">
        <v>0.38</v>
      </c>
      <c r="Z517" s="257" t="n">
        <v>0</v>
      </c>
    </row>
    <row r="518" customFormat="false" ht="15.05" hidden="false" customHeight="false" outlineLevel="0" collapsed="false">
      <c r="A518" s="254" t="n">
        <v>71648273</v>
      </c>
      <c r="B518" s="255" t="s">
        <v>474</v>
      </c>
      <c r="C518" s="255"/>
      <c r="D518" s="255" t="s">
        <v>475</v>
      </c>
      <c r="E518" s="255" t="s">
        <v>476</v>
      </c>
      <c r="F518" s="255" t="s">
        <v>144</v>
      </c>
      <c r="G518" s="255" t="s">
        <v>384</v>
      </c>
      <c r="H518" s="231" t="n">
        <v>43927</v>
      </c>
      <c r="I518" s="231" t="n">
        <v>43927</v>
      </c>
      <c r="J518" s="255" t="s">
        <v>326</v>
      </c>
      <c r="K518" s="256" t="n">
        <v>0.3</v>
      </c>
      <c r="L518" s="255" t="s">
        <v>247</v>
      </c>
      <c r="M518" s="255" t="s">
        <v>291</v>
      </c>
      <c r="N518" s="255"/>
      <c r="O518" s="257" t="n">
        <v>0.38</v>
      </c>
      <c r="P518" s="255" t="s">
        <v>441</v>
      </c>
      <c r="Q518" s="255" t="s">
        <v>278</v>
      </c>
      <c r="R518" s="255" t="s">
        <v>477</v>
      </c>
      <c r="S518" s="255" t="s">
        <v>447</v>
      </c>
      <c r="T518" s="255" t="s">
        <v>478</v>
      </c>
      <c r="U518" s="231" t="n">
        <v>43927</v>
      </c>
      <c r="V518" s="256" t="n">
        <v>0.3</v>
      </c>
      <c r="W518" s="255" t="s">
        <v>308</v>
      </c>
      <c r="X518" s="258" t="n">
        <v>0</v>
      </c>
      <c r="Y518" s="257" t="n">
        <v>0.38</v>
      </c>
      <c r="Z518" s="257" t="n">
        <v>0</v>
      </c>
    </row>
    <row r="519" customFormat="false" ht="15.05" hidden="false" customHeight="false" outlineLevel="0" collapsed="false">
      <c r="A519" s="254" t="n">
        <v>71648275</v>
      </c>
      <c r="B519" s="255" t="s">
        <v>479</v>
      </c>
      <c r="C519" s="255"/>
      <c r="D519" s="255" t="s">
        <v>480</v>
      </c>
      <c r="E519" s="255" t="s">
        <v>481</v>
      </c>
      <c r="F519" s="255" t="s">
        <v>116</v>
      </c>
      <c r="G519" s="255" t="s">
        <v>272</v>
      </c>
      <c r="H519" s="231" t="n">
        <v>43927</v>
      </c>
      <c r="I519" s="231" t="n">
        <v>43927</v>
      </c>
      <c r="J519" s="255" t="s">
        <v>326</v>
      </c>
      <c r="K519" s="256" t="n">
        <v>0.5</v>
      </c>
      <c r="L519" s="255" t="s">
        <v>238</v>
      </c>
      <c r="M519" s="255" t="s">
        <v>291</v>
      </c>
      <c r="N519" s="255" t="s">
        <v>482</v>
      </c>
      <c r="O519" s="257" t="n">
        <v>0.38</v>
      </c>
      <c r="P519" s="255" t="s">
        <v>441</v>
      </c>
      <c r="Q519" s="255" t="s">
        <v>278</v>
      </c>
      <c r="R519" s="255" t="s">
        <v>362</v>
      </c>
      <c r="S519" s="255" t="s">
        <v>338</v>
      </c>
      <c r="T519" s="255" t="s">
        <v>483</v>
      </c>
      <c r="U519" s="231" t="n">
        <v>43927</v>
      </c>
      <c r="V519" s="256" t="n">
        <v>0.5</v>
      </c>
      <c r="W519" s="255" t="s">
        <v>116</v>
      </c>
      <c r="X519" s="258" t="n">
        <v>0</v>
      </c>
      <c r="Y519" s="257" t="n">
        <v>0.38</v>
      </c>
      <c r="Z519" s="257" t="n">
        <v>0</v>
      </c>
    </row>
    <row r="520" customFormat="false" ht="15.05" hidden="false" customHeight="false" outlineLevel="0" collapsed="false">
      <c r="A520" s="254" t="n">
        <v>71648284</v>
      </c>
      <c r="B520" s="255" t="s">
        <v>484</v>
      </c>
      <c r="C520" s="255"/>
      <c r="D520" s="255" t="s">
        <v>370</v>
      </c>
      <c r="E520" s="255" t="s">
        <v>485</v>
      </c>
      <c r="F520" s="255" t="s">
        <v>116</v>
      </c>
      <c r="G520" s="255" t="s">
        <v>272</v>
      </c>
      <c r="H520" s="231" t="n">
        <v>43927</v>
      </c>
      <c r="I520" s="231" t="n">
        <v>43927</v>
      </c>
      <c r="J520" s="255" t="s">
        <v>326</v>
      </c>
      <c r="K520" s="256" t="n">
        <v>1</v>
      </c>
      <c r="L520" s="255" t="s">
        <v>238</v>
      </c>
      <c r="M520" s="255" t="s">
        <v>291</v>
      </c>
      <c r="N520" s="255" t="s">
        <v>486</v>
      </c>
      <c r="O520" s="257" t="n">
        <v>0.75</v>
      </c>
      <c r="P520" s="255" t="s">
        <v>441</v>
      </c>
      <c r="Q520" s="255" t="s">
        <v>278</v>
      </c>
      <c r="R520" s="255" t="s">
        <v>362</v>
      </c>
      <c r="S520" s="255" t="s">
        <v>338</v>
      </c>
      <c r="T520" s="255" t="s">
        <v>372</v>
      </c>
      <c r="U520" s="231" t="n">
        <v>43927</v>
      </c>
      <c r="V520" s="256" t="n">
        <v>1</v>
      </c>
      <c r="W520" s="255" t="s">
        <v>116</v>
      </c>
      <c r="X520" s="258" t="n">
        <v>0</v>
      </c>
      <c r="Y520" s="257" t="n">
        <v>0.75</v>
      </c>
      <c r="Z520" s="257" t="n">
        <v>0</v>
      </c>
    </row>
    <row r="521" customFormat="false" ht="15.05" hidden="false" customHeight="false" outlineLevel="0" collapsed="false">
      <c r="A521" s="254" t="n">
        <v>71648284</v>
      </c>
      <c r="B521" s="255" t="s">
        <v>484</v>
      </c>
      <c r="C521" s="255"/>
      <c r="D521" s="255" t="s">
        <v>370</v>
      </c>
      <c r="E521" s="255" t="s">
        <v>485</v>
      </c>
      <c r="F521" s="255" t="s">
        <v>335</v>
      </c>
      <c r="G521" s="255" t="s">
        <v>272</v>
      </c>
      <c r="H521" s="231" t="n">
        <v>43927</v>
      </c>
      <c r="I521" s="231" t="n">
        <v>43927</v>
      </c>
      <c r="J521" s="255" t="s">
        <v>287</v>
      </c>
      <c r="K521" s="256" t="n">
        <v>0</v>
      </c>
      <c r="L521" s="255" t="s">
        <v>238</v>
      </c>
      <c r="M521" s="255" t="s">
        <v>291</v>
      </c>
      <c r="N521" s="255" t="s">
        <v>486</v>
      </c>
      <c r="O521" s="257" t="n">
        <v>0.75</v>
      </c>
      <c r="P521" s="255" t="s">
        <v>441</v>
      </c>
      <c r="Q521" s="255" t="s">
        <v>278</v>
      </c>
      <c r="R521" s="255" t="s">
        <v>362</v>
      </c>
      <c r="S521" s="255" t="s">
        <v>338</v>
      </c>
      <c r="T521" s="255" t="s">
        <v>372</v>
      </c>
      <c r="U521" s="231" t="n">
        <v>43927</v>
      </c>
      <c r="V521" s="256" t="n">
        <v>0</v>
      </c>
      <c r="W521" s="255" t="s">
        <v>116</v>
      </c>
      <c r="X521" s="258" t="n">
        <v>0</v>
      </c>
      <c r="Y521" s="257" t="n">
        <v>0.75</v>
      </c>
      <c r="Z521" s="257" t="n">
        <v>0</v>
      </c>
    </row>
    <row r="522" customFormat="false" ht="15.05" hidden="false" customHeight="false" outlineLevel="0" collapsed="false">
      <c r="A522" s="254" t="n">
        <v>71648285</v>
      </c>
      <c r="B522" s="255" t="s">
        <v>487</v>
      </c>
      <c r="C522" s="255"/>
      <c r="D522" s="255" t="s">
        <v>328</v>
      </c>
      <c r="E522" s="255" t="s">
        <v>488</v>
      </c>
      <c r="F522" s="255" t="s">
        <v>144</v>
      </c>
      <c r="G522" s="255" t="s">
        <v>309</v>
      </c>
      <c r="H522" s="231" t="n">
        <v>43927</v>
      </c>
      <c r="I522" s="231" t="n">
        <v>43927</v>
      </c>
      <c r="J522" s="255" t="s">
        <v>326</v>
      </c>
      <c r="K522" s="256" t="n">
        <v>2</v>
      </c>
      <c r="L522" s="255" t="s">
        <v>247</v>
      </c>
      <c r="M522" s="255" t="s">
        <v>445</v>
      </c>
      <c r="N522" s="255" t="s">
        <v>489</v>
      </c>
      <c r="O522" s="257" t="n">
        <v>1.5</v>
      </c>
      <c r="P522" s="255" t="s">
        <v>441</v>
      </c>
      <c r="Q522" s="255" t="s">
        <v>278</v>
      </c>
      <c r="R522" s="255" t="s">
        <v>332</v>
      </c>
      <c r="S522" s="255" t="s">
        <v>447</v>
      </c>
      <c r="T522" s="255" t="s">
        <v>334</v>
      </c>
      <c r="U522" s="231" t="n">
        <v>43927</v>
      </c>
      <c r="V522" s="256" t="n">
        <v>2</v>
      </c>
      <c r="W522" s="255" t="s">
        <v>144</v>
      </c>
      <c r="X522" s="258" t="n">
        <v>0</v>
      </c>
      <c r="Y522" s="257" t="n">
        <v>1.5</v>
      </c>
      <c r="Z522" s="257" t="n">
        <v>0</v>
      </c>
    </row>
    <row r="523" customFormat="false" ht="15.05" hidden="false" customHeight="false" outlineLevel="0" collapsed="false">
      <c r="A523" s="254" t="n">
        <v>71648285</v>
      </c>
      <c r="B523" s="255" t="s">
        <v>487</v>
      </c>
      <c r="C523" s="255"/>
      <c r="D523" s="255" t="s">
        <v>328</v>
      </c>
      <c r="E523" s="255" t="s">
        <v>488</v>
      </c>
      <c r="F523" s="255" t="s">
        <v>335</v>
      </c>
      <c r="G523" s="255" t="s">
        <v>309</v>
      </c>
      <c r="H523" s="231" t="n">
        <v>43927</v>
      </c>
      <c r="I523" s="231" t="n">
        <v>43927</v>
      </c>
      <c r="J523" s="255" t="s">
        <v>287</v>
      </c>
      <c r="K523" s="256" t="n">
        <v>0</v>
      </c>
      <c r="L523" s="255" t="s">
        <v>247</v>
      </c>
      <c r="M523" s="255" t="s">
        <v>445</v>
      </c>
      <c r="N523" s="255" t="s">
        <v>489</v>
      </c>
      <c r="O523" s="257" t="n">
        <v>1.5</v>
      </c>
      <c r="P523" s="255" t="s">
        <v>441</v>
      </c>
      <c r="Q523" s="255" t="s">
        <v>278</v>
      </c>
      <c r="R523" s="255" t="s">
        <v>332</v>
      </c>
      <c r="S523" s="255" t="s">
        <v>447</v>
      </c>
      <c r="T523" s="255" t="s">
        <v>334</v>
      </c>
      <c r="U523" s="231" t="n">
        <v>43927</v>
      </c>
      <c r="V523" s="256" t="n">
        <v>0</v>
      </c>
      <c r="W523" s="255" t="s">
        <v>144</v>
      </c>
      <c r="X523" s="258" t="n">
        <v>0</v>
      </c>
      <c r="Y523" s="257" t="n">
        <v>1.5</v>
      </c>
      <c r="Z523" s="257" t="n">
        <v>0</v>
      </c>
    </row>
    <row r="524" customFormat="false" ht="15.05" hidden="false" customHeight="false" outlineLevel="0" collapsed="false">
      <c r="A524" s="254" t="n">
        <v>71648289</v>
      </c>
      <c r="B524" s="255" t="s">
        <v>490</v>
      </c>
      <c r="C524" s="255"/>
      <c r="D524" s="255" t="s">
        <v>491</v>
      </c>
      <c r="E524" s="255" t="s">
        <v>492</v>
      </c>
      <c r="F524" s="255" t="s">
        <v>116</v>
      </c>
      <c r="G524" s="255" t="s">
        <v>272</v>
      </c>
      <c r="H524" s="231" t="n">
        <v>43927</v>
      </c>
      <c r="I524" s="231" t="n">
        <v>43927</v>
      </c>
      <c r="J524" s="255" t="s">
        <v>326</v>
      </c>
      <c r="K524" s="256" t="n">
        <v>0.2</v>
      </c>
      <c r="L524" s="255" t="s">
        <v>247</v>
      </c>
      <c r="M524" s="255" t="s">
        <v>291</v>
      </c>
      <c r="N524" s="255"/>
      <c r="O524" s="257" t="n">
        <v>1.5</v>
      </c>
      <c r="P524" s="255" t="s">
        <v>441</v>
      </c>
      <c r="Q524" s="255" t="s">
        <v>278</v>
      </c>
      <c r="R524" s="255" t="s">
        <v>461</v>
      </c>
      <c r="S524" s="255" t="s">
        <v>338</v>
      </c>
      <c r="T524" s="255" t="s">
        <v>493</v>
      </c>
      <c r="U524" s="231" t="n">
        <v>43927</v>
      </c>
      <c r="V524" s="256" t="n">
        <v>0.2</v>
      </c>
      <c r="W524" s="255" t="s">
        <v>116</v>
      </c>
      <c r="X524" s="258" t="n">
        <v>0</v>
      </c>
      <c r="Y524" s="257" t="n">
        <v>1.5</v>
      </c>
      <c r="Z524" s="257" t="n">
        <v>0</v>
      </c>
    </row>
    <row r="525" customFormat="false" ht="15.05" hidden="false" customHeight="false" outlineLevel="0" collapsed="false">
      <c r="A525" s="254" t="n">
        <v>71648289</v>
      </c>
      <c r="B525" s="255" t="s">
        <v>490</v>
      </c>
      <c r="C525" s="255"/>
      <c r="D525" s="255" t="s">
        <v>491</v>
      </c>
      <c r="E525" s="255" t="s">
        <v>492</v>
      </c>
      <c r="F525" s="255" t="s">
        <v>116</v>
      </c>
      <c r="G525" s="255" t="s">
        <v>272</v>
      </c>
      <c r="H525" s="231" t="n">
        <v>43927</v>
      </c>
      <c r="I525" s="231" t="n">
        <v>43927</v>
      </c>
      <c r="J525" s="255" t="s">
        <v>326</v>
      </c>
      <c r="K525" s="256" t="n">
        <v>0.2</v>
      </c>
      <c r="L525" s="255" t="s">
        <v>247</v>
      </c>
      <c r="M525" s="255" t="s">
        <v>291</v>
      </c>
      <c r="N525" s="255"/>
      <c r="O525" s="257" t="n">
        <v>1.5</v>
      </c>
      <c r="P525" s="255" t="s">
        <v>441</v>
      </c>
      <c r="Q525" s="255" t="s">
        <v>278</v>
      </c>
      <c r="R525" s="255" t="s">
        <v>461</v>
      </c>
      <c r="S525" s="255" t="s">
        <v>338</v>
      </c>
      <c r="T525" s="255" t="s">
        <v>493</v>
      </c>
      <c r="U525" s="231" t="n">
        <v>43927</v>
      </c>
      <c r="V525" s="256" t="n">
        <v>0.2</v>
      </c>
      <c r="W525" s="255" t="s">
        <v>116</v>
      </c>
      <c r="X525" s="258" t="n">
        <v>0</v>
      </c>
      <c r="Y525" s="257" t="n">
        <v>1.5</v>
      </c>
      <c r="Z525" s="257" t="n">
        <v>0</v>
      </c>
    </row>
    <row r="526" customFormat="false" ht="15.05" hidden="false" customHeight="false" outlineLevel="0" collapsed="false">
      <c r="A526" s="254" t="n">
        <v>71648289</v>
      </c>
      <c r="B526" s="255" t="s">
        <v>490</v>
      </c>
      <c r="C526" s="255"/>
      <c r="D526" s="255" t="s">
        <v>491</v>
      </c>
      <c r="E526" s="255" t="s">
        <v>492</v>
      </c>
      <c r="F526" s="255" t="s">
        <v>116</v>
      </c>
      <c r="G526" s="255" t="s">
        <v>272</v>
      </c>
      <c r="H526" s="231" t="n">
        <v>43927</v>
      </c>
      <c r="I526" s="231" t="n">
        <v>43927</v>
      </c>
      <c r="J526" s="255" t="s">
        <v>326</v>
      </c>
      <c r="K526" s="256" t="n">
        <v>1</v>
      </c>
      <c r="L526" s="255" t="s">
        <v>247</v>
      </c>
      <c r="M526" s="255" t="s">
        <v>291</v>
      </c>
      <c r="N526" s="255"/>
      <c r="O526" s="257" t="n">
        <v>1.5</v>
      </c>
      <c r="P526" s="255" t="s">
        <v>441</v>
      </c>
      <c r="Q526" s="255" t="s">
        <v>278</v>
      </c>
      <c r="R526" s="255" t="s">
        <v>461</v>
      </c>
      <c r="S526" s="255" t="s">
        <v>338</v>
      </c>
      <c r="T526" s="255" t="s">
        <v>493</v>
      </c>
      <c r="U526" s="231" t="n">
        <v>43927</v>
      </c>
      <c r="V526" s="256" t="n">
        <v>1</v>
      </c>
      <c r="W526" s="255" t="s">
        <v>116</v>
      </c>
      <c r="X526" s="258" t="n">
        <v>0</v>
      </c>
      <c r="Y526" s="257" t="n">
        <v>1.5</v>
      </c>
      <c r="Z526" s="257" t="n">
        <v>0</v>
      </c>
    </row>
    <row r="527" customFormat="false" ht="15.05" hidden="false" customHeight="false" outlineLevel="0" collapsed="false">
      <c r="A527" s="254" t="n">
        <v>71648289</v>
      </c>
      <c r="B527" s="255" t="s">
        <v>490</v>
      </c>
      <c r="C527" s="255"/>
      <c r="D527" s="255" t="s">
        <v>491</v>
      </c>
      <c r="E527" s="255" t="s">
        <v>492</v>
      </c>
      <c r="F527" s="255" t="s">
        <v>116</v>
      </c>
      <c r="G527" s="255" t="s">
        <v>272</v>
      </c>
      <c r="H527" s="231" t="n">
        <v>43927</v>
      </c>
      <c r="I527" s="231" t="n">
        <v>43927</v>
      </c>
      <c r="J527" s="255" t="s">
        <v>326</v>
      </c>
      <c r="K527" s="256" t="n">
        <v>0.2</v>
      </c>
      <c r="L527" s="255" t="s">
        <v>247</v>
      </c>
      <c r="M527" s="255" t="s">
        <v>291</v>
      </c>
      <c r="N527" s="255"/>
      <c r="O527" s="257" t="n">
        <v>1.5</v>
      </c>
      <c r="P527" s="255" t="s">
        <v>441</v>
      </c>
      <c r="Q527" s="255" t="s">
        <v>278</v>
      </c>
      <c r="R527" s="255" t="s">
        <v>461</v>
      </c>
      <c r="S527" s="255" t="s">
        <v>338</v>
      </c>
      <c r="T527" s="255" t="s">
        <v>493</v>
      </c>
      <c r="U527" s="231" t="n">
        <v>43927</v>
      </c>
      <c r="V527" s="256" t="n">
        <v>0.2</v>
      </c>
      <c r="W527" s="255" t="s">
        <v>116</v>
      </c>
      <c r="X527" s="258" t="n">
        <v>0</v>
      </c>
      <c r="Y527" s="257" t="n">
        <v>1.5</v>
      </c>
      <c r="Z527" s="257" t="n">
        <v>0</v>
      </c>
    </row>
    <row r="528" customFormat="false" ht="15.05" hidden="false" customHeight="false" outlineLevel="0" collapsed="false">
      <c r="A528" s="254" t="n">
        <v>71648289</v>
      </c>
      <c r="B528" s="255" t="s">
        <v>490</v>
      </c>
      <c r="C528" s="255"/>
      <c r="D528" s="255" t="s">
        <v>491</v>
      </c>
      <c r="E528" s="255" t="s">
        <v>492</v>
      </c>
      <c r="F528" s="255" t="s">
        <v>116</v>
      </c>
      <c r="G528" s="255" t="s">
        <v>272</v>
      </c>
      <c r="H528" s="231" t="n">
        <v>43927</v>
      </c>
      <c r="I528" s="231" t="n">
        <v>43927</v>
      </c>
      <c r="J528" s="255" t="s">
        <v>326</v>
      </c>
      <c r="K528" s="256" t="n">
        <v>0.2</v>
      </c>
      <c r="L528" s="255" t="s">
        <v>247</v>
      </c>
      <c r="M528" s="255" t="s">
        <v>291</v>
      </c>
      <c r="N528" s="255"/>
      <c r="O528" s="257" t="n">
        <v>1.5</v>
      </c>
      <c r="P528" s="255" t="s">
        <v>441</v>
      </c>
      <c r="Q528" s="255" t="s">
        <v>278</v>
      </c>
      <c r="R528" s="255" t="s">
        <v>461</v>
      </c>
      <c r="S528" s="255" t="s">
        <v>338</v>
      </c>
      <c r="T528" s="255" t="s">
        <v>493</v>
      </c>
      <c r="U528" s="231" t="n">
        <v>43927</v>
      </c>
      <c r="V528" s="256" t="n">
        <v>0.2</v>
      </c>
      <c r="W528" s="255" t="s">
        <v>116</v>
      </c>
      <c r="X528" s="258" t="n">
        <v>0</v>
      </c>
      <c r="Y528" s="257" t="n">
        <v>1.5</v>
      </c>
      <c r="Z528" s="257" t="n">
        <v>0</v>
      </c>
    </row>
    <row r="529" customFormat="false" ht="15.05" hidden="false" customHeight="false" outlineLevel="0" collapsed="false">
      <c r="A529" s="254" t="n">
        <v>71648289</v>
      </c>
      <c r="B529" s="255" t="s">
        <v>490</v>
      </c>
      <c r="C529" s="255"/>
      <c r="D529" s="255" t="s">
        <v>491</v>
      </c>
      <c r="E529" s="255" t="s">
        <v>492</v>
      </c>
      <c r="F529" s="255" t="s">
        <v>116</v>
      </c>
      <c r="G529" s="255" t="s">
        <v>272</v>
      </c>
      <c r="H529" s="231" t="n">
        <v>43927</v>
      </c>
      <c r="I529" s="231" t="n">
        <v>43927</v>
      </c>
      <c r="J529" s="255" t="s">
        <v>326</v>
      </c>
      <c r="K529" s="256" t="n">
        <v>0.2</v>
      </c>
      <c r="L529" s="255" t="s">
        <v>247</v>
      </c>
      <c r="M529" s="255" t="s">
        <v>291</v>
      </c>
      <c r="N529" s="255"/>
      <c r="O529" s="257" t="n">
        <v>1.5</v>
      </c>
      <c r="P529" s="255" t="s">
        <v>441</v>
      </c>
      <c r="Q529" s="255" t="s">
        <v>278</v>
      </c>
      <c r="R529" s="255" t="s">
        <v>461</v>
      </c>
      <c r="S529" s="255" t="s">
        <v>338</v>
      </c>
      <c r="T529" s="255" t="s">
        <v>493</v>
      </c>
      <c r="U529" s="231" t="n">
        <v>43927</v>
      </c>
      <c r="V529" s="256" t="n">
        <v>0.2</v>
      </c>
      <c r="W529" s="255" t="s">
        <v>116</v>
      </c>
      <c r="X529" s="258" t="n">
        <v>0</v>
      </c>
      <c r="Y529" s="257" t="n">
        <v>1.5</v>
      </c>
      <c r="Z529" s="257" t="n">
        <v>0</v>
      </c>
    </row>
    <row r="530" customFormat="false" ht="15.05" hidden="false" customHeight="false" outlineLevel="0" collapsed="false">
      <c r="A530" s="254" t="n">
        <v>71648290</v>
      </c>
      <c r="B530" s="255" t="s">
        <v>494</v>
      </c>
      <c r="C530" s="255"/>
      <c r="D530" s="255" t="s">
        <v>495</v>
      </c>
      <c r="E530" s="255" t="s">
        <v>496</v>
      </c>
      <c r="F530" s="255" t="s">
        <v>144</v>
      </c>
      <c r="G530" s="255" t="s">
        <v>384</v>
      </c>
      <c r="H530" s="231" t="n">
        <v>43927</v>
      </c>
      <c r="I530" s="231" t="n">
        <v>43927</v>
      </c>
      <c r="J530" s="255" t="s">
        <v>326</v>
      </c>
      <c r="K530" s="256" t="n">
        <v>0.5</v>
      </c>
      <c r="L530" s="255" t="s">
        <v>247</v>
      </c>
      <c r="M530" s="255" t="s">
        <v>291</v>
      </c>
      <c r="N530" s="255" t="s">
        <v>497</v>
      </c>
      <c r="O530" s="257" t="n">
        <v>0.38</v>
      </c>
      <c r="P530" s="255" t="s">
        <v>441</v>
      </c>
      <c r="Q530" s="255" t="s">
        <v>278</v>
      </c>
      <c r="R530" s="255" t="s">
        <v>498</v>
      </c>
      <c r="S530" s="255" t="s">
        <v>447</v>
      </c>
      <c r="T530" s="255" t="s">
        <v>499</v>
      </c>
      <c r="U530" s="231" t="n">
        <v>43927</v>
      </c>
      <c r="V530" s="256" t="n">
        <v>0.5</v>
      </c>
      <c r="W530" s="255" t="s">
        <v>455</v>
      </c>
      <c r="X530" s="258" t="n">
        <v>0</v>
      </c>
      <c r="Y530" s="257" t="n">
        <v>0.38</v>
      </c>
      <c r="Z530" s="257" t="n">
        <v>0</v>
      </c>
    </row>
    <row r="531" customFormat="false" ht="15.05" hidden="false" customHeight="false" outlineLevel="0" collapsed="false">
      <c r="A531" s="254" t="n">
        <v>71648290</v>
      </c>
      <c r="B531" s="255" t="s">
        <v>494</v>
      </c>
      <c r="C531" s="255"/>
      <c r="D531" s="255" t="s">
        <v>495</v>
      </c>
      <c r="E531" s="255" t="s">
        <v>496</v>
      </c>
      <c r="F531" s="255" t="s">
        <v>144</v>
      </c>
      <c r="G531" s="255" t="s">
        <v>384</v>
      </c>
      <c r="H531" s="231" t="n">
        <v>43927</v>
      </c>
      <c r="I531" s="231" t="n">
        <v>43927</v>
      </c>
      <c r="J531" s="255" t="s">
        <v>287</v>
      </c>
      <c r="K531" s="256" t="n">
        <v>0</v>
      </c>
      <c r="L531" s="255" t="s">
        <v>247</v>
      </c>
      <c r="M531" s="255" t="s">
        <v>291</v>
      </c>
      <c r="N531" s="255" t="s">
        <v>497</v>
      </c>
      <c r="O531" s="257" t="n">
        <v>0.38</v>
      </c>
      <c r="P531" s="255" t="s">
        <v>441</v>
      </c>
      <c r="Q531" s="255" t="s">
        <v>278</v>
      </c>
      <c r="R531" s="255" t="s">
        <v>498</v>
      </c>
      <c r="S531" s="255" t="s">
        <v>447</v>
      </c>
      <c r="T531" s="255" t="s">
        <v>499</v>
      </c>
      <c r="U531" s="231" t="n">
        <v>43927</v>
      </c>
      <c r="V531" s="256" t="n">
        <v>0</v>
      </c>
      <c r="W531" s="255" t="s">
        <v>455</v>
      </c>
      <c r="X531" s="258" t="n">
        <v>0</v>
      </c>
      <c r="Y531" s="257" t="n">
        <v>0.38</v>
      </c>
      <c r="Z531" s="257" t="n">
        <v>0</v>
      </c>
    </row>
    <row r="532" customFormat="false" ht="15.05" hidden="false" customHeight="false" outlineLevel="0" collapsed="false">
      <c r="A532" s="254" t="n">
        <v>71648299</v>
      </c>
      <c r="B532" s="255" t="s">
        <v>250</v>
      </c>
      <c r="C532" s="255"/>
      <c r="D532" s="255" t="s">
        <v>251</v>
      </c>
      <c r="E532" s="255" t="s">
        <v>186</v>
      </c>
      <c r="F532" s="255" t="s">
        <v>151</v>
      </c>
      <c r="G532" s="255" t="s">
        <v>309</v>
      </c>
      <c r="H532" s="231" t="n">
        <v>43927</v>
      </c>
      <c r="I532" s="231" t="n">
        <v>43927</v>
      </c>
      <c r="J532" s="255" t="s">
        <v>326</v>
      </c>
      <c r="K532" s="256" t="n">
        <v>2</v>
      </c>
      <c r="L532" s="255" t="s">
        <v>238</v>
      </c>
      <c r="M532" s="255" t="s">
        <v>291</v>
      </c>
      <c r="N532" s="255"/>
      <c r="O532" s="257" t="n">
        <v>1.5</v>
      </c>
      <c r="P532" s="255" t="s">
        <v>441</v>
      </c>
      <c r="Q532" s="255" t="s">
        <v>278</v>
      </c>
      <c r="R532" s="255" t="s">
        <v>500</v>
      </c>
      <c r="S532" s="255" t="s">
        <v>333</v>
      </c>
      <c r="T532" s="255" t="s">
        <v>501</v>
      </c>
      <c r="U532" s="231" t="n">
        <v>43927</v>
      </c>
      <c r="V532" s="256" t="n">
        <v>2</v>
      </c>
      <c r="W532" s="255" t="s">
        <v>502</v>
      </c>
      <c r="X532" s="258" t="n">
        <v>0</v>
      </c>
      <c r="Y532" s="257" t="n">
        <v>1.5</v>
      </c>
      <c r="Z532" s="257" t="n">
        <v>0</v>
      </c>
    </row>
    <row r="533" customFormat="false" ht="15.05" hidden="false" customHeight="false" outlineLevel="0" collapsed="false">
      <c r="A533" s="254" t="n">
        <v>71648307</v>
      </c>
      <c r="B533" s="255" t="s">
        <v>252</v>
      </c>
      <c r="C533" s="255"/>
      <c r="D533" s="255" t="s">
        <v>251</v>
      </c>
      <c r="E533" s="255" t="s">
        <v>197</v>
      </c>
      <c r="F533" s="255" t="s">
        <v>144</v>
      </c>
      <c r="G533" s="255" t="s">
        <v>309</v>
      </c>
      <c r="H533" s="231" t="n">
        <v>43927</v>
      </c>
      <c r="I533" s="231" t="n">
        <v>43927</v>
      </c>
      <c r="J533" s="255" t="s">
        <v>326</v>
      </c>
      <c r="K533" s="256" t="n">
        <v>2</v>
      </c>
      <c r="L533" s="255" t="s">
        <v>238</v>
      </c>
      <c r="M533" s="255" t="s">
        <v>291</v>
      </c>
      <c r="N533" s="255"/>
      <c r="O533" s="257" t="n">
        <v>1.5</v>
      </c>
      <c r="P533" s="255" t="s">
        <v>441</v>
      </c>
      <c r="Q533" s="255" t="s">
        <v>278</v>
      </c>
      <c r="R533" s="255" t="s">
        <v>500</v>
      </c>
      <c r="S533" s="255" t="s">
        <v>338</v>
      </c>
      <c r="T533" s="255" t="s">
        <v>501</v>
      </c>
      <c r="U533" s="231" t="n">
        <v>43927</v>
      </c>
      <c r="V533" s="256" t="n">
        <v>2</v>
      </c>
      <c r="W533" s="255" t="s">
        <v>502</v>
      </c>
      <c r="X533" s="258" t="n">
        <v>0</v>
      </c>
      <c r="Y533" s="257" t="n">
        <v>1.5</v>
      </c>
      <c r="Z533" s="257" t="n">
        <v>0</v>
      </c>
    </row>
    <row r="534" customFormat="false" ht="15.05" hidden="false" customHeight="false" outlineLevel="0" collapsed="false">
      <c r="A534" s="254" t="n">
        <v>71648315</v>
      </c>
      <c r="B534" s="255" t="s">
        <v>253</v>
      </c>
      <c r="C534" s="255"/>
      <c r="D534" s="255" t="s">
        <v>254</v>
      </c>
      <c r="E534" s="255" t="s">
        <v>182</v>
      </c>
      <c r="F534" s="255" t="s">
        <v>124</v>
      </c>
      <c r="G534" s="255" t="s">
        <v>272</v>
      </c>
      <c r="H534" s="231" t="n">
        <v>43927</v>
      </c>
      <c r="I534" s="231" t="n">
        <v>43927</v>
      </c>
      <c r="J534" s="255" t="s">
        <v>326</v>
      </c>
      <c r="K534" s="256" t="n">
        <v>2</v>
      </c>
      <c r="L534" s="255" t="s">
        <v>238</v>
      </c>
      <c r="M534" s="255" t="s">
        <v>291</v>
      </c>
      <c r="N534" s="255"/>
      <c r="O534" s="257" t="n">
        <v>1.5</v>
      </c>
      <c r="P534" s="255" t="s">
        <v>441</v>
      </c>
      <c r="Q534" s="255" t="s">
        <v>278</v>
      </c>
      <c r="R534" s="255" t="s">
        <v>503</v>
      </c>
      <c r="S534" s="255" t="s">
        <v>333</v>
      </c>
      <c r="T534" s="255" t="s">
        <v>504</v>
      </c>
      <c r="U534" s="231" t="n">
        <v>43927</v>
      </c>
      <c r="V534" s="256" t="n">
        <v>2</v>
      </c>
      <c r="W534" s="255" t="s">
        <v>116</v>
      </c>
      <c r="X534" s="258" t="n">
        <v>0</v>
      </c>
      <c r="Y534" s="257" t="n">
        <v>1.5</v>
      </c>
      <c r="Z534" s="257" t="n">
        <v>0</v>
      </c>
    </row>
    <row r="535" customFormat="false" ht="15.05" hidden="false" customHeight="false" outlineLevel="0" collapsed="false">
      <c r="A535" s="254" t="n">
        <v>71648315</v>
      </c>
      <c r="B535" s="255" t="s">
        <v>253</v>
      </c>
      <c r="C535" s="255"/>
      <c r="D535" s="255" t="s">
        <v>254</v>
      </c>
      <c r="E535" s="255" t="s">
        <v>182</v>
      </c>
      <c r="F535" s="255" t="s">
        <v>116</v>
      </c>
      <c r="G535" s="255" t="s">
        <v>272</v>
      </c>
      <c r="H535" s="231" t="n">
        <v>43927</v>
      </c>
      <c r="I535" s="231" t="n">
        <v>43927</v>
      </c>
      <c r="J535" s="255" t="s">
        <v>326</v>
      </c>
      <c r="K535" s="256" t="n">
        <v>0</v>
      </c>
      <c r="L535" s="255" t="s">
        <v>238</v>
      </c>
      <c r="M535" s="255" t="s">
        <v>291</v>
      </c>
      <c r="N535" s="255"/>
      <c r="O535" s="257" t="n">
        <v>1.5</v>
      </c>
      <c r="P535" s="255" t="s">
        <v>441</v>
      </c>
      <c r="Q535" s="255" t="s">
        <v>278</v>
      </c>
      <c r="R535" s="255" t="s">
        <v>503</v>
      </c>
      <c r="S535" s="255" t="s">
        <v>333</v>
      </c>
      <c r="T535" s="255" t="s">
        <v>504</v>
      </c>
      <c r="U535" s="231" t="n">
        <v>43927</v>
      </c>
      <c r="V535" s="256" t="n">
        <v>0</v>
      </c>
      <c r="W535" s="255" t="s">
        <v>116</v>
      </c>
      <c r="X535" s="258" t="n">
        <v>0</v>
      </c>
      <c r="Y535" s="257" t="n">
        <v>1.5</v>
      </c>
      <c r="Z535" s="257" t="n">
        <v>0</v>
      </c>
    </row>
    <row r="536" customFormat="false" ht="15.05" hidden="false" customHeight="false" outlineLevel="0" collapsed="false">
      <c r="A536" s="254" t="n">
        <v>71648315</v>
      </c>
      <c r="B536" s="255" t="s">
        <v>253</v>
      </c>
      <c r="C536" s="255"/>
      <c r="D536" s="255" t="s">
        <v>254</v>
      </c>
      <c r="E536" s="255" t="s">
        <v>182</v>
      </c>
      <c r="F536" s="255" t="s">
        <v>116</v>
      </c>
      <c r="G536" s="255" t="s">
        <v>272</v>
      </c>
      <c r="H536" s="231" t="n">
        <v>43927</v>
      </c>
      <c r="I536" s="231" t="n">
        <v>43927</v>
      </c>
      <c r="J536" s="255" t="s">
        <v>326</v>
      </c>
      <c r="K536" s="256" t="n">
        <v>0</v>
      </c>
      <c r="L536" s="255" t="s">
        <v>238</v>
      </c>
      <c r="M536" s="255" t="s">
        <v>291</v>
      </c>
      <c r="N536" s="255"/>
      <c r="O536" s="257" t="n">
        <v>1.5</v>
      </c>
      <c r="P536" s="255" t="s">
        <v>441</v>
      </c>
      <c r="Q536" s="255" t="s">
        <v>278</v>
      </c>
      <c r="R536" s="255" t="s">
        <v>503</v>
      </c>
      <c r="S536" s="255" t="s">
        <v>333</v>
      </c>
      <c r="T536" s="255" t="s">
        <v>504</v>
      </c>
      <c r="U536" s="231" t="n">
        <v>43927</v>
      </c>
      <c r="V536" s="256" t="n">
        <v>0</v>
      </c>
      <c r="W536" s="255" t="s">
        <v>116</v>
      </c>
      <c r="X536" s="258" t="n">
        <v>0</v>
      </c>
      <c r="Y536" s="257" t="n">
        <v>1.5</v>
      </c>
      <c r="Z536" s="257" t="n">
        <v>0</v>
      </c>
    </row>
    <row r="537" customFormat="false" ht="15.05" hidden="false" customHeight="false" outlineLevel="0" collapsed="false">
      <c r="A537" s="254" t="n">
        <v>71648323</v>
      </c>
      <c r="B537" s="255" t="s">
        <v>255</v>
      </c>
      <c r="C537" s="255"/>
      <c r="D537" s="255" t="s">
        <v>254</v>
      </c>
      <c r="E537" s="255" t="s">
        <v>192</v>
      </c>
      <c r="F537" s="255" t="s">
        <v>116</v>
      </c>
      <c r="G537" s="255" t="s">
        <v>272</v>
      </c>
      <c r="H537" s="231" t="n">
        <v>43927</v>
      </c>
      <c r="I537" s="231" t="n">
        <v>43927</v>
      </c>
      <c r="J537" s="255" t="s">
        <v>326</v>
      </c>
      <c r="K537" s="256" t="n">
        <v>2</v>
      </c>
      <c r="L537" s="255" t="s">
        <v>238</v>
      </c>
      <c r="M537" s="255" t="s">
        <v>291</v>
      </c>
      <c r="N537" s="255"/>
      <c r="O537" s="257" t="n">
        <v>1.5</v>
      </c>
      <c r="P537" s="255" t="s">
        <v>441</v>
      </c>
      <c r="Q537" s="255" t="s">
        <v>278</v>
      </c>
      <c r="R537" s="255" t="s">
        <v>503</v>
      </c>
      <c r="S537" s="255" t="s">
        <v>338</v>
      </c>
      <c r="T537" s="255" t="s">
        <v>504</v>
      </c>
      <c r="U537" s="231" t="n">
        <v>43927</v>
      </c>
      <c r="V537" s="256" t="n">
        <v>2</v>
      </c>
      <c r="W537" s="255" t="s">
        <v>116</v>
      </c>
      <c r="X537" s="258" t="n">
        <v>0</v>
      </c>
      <c r="Y537" s="257" t="n">
        <v>1.5</v>
      </c>
      <c r="Z537" s="257" t="n">
        <v>0</v>
      </c>
    </row>
    <row r="538" customFormat="false" ht="15.05" hidden="false" customHeight="false" outlineLevel="0" collapsed="false">
      <c r="A538" s="254" t="n">
        <v>71648323</v>
      </c>
      <c r="B538" s="255" t="s">
        <v>255</v>
      </c>
      <c r="C538" s="255"/>
      <c r="D538" s="255" t="s">
        <v>254</v>
      </c>
      <c r="E538" s="255" t="s">
        <v>192</v>
      </c>
      <c r="F538" s="255" t="s">
        <v>116</v>
      </c>
      <c r="G538" s="255" t="s">
        <v>272</v>
      </c>
      <c r="H538" s="231" t="n">
        <v>43927</v>
      </c>
      <c r="I538" s="231" t="n">
        <v>43927</v>
      </c>
      <c r="J538" s="255" t="s">
        <v>326</v>
      </c>
      <c r="K538" s="256" t="n">
        <v>0</v>
      </c>
      <c r="L538" s="255" t="s">
        <v>238</v>
      </c>
      <c r="M538" s="255" t="s">
        <v>291</v>
      </c>
      <c r="N538" s="255"/>
      <c r="O538" s="257" t="n">
        <v>1.5</v>
      </c>
      <c r="P538" s="255" t="s">
        <v>441</v>
      </c>
      <c r="Q538" s="255" t="s">
        <v>278</v>
      </c>
      <c r="R538" s="255" t="s">
        <v>503</v>
      </c>
      <c r="S538" s="255" t="s">
        <v>338</v>
      </c>
      <c r="T538" s="255" t="s">
        <v>504</v>
      </c>
      <c r="U538" s="231" t="n">
        <v>43927</v>
      </c>
      <c r="V538" s="256" t="n">
        <v>0</v>
      </c>
      <c r="W538" s="255" t="s">
        <v>116</v>
      </c>
      <c r="X538" s="258" t="n">
        <v>0</v>
      </c>
      <c r="Y538" s="257" t="n">
        <v>1.5</v>
      </c>
      <c r="Z538" s="257" t="n">
        <v>0</v>
      </c>
    </row>
    <row r="539" customFormat="false" ht="15.05" hidden="false" customHeight="false" outlineLevel="0" collapsed="false">
      <c r="A539" s="254" t="n">
        <v>71648323</v>
      </c>
      <c r="B539" s="255" t="s">
        <v>255</v>
      </c>
      <c r="C539" s="255"/>
      <c r="D539" s="255" t="s">
        <v>254</v>
      </c>
      <c r="E539" s="255" t="s">
        <v>192</v>
      </c>
      <c r="F539" s="255" t="s">
        <v>116</v>
      </c>
      <c r="G539" s="255" t="s">
        <v>272</v>
      </c>
      <c r="H539" s="231" t="n">
        <v>43927</v>
      </c>
      <c r="I539" s="231" t="n">
        <v>43927</v>
      </c>
      <c r="J539" s="255" t="s">
        <v>326</v>
      </c>
      <c r="K539" s="256" t="n">
        <v>0</v>
      </c>
      <c r="L539" s="255" t="s">
        <v>238</v>
      </c>
      <c r="M539" s="255" t="s">
        <v>291</v>
      </c>
      <c r="N539" s="255"/>
      <c r="O539" s="257" t="n">
        <v>1.5</v>
      </c>
      <c r="P539" s="255" t="s">
        <v>441</v>
      </c>
      <c r="Q539" s="255" t="s">
        <v>278</v>
      </c>
      <c r="R539" s="255" t="s">
        <v>503</v>
      </c>
      <c r="S539" s="255" t="s">
        <v>338</v>
      </c>
      <c r="T539" s="255" t="s">
        <v>504</v>
      </c>
      <c r="U539" s="231" t="n">
        <v>43927</v>
      </c>
      <c r="V539" s="256" t="n">
        <v>0</v>
      </c>
      <c r="W539" s="255" t="s">
        <v>116</v>
      </c>
      <c r="X539" s="258" t="n">
        <v>0</v>
      </c>
      <c r="Y539" s="257" t="n">
        <v>1.5</v>
      </c>
      <c r="Z539" s="257" t="n">
        <v>0</v>
      </c>
    </row>
    <row r="540" customFormat="false" ht="15.05" hidden="false" customHeight="false" outlineLevel="0" collapsed="false">
      <c r="A540" s="254" t="n">
        <v>71648331</v>
      </c>
      <c r="B540" s="255" t="s">
        <v>242</v>
      </c>
      <c r="C540" s="255"/>
      <c r="D540" s="255" t="s">
        <v>237</v>
      </c>
      <c r="E540" s="255" t="s">
        <v>243</v>
      </c>
      <c r="F540" s="255" t="s">
        <v>116</v>
      </c>
      <c r="G540" s="255" t="s">
        <v>272</v>
      </c>
      <c r="H540" s="231" t="n">
        <v>43927</v>
      </c>
      <c r="I540" s="231" t="n">
        <v>43927</v>
      </c>
      <c r="J540" s="255" t="s">
        <v>326</v>
      </c>
      <c r="K540" s="256" t="n">
        <v>2</v>
      </c>
      <c r="L540" s="255" t="s">
        <v>238</v>
      </c>
      <c r="M540" s="255" t="s">
        <v>291</v>
      </c>
      <c r="N540" s="255"/>
      <c r="O540" s="257" t="n">
        <v>1.88</v>
      </c>
      <c r="P540" s="255" t="s">
        <v>441</v>
      </c>
      <c r="Q540" s="255" t="s">
        <v>278</v>
      </c>
      <c r="R540" s="255"/>
      <c r="S540" s="255" t="s">
        <v>338</v>
      </c>
      <c r="T540" s="255" t="s">
        <v>454</v>
      </c>
      <c r="U540" s="231" t="n">
        <v>43927</v>
      </c>
      <c r="V540" s="256" t="n">
        <v>2</v>
      </c>
      <c r="W540" s="255" t="s">
        <v>116</v>
      </c>
      <c r="X540" s="258" t="n">
        <v>0</v>
      </c>
      <c r="Y540" s="257" t="n">
        <v>1.88</v>
      </c>
      <c r="Z540" s="257" t="n">
        <v>0</v>
      </c>
    </row>
    <row r="541" customFormat="false" ht="15.05" hidden="false" customHeight="false" outlineLevel="0" collapsed="false">
      <c r="A541" s="254" t="n">
        <v>71648331</v>
      </c>
      <c r="B541" s="255" t="s">
        <v>242</v>
      </c>
      <c r="C541" s="255"/>
      <c r="D541" s="255" t="s">
        <v>237</v>
      </c>
      <c r="E541" s="255" t="s">
        <v>243</v>
      </c>
      <c r="F541" s="255" t="s">
        <v>116</v>
      </c>
      <c r="G541" s="255" t="s">
        <v>272</v>
      </c>
      <c r="H541" s="231" t="n">
        <v>43927</v>
      </c>
      <c r="I541" s="231" t="n">
        <v>43927</v>
      </c>
      <c r="J541" s="255" t="s">
        <v>326</v>
      </c>
      <c r="K541" s="256" t="n">
        <v>0.5</v>
      </c>
      <c r="L541" s="255" t="s">
        <v>238</v>
      </c>
      <c r="M541" s="255" t="s">
        <v>291</v>
      </c>
      <c r="N541" s="255"/>
      <c r="O541" s="257" t="n">
        <v>1.88</v>
      </c>
      <c r="P541" s="255" t="s">
        <v>441</v>
      </c>
      <c r="Q541" s="255" t="s">
        <v>278</v>
      </c>
      <c r="R541" s="255"/>
      <c r="S541" s="255" t="s">
        <v>338</v>
      </c>
      <c r="T541" s="255" t="s">
        <v>454</v>
      </c>
      <c r="U541" s="231" t="n">
        <v>43927</v>
      </c>
      <c r="V541" s="256" t="n">
        <v>0.5</v>
      </c>
      <c r="W541" s="255" t="s">
        <v>116</v>
      </c>
      <c r="X541" s="258" t="n">
        <v>0</v>
      </c>
      <c r="Y541" s="257" t="n">
        <v>1.88</v>
      </c>
      <c r="Z541" s="257" t="n">
        <v>0</v>
      </c>
    </row>
    <row r="542" customFormat="false" ht="15.05" hidden="false" customHeight="false" outlineLevel="0" collapsed="false">
      <c r="A542" s="254" t="n">
        <v>71648339</v>
      </c>
      <c r="B542" s="255" t="s">
        <v>239</v>
      </c>
      <c r="C542" s="255"/>
      <c r="D542" s="255" t="s">
        <v>237</v>
      </c>
      <c r="E542" s="255" t="s">
        <v>195</v>
      </c>
      <c r="F542" s="255" t="s">
        <v>144</v>
      </c>
      <c r="G542" s="255" t="s">
        <v>309</v>
      </c>
      <c r="H542" s="231" t="n">
        <v>43927</v>
      </c>
      <c r="I542" s="231" t="n">
        <v>43927</v>
      </c>
      <c r="J542" s="255" t="s">
        <v>326</v>
      </c>
      <c r="K542" s="256" t="n">
        <v>4</v>
      </c>
      <c r="L542" s="255" t="s">
        <v>238</v>
      </c>
      <c r="M542" s="255" t="s">
        <v>291</v>
      </c>
      <c r="N542" s="255"/>
      <c r="O542" s="257" t="n">
        <v>3</v>
      </c>
      <c r="P542" s="255" t="s">
        <v>441</v>
      </c>
      <c r="Q542" s="255" t="s">
        <v>278</v>
      </c>
      <c r="R542" s="255"/>
      <c r="S542" s="255" t="s">
        <v>338</v>
      </c>
      <c r="T542" s="255" t="s">
        <v>454</v>
      </c>
      <c r="U542" s="231" t="n">
        <v>43927</v>
      </c>
      <c r="V542" s="256" t="n">
        <v>4</v>
      </c>
      <c r="W542" s="255" t="s">
        <v>455</v>
      </c>
      <c r="X542" s="258" t="n">
        <v>0</v>
      </c>
      <c r="Y542" s="257" t="n">
        <v>3</v>
      </c>
      <c r="Z542" s="257" t="n">
        <v>0</v>
      </c>
    </row>
    <row r="543" customFormat="false" ht="15.05" hidden="false" customHeight="false" outlineLevel="0" collapsed="false">
      <c r="A543" s="254" t="n">
        <v>71648351</v>
      </c>
      <c r="B543" s="255" t="s">
        <v>505</v>
      </c>
      <c r="C543" s="255"/>
      <c r="D543" s="255" t="s">
        <v>506</v>
      </c>
      <c r="E543" s="255" t="s">
        <v>507</v>
      </c>
      <c r="F543" s="255" t="s">
        <v>167</v>
      </c>
      <c r="G543" s="255" t="s">
        <v>417</v>
      </c>
      <c r="H543" s="231" t="n">
        <v>43927</v>
      </c>
      <c r="I543" s="231" t="n">
        <v>43927</v>
      </c>
      <c r="J543" s="255" t="s">
        <v>326</v>
      </c>
      <c r="K543" s="256" t="n">
        <v>4</v>
      </c>
      <c r="L543" s="255" t="s">
        <v>238</v>
      </c>
      <c r="M543" s="255" t="s">
        <v>291</v>
      </c>
      <c r="N543" s="255"/>
      <c r="O543" s="257" t="n">
        <v>3</v>
      </c>
      <c r="P543" s="255" t="s">
        <v>441</v>
      </c>
      <c r="Q543" s="255" t="s">
        <v>278</v>
      </c>
      <c r="R543" s="255" t="s">
        <v>508</v>
      </c>
      <c r="S543" s="255" t="s">
        <v>338</v>
      </c>
      <c r="T543" s="255" t="s">
        <v>509</v>
      </c>
      <c r="U543" s="231" t="n">
        <v>43927</v>
      </c>
      <c r="V543" s="256" t="n">
        <v>4</v>
      </c>
      <c r="W543" s="255" t="s">
        <v>167</v>
      </c>
      <c r="X543" s="258" t="n">
        <v>0</v>
      </c>
      <c r="Y543" s="257" t="n">
        <v>3</v>
      </c>
      <c r="Z543" s="257" t="n">
        <v>0</v>
      </c>
    </row>
    <row r="544" customFormat="false" ht="15.05" hidden="false" customHeight="false" outlineLevel="0" collapsed="false">
      <c r="A544" s="254" t="n">
        <v>71648351</v>
      </c>
      <c r="B544" s="255" t="s">
        <v>505</v>
      </c>
      <c r="C544" s="255"/>
      <c r="D544" s="255" t="s">
        <v>506</v>
      </c>
      <c r="E544" s="255" t="s">
        <v>507</v>
      </c>
      <c r="F544" s="255" t="s">
        <v>167</v>
      </c>
      <c r="G544" s="255" t="s">
        <v>417</v>
      </c>
      <c r="H544" s="231" t="n">
        <v>43927</v>
      </c>
      <c r="I544" s="231" t="n">
        <v>43927</v>
      </c>
      <c r="J544" s="255" t="s">
        <v>287</v>
      </c>
      <c r="K544" s="256" t="n">
        <v>0</v>
      </c>
      <c r="L544" s="255" t="s">
        <v>238</v>
      </c>
      <c r="M544" s="255" t="s">
        <v>291</v>
      </c>
      <c r="N544" s="255"/>
      <c r="O544" s="257" t="n">
        <v>3</v>
      </c>
      <c r="P544" s="255" t="s">
        <v>441</v>
      </c>
      <c r="Q544" s="255" t="s">
        <v>278</v>
      </c>
      <c r="R544" s="255" t="s">
        <v>508</v>
      </c>
      <c r="S544" s="255" t="s">
        <v>338</v>
      </c>
      <c r="T544" s="255" t="s">
        <v>509</v>
      </c>
      <c r="U544" s="231" t="n">
        <v>43927</v>
      </c>
      <c r="V544" s="256" t="n">
        <v>0</v>
      </c>
      <c r="W544" s="255" t="s">
        <v>167</v>
      </c>
      <c r="X544" s="258" t="n">
        <v>0</v>
      </c>
      <c r="Y544" s="257" t="n">
        <v>3</v>
      </c>
      <c r="Z544" s="257" t="n">
        <v>0</v>
      </c>
    </row>
    <row r="545" customFormat="false" ht="15.05" hidden="false" customHeight="false" outlineLevel="0" collapsed="false">
      <c r="A545" s="254" t="n">
        <v>71648356</v>
      </c>
      <c r="B545" s="255" t="s">
        <v>510</v>
      </c>
      <c r="C545" s="255"/>
      <c r="D545" s="255" t="s">
        <v>511</v>
      </c>
      <c r="E545" s="255" t="s">
        <v>512</v>
      </c>
      <c r="F545" s="255" t="s">
        <v>167</v>
      </c>
      <c r="G545" s="255" t="s">
        <v>417</v>
      </c>
      <c r="H545" s="231" t="n">
        <v>43927</v>
      </c>
      <c r="I545" s="231" t="n">
        <v>43927</v>
      </c>
      <c r="J545" s="255" t="s">
        <v>326</v>
      </c>
      <c r="K545" s="256" t="n">
        <v>0.5</v>
      </c>
      <c r="L545" s="255" t="s">
        <v>238</v>
      </c>
      <c r="M545" s="255" t="s">
        <v>291</v>
      </c>
      <c r="N545" s="255"/>
      <c r="O545" s="257" t="n">
        <v>3.03</v>
      </c>
      <c r="P545" s="255" t="s">
        <v>441</v>
      </c>
      <c r="Q545" s="255" t="s">
        <v>278</v>
      </c>
      <c r="R545" s="255"/>
      <c r="S545" s="255" t="s">
        <v>338</v>
      </c>
      <c r="T545" s="255" t="s">
        <v>513</v>
      </c>
      <c r="U545" s="231" t="n">
        <v>43927</v>
      </c>
      <c r="V545" s="256" t="n">
        <v>0.5</v>
      </c>
      <c r="W545" s="255" t="s">
        <v>167</v>
      </c>
      <c r="X545" s="258" t="n">
        <v>0</v>
      </c>
      <c r="Y545" s="257" t="n">
        <v>3.03</v>
      </c>
      <c r="Z545" s="257" t="n">
        <v>0</v>
      </c>
    </row>
    <row r="546" customFormat="false" ht="15.05" hidden="false" customHeight="false" outlineLevel="0" collapsed="false">
      <c r="A546" s="254" t="n">
        <v>71648356</v>
      </c>
      <c r="B546" s="255" t="s">
        <v>510</v>
      </c>
      <c r="C546" s="255"/>
      <c r="D546" s="255" t="s">
        <v>511</v>
      </c>
      <c r="E546" s="255" t="s">
        <v>512</v>
      </c>
      <c r="F546" s="255" t="s">
        <v>167</v>
      </c>
      <c r="G546" s="255" t="s">
        <v>417</v>
      </c>
      <c r="H546" s="231" t="n">
        <v>43927</v>
      </c>
      <c r="I546" s="231" t="n">
        <v>43927</v>
      </c>
      <c r="J546" s="255" t="s">
        <v>326</v>
      </c>
      <c r="K546" s="256" t="n">
        <v>0.5</v>
      </c>
      <c r="L546" s="255" t="s">
        <v>238</v>
      </c>
      <c r="M546" s="255" t="s">
        <v>291</v>
      </c>
      <c r="N546" s="255"/>
      <c r="O546" s="257" t="n">
        <v>3.03</v>
      </c>
      <c r="P546" s="255" t="s">
        <v>441</v>
      </c>
      <c r="Q546" s="255" t="s">
        <v>278</v>
      </c>
      <c r="R546" s="255"/>
      <c r="S546" s="255" t="s">
        <v>338</v>
      </c>
      <c r="T546" s="255" t="s">
        <v>513</v>
      </c>
      <c r="U546" s="231" t="n">
        <v>43927</v>
      </c>
      <c r="V546" s="256" t="n">
        <v>0.5</v>
      </c>
      <c r="W546" s="255" t="s">
        <v>167</v>
      </c>
      <c r="X546" s="258" t="n">
        <v>0</v>
      </c>
      <c r="Y546" s="257" t="n">
        <v>3.03</v>
      </c>
      <c r="Z546" s="257" t="n">
        <v>0</v>
      </c>
    </row>
    <row r="547" customFormat="false" ht="15.05" hidden="false" customHeight="false" outlineLevel="0" collapsed="false">
      <c r="A547" s="254" t="n">
        <v>71648356</v>
      </c>
      <c r="B547" s="255" t="s">
        <v>510</v>
      </c>
      <c r="C547" s="255"/>
      <c r="D547" s="255" t="s">
        <v>511</v>
      </c>
      <c r="E547" s="255" t="s">
        <v>512</v>
      </c>
      <c r="F547" s="255" t="s">
        <v>167</v>
      </c>
      <c r="G547" s="255" t="s">
        <v>417</v>
      </c>
      <c r="H547" s="231" t="n">
        <v>43927</v>
      </c>
      <c r="I547" s="231" t="n">
        <v>43927</v>
      </c>
      <c r="J547" s="255" t="s">
        <v>326</v>
      </c>
      <c r="K547" s="256" t="n">
        <v>0.5</v>
      </c>
      <c r="L547" s="255" t="s">
        <v>238</v>
      </c>
      <c r="M547" s="255" t="s">
        <v>291</v>
      </c>
      <c r="N547" s="255"/>
      <c r="O547" s="257" t="n">
        <v>3.03</v>
      </c>
      <c r="P547" s="255" t="s">
        <v>441</v>
      </c>
      <c r="Q547" s="255" t="s">
        <v>278</v>
      </c>
      <c r="R547" s="255"/>
      <c r="S547" s="255" t="s">
        <v>338</v>
      </c>
      <c r="T547" s="255" t="s">
        <v>513</v>
      </c>
      <c r="U547" s="231" t="n">
        <v>43927</v>
      </c>
      <c r="V547" s="256" t="n">
        <v>0.5</v>
      </c>
      <c r="W547" s="255" t="s">
        <v>167</v>
      </c>
      <c r="X547" s="258" t="n">
        <v>0</v>
      </c>
      <c r="Y547" s="257" t="n">
        <v>3.03</v>
      </c>
      <c r="Z547" s="257" t="n">
        <v>0</v>
      </c>
    </row>
    <row r="548" customFormat="false" ht="15.05" hidden="false" customHeight="false" outlineLevel="0" collapsed="false">
      <c r="A548" s="254" t="n">
        <v>71648356</v>
      </c>
      <c r="B548" s="255" t="s">
        <v>510</v>
      </c>
      <c r="C548" s="255"/>
      <c r="D548" s="255" t="s">
        <v>511</v>
      </c>
      <c r="E548" s="255" t="s">
        <v>512</v>
      </c>
      <c r="F548" s="255" t="s">
        <v>167</v>
      </c>
      <c r="G548" s="255" t="s">
        <v>417</v>
      </c>
      <c r="H548" s="231" t="n">
        <v>43927</v>
      </c>
      <c r="I548" s="231" t="n">
        <v>43927</v>
      </c>
      <c r="J548" s="255" t="s">
        <v>326</v>
      </c>
      <c r="K548" s="256" t="n">
        <v>0.5</v>
      </c>
      <c r="L548" s="255" t="s">
        <v>238</v>
      </c>
      <c r="M548" s="255" t="s">
        <v>291</v>
      </c>
      <c r="N548" s="255"/>
      <c r="O548" s="257" t="n">
        <v>3.03</v>
      </c>
      <c r="P548" s="255" t="s">
        <v>441</v>
      </c>
      <c r="Q548" s="255" t="s">
        <v>278</v>
      </c>
      <c r="R548" s="255"/>
      <c r="S548" s="255" t="s">
        <v>338</v>
      </c>
      <c r="T548" s="255" t="s">
        <v>513</v>
      </c>
      <c r="U548" s="231" t="n">
        <v>43927</v>
      </c>
      <c r="V548" s="256" t="n">
        <v>0.5</v>
      </c>
      <c r="W548" s="255" t="s">
        <v>167</v>
      </c>
      <c r="X548" s="258" t="n">
        <v>0</v>
      </c>
      <c r="Y548" s="257" t="n">
        <v>3.03</v>
      </c>
      <c r="Z548" s="257" t="n">
        <v>0</v>
      </c>
    </row>
    <row r="549" customFormat="false" ht="15.05" hidden="false" customHeight="false" outlineLevel="0" collapsed="false">
      <c r="A549" s="254" t="n">
        <v>71648356</v>
      </c>
      <c r="B549" s="255" t="s">
        <v>510</v>
      </c>
      <c r="C549" s="255"/>
      <c r="D549" s="255" t="s">
        <v>511</v>
      </c>
      <c r="E549" s="255" t="s">
        <v>512</v>
      </c>
      <c r="F549" s="255" t="s">
        <v>167</v>
      </c>
      <c r="G549" s="255" t="s">
        <v>417</v>
      </c>
      <c r="H549" s="231" t="n">
        <v>43927</v>
      </c>
      <c r="I549" s="231" t="n">
        <v>43927</v>
      </c>
      <c r="J549" s="255" t="s">
        <v>326</v>
      </c>
      <c r="K549" s="256" t="n">
        <v>0.5</v>
      </c>
      <c r="L549" s="255" t="s">
        <v>238</v>
      </c>
      <c r="M549" s="255" t="s">
        <v>291</v>
      </c>
      <c r="N549" s="255"/>
      <c r="O549" s="257" t="n">
        <v>3.03</v>
      </c>
      <c r="P549" s="255" t="s">
        <v>441</v>
      </c>
      <c r="Q549" s="255" t="s">
        <v>278</v>
      </c>
      <c r="R549" s="255"/>
      <c r="S549" s="255" t="s">
        <v>338</v>
      </c>
      <c r="T549" s="255" t="s">
        <v>513</v>
      </c>
      <c r="U549" s="231" t="n">
        <v>43927</v>
      </c>
      <c r="V549" s="256" t="n">
        <v>0.5</v>
      </c>
      <c r="W549" s="255" t="s">
        <v>167</v>
      </c>
      <c r="X549" s="258" t="n">
        <v>0</v>
      </c>
      <c r="Y549" s="257" t="n">
        <v>3.03</v>
      </c>
      <c r="Z549" s="257" t="n">
        <v>0</v>
      </c>
    </row>
    <row r="550" customFormat="false" ht="15.05" hidden="false" customHeight="false" outlineLevel="0" collapsed="false">
      <c r="A550" s="254" t="n">
        <v>71648356</v>
      </c>
      <c r="B550" s="255" t="s">
        <v>510</v>
      </c>
      <c r="C550" s="255"/>
      <c r="D550" s="255" t="s">
        <v>511</v>
      </c>
      <c r="E550" s="255" t="s">
        <v>512</v>
      </c>
      <c r="F550" s="255" t="s">
        <v>167</v>
      </c>
      <c r="G550" s="255" t="s">
        <v>417</v>
      </c>
      <c r="H550" s="231" t="n">
        <v>43927</v>
      </c>
      <c r="I550" s="231" t="n">
        <v>43927</v>
      </c>
      <c r="J550" s="255" t="s">
        <v>326</v>
      </c>
      <c r="K550" s="256" t="n">
        <v>1</v>
      </c>
      <c r="L550" s="255" t="s">
        <v>238</v>
      </c>
      <c r="M550" s="255" t="s">
        <v>291</v>
      </c>
      <c r="N550" s="255"/>
      <c r="O550" s="257" t="n">
        <v>3.03</v>
      </c>
      <c r="P550" s="255" t="s">
        <v>441</v>
      </c>
      <c r="Q550" s="255" t="s">
        <v>278</v>
      </c>
      <c r="R550" s="255"/>
      <c r="S550" s="255" t="s">
        <v>338</v>
      </c>
      <c r="T550" s="255" t="s">
        <v>513</v>
      </c>
      <c r="U550" s="231" t="n">
        <v>43927</v>
      </c>
      <c r="V550" s="256" t="n">
        <v>1</v>
      </c>
      <c r="W550" s="255" t="s">
        <v>167</v>
      </c>
      <c r="X550" s="258" t="n">
        <v>0</v>
      </c>
      <c r="Y550" s="257" t="n">
        <v>3.03</v>
      </c>
      <c r="Z550" s="257" t="n">
        <v>0</v>
      </c>
    </row>
    <row r="551" customFormat="false" ht="15.05" hidden="false" customHeight="false" outlineLevel="0" collapsed="false">
      <c r="A551" s="254" t="n">
        <v>71648356</v>
      </c>
      <c r="B551" s="255" t="s">
        <v>510</v>
      </c>
      <c r="C551" s="255"/>
      <c r="D551" s="255" t="s">
        <v>511</v>
      </c>
      <c r="E551" s="255" t="s">
        <v>512</v>
      </c>
      <c r="F551" s="255" t="s">
        <v>167</v>
      </c>
      <c r="G551" s="255" t="s">
        <v>417</v>
      </c>
      <c r="H551" s="231" t="n">
        <v>43927</v>
      </c>
      <c r="I551" s="231" t="n">
        <v>43927</v>
      </c>
      <c r="J551" s="255" t="s">
        <v>326</v>
      </c>
      <c r="K551" s="256" t="n">
        <v>0.5</v>
      </c>
      <c r="L551" s="255" t="s">
        <v>238</v>
      </c>
      <c r="M551" s="255" t="s">
        <v>291</v>
      </c>
      <c r="N551" s="255"/>
      <c r="O551" s="257" t="n">
        <v>3.03</v>
      </c>
      <c r="P551" s="255" t="s">
        <v>441</v>
      </c>
      <c r="Q551" s="255" t="s">
        <v>278</v>
      </c>
      <c r="R551" s="255"/>
      <c r="S551" s="255" t="s">
        <v>338</v>
      </c>
      <c r="T551" s="255" t="s">
        <v>513</v>
      </c>
      <c r="U551" s="231" t="n">
        <v>43927</v>
      </c>
      <c r="V551" s="256" t="n">
        <v>0.5</v>
      </c>
      <c r="W551" s="255" t="s">
        <v>167</v>
      </c>
      <c r="X551" s="258" t="n">
        <v>0</v>
      </c>
      <c r="Y551" s="257" t="n">
        <v>3.03</v>
      </c>
      <c r="Z551" s="257" t="n">
        <v>0</v>
      </c>
    </row>
    <row r="552" customFormat="false" ht="15.05" hidden="false" customHeight="false" outlineLevel="0" collapsed="false">
      <c r="A552" s="254" t="n">
        <v>71648356</v>
      </c>
      <c r="B552" s="255" t="s">
        <v>510</v>
      </c>
      <c r="C552" s="255"/>
      <c r="D552" s="255" t="s">
        <v>511</v>
      </c>
      <c r="E552" s="255" t="s">
        <v>512</v>
      </c>
      <c r="F552" s="255" t="s">
        <v>167</v>
      </c>
      <c r="G552" s="255" t="s">
        <v>417</v>
      </c>
      <c r="H552" s="231" t="n">
        <v>43927</v>
      </c>
      <c r="I552" s="231" t="n">
        <v>43927</v>
      </c>
      <c r="J552" s="255" t="s">
        <v>287</v>
      </c>
      <c r="K552" s="256" t="n">
        <v>0</v>
      </c>
      <c r="L552" s="255" t="s">
        <v>238</v>
      </c>
      <c r="M552" s="255" t="s">
        <v>291</v>
      </c>
      <c r="N552" s="255"/>
      <c r="O552" s="257" t="n">
        <v>3.03</v>
      </c>
      <c r="P552" s="255" t="s">
        <v>441</v>
      </c>
      <c r="Q552" s="255" t="s">
        <v>278</v>
      </c>
      <c r="R552" s="255"/>
      <c r="S552" s="255" t="s">
        <v>338</v>
      </c>
      <c r="T552" s="255" t="s">
        <v>513</v>
      </c>
      <c r="U552" s="231" t="n">
        <v>43927</v>
      </c>
      <c r="V552" s="256" t="n">
        <v>0</v>
      </c>
      <c r="W552" s="255" t="s">
        <v>167</v>
      </c>
      <c r="X552" s="258" t="n">
        <v>0</v>
      </c>
      <c r="Y552" s="257" t="n">
        <v>3.03</v>
      </c>
      <c r="Z552" s="257" t="n">
        <v>0</v>
      </c>
    </row>
    <row r="553" customFormat="false" ht="15.05" hidden="false" customHeight="false" outlineLevel="0" collapsed="false">
      <c r="A553" s="254" t="n">
        <v>71648361</v>
      </c>
      <c r="B553" s="255" t="s">
        <v>514</v>
      </c>
      <c r="C553" s="255"/>
      <c r="D553" s="255" t="s">
        <v>515</v>
      </c>
      <c r="E553" s="255" t="s">
        <v>516</v>
      </c>
      <c r="F553" s="255" t="s">
        <v>155</v>
      </c>
      <c r="G553" s="255" t="s">
        <v>272</v>
      </c>
      <c r="H553" s="231" t="n">
        <v>43927</v>
      </c>
      <c r="I553" s="231" t="n">
        <v>43927</v>
      </c>
      <c r="J553" s="255" t="s">
        <v>326</v>
      </c>
      <c r="K553" s="256" t="n">
        <v>0.1</v>
      </c>
      <c r="L553" s="255" t="s">
        <v>238</v>
      </c>
      <c r="M553" s="255" t="s">
        <v>291</v>
      </c>
      <c r="N553" s="255"/>
      <c r="O553" s="257" t="n">
        <v>0.96</v>
      </c>
      <c r="P553" s="255" t="s">
        <v>441</v>
      </c>
      <c r="Q553" s="255" t="s">
        <v>278</v>
      </c>
      <c r="R553" s="255" t="s">
        <v>467</v>
      </c>
      <c r="S553" s="255" t="s">
        <v>447</v>
      </c>
      <c r="T553" s="255" t="s">
        <v>517</v>
      </c>
      <c r="U553" s="231" t="n">
        <v>43927</v>
      </c>
      <c r="V553" s="256" t="n">
        <v>0.1</v>
      </c>
      <c r="W553" s="255" t="s">
        <v>455</v>
      </c>
      <c r="X553" s="258" t="n">
        <v>0</v>
      </c>
      <c r="Y553" s="257" t="n">
        <v>0.96</v>
      </c>
      <c r="Z553" s="257" t="n">
        <v>0</v>
      </c>
    </row>
    <row r="554" customFormat="false" ht="15.05" hidden="false" customHeight="false" outlineLevel="0" collapsed="false">
      <c r="A554" s="254" t="n">
        <v>71648361</v>
      </c>
      <c r="B554" s="255" t="s">
        <v>514</v>
      </c>
      <c r="C554" s="255"/>
      <c r="D554" s="255" t="s">
        <v>515</v>
      </c>
      <c r="E554" s="255" t="s">
        <v>516</v>
      </c>
      <c r="F554" s="255" t="s">
        <v>155</v>
      </c>
      <c r="G554" s="255" t="s">
        <v>272</v>
      </c>
      <c r="H554" s="231" t="n">
        <v>43927</v>
      </c>
      <c r="I554" s="231" t="n">
        <v>43927</v>
      </c>
      <c r="J554" s="255" t="s">
        <v>326</v>
      </c>
      <c r="K554" s="256" t="n">
        <v>0.1</v>
      </c>
      <c r="L554" s="255" t="s">
        <v>238</v>
      </c>
      <c r="M554" s="255" t="s">
        <v>291</v>
      </c>
      <c r="N554" s="255"/>
      <c r="O554" s="257" t="n">
        <v>0.96</v>
      </c>
      <c r="P554" s="255" t="s">
        <v>441</v>
      </c>
      <c r="Q554" s="255" t="s">
        <v>278</v>
      </c>
      <c r="R554" s="255" t="s">
        <v>467</v>
      </c>
      <c r="S554" s="255" t="s">
        <v>447</v>
      </c>
      <c r="T554" s="255" t="s">
        <v>517</v>
      </c>
      <c r="U554" s="231" t="n">
        <v>43927</v>
      </c>
      <c r="V554" s="256" t="n">
        <v>0.1</v>
      </c>
      <c r="W554" s="255" t="s">
        <v>455</v>
      </c>
      <c r="X554" s="258" t="n">
        <v>0</v>
      </c>
      <c r="Y554" s="257" t="n">
        <v>0.96</v>
      </c>
      <c r="Z554" s="257" t="n">
        <v>0</v>
      </c>
    </row>
    <row r="555" customFormat="false" ht="15.05" hidden="false" customHeight="false" outlineLevel="0" collapsed="false">
      <c r="A555" s="254" t="n">
        <v>71648361</v>
      </c>
      <c r="B555" s="255" t="s">
        <v>514</v>
      </c>
      <c r="C555" s="255"/>
      <c r="D555" s="255" t="s">
        <v>515</v>
      </c>
      <c r="E555" s="255" t="s">
        <v>516</v>
      </c>
      <c r="F555" s="255" t="s">
        <v>155</v>
      </c>
      <c r="G555" s="255" t="s">
        <v>272</v>
      </c>
      <c r="H555" s="231" t="n">
        <v>43927</v>
      </c>
      <c r="I555" s="231" t="n">
        <v>43927</v>
      </c>
      <c r="J555" s="255" t="s">
        <v>326</v>
      </c>
      <c r="K555" s="256" t="n">
        <v>0.1</v>
      </c>
      <c r="L555" s="255" t="s">
        <v>238</v>
      </c>
      <c r="M555" s="255" t="s">
        <v>291</v>
      </c>
      <c r="N555" s="255"/>
      <c r="O555" s="257" t="n">
        <v>0.96</v>
      </c>
      <c r="P555" s="255" t="s">
        <v>441</v>
      </c>
      <c r="Q555" s="255" t="s">
        <v>278</v>
      </c>
      <c r="R555" s="255" t="s">
        <v>467</v>
      </c>
      <c r="S555" s="255" t="s">
        <v>447</v>
      </c>
      <c r="T555" s="255" t="s">
        <v>517</v>
      </c>
      <c r="U555" s="231" t="n">
        <v>43927</v>
      </c>
      <c r="V555" s="256" t="n">
        <v>0.1</v>
      </c>
      <c r="W555" s="255" t="s">
        <v>455</v>
      </c>
      <c r="X555" s="258" t="n">
        <v>0</v>
      </c>
      <c r="Y555" s="257" t="n">
        <v>0.96</v>
      </c>
      <c r="Z555" s="257" t="n">
        <v>0</v>
      </c>
    </row>
    <row r="556" customFormat="false" ht="15.05" hidden="false" customHeight="false" outlineLevel="0" collapsed="false">
      <c r="A556" s="254" t="n">
        <v>71648361</v>
      </c>
      <c r="B556" s="255" t="s">
        <v>514</v>
      </c>
      <c r="C556" s="255"/>
      <c r="D556" s="255" t="s">
        <v>515</v>
      </c>
      <c r="E556" s="255" t="s">
        <v>516</v>
      </c>
      <c r="F556" s="255" t="s">
        <v>155</v>
      </c>
      <c r="G556" s="255" t="s">
        <v>272</v>
      </c>
      <c r="H556" s="231" t="n">
        <v>43927</v>
      </c>
      <c r="I556" s="231" t="n">
        <v>43927</v>
      </c>
      <c r="J556" s="255" t="s">
        <v>326</v>
      </c>
      <c r="K556" s="256" t="n">
        <v>0.1</v>
      </c>
      <c r="L556" s="255" t="s">
        <v>238</v>
      </c>
      <c r="M556" s="255" t="s">
        <v>291</v>
      </c>
      <c r="N556" s="255"/>
      <c r="O556" s="257" t="n">
        <v>0.96</v>
      </c>
      <c r="P556" s="255" t="s">
        <v>441</v>
      </c>
      <c r="Q556" s="255" t="s">
        <v>278</v>
      </c>
      <c r="R556" s="255" t="s">
        <v>467</v>
      </c>
      <c r="S556" s="255" t="s">
        <v>447</v>
      </c>
      <c r="T556" s="255" t="s">
        <v>517</v>
      </c>
      <c r="U556" s="231" t="n">
        <v>43927</v>
      </c>
      <c r="V556" s="256" t="n">
        <v>0.1</v>
      </c>
      <c r="W556" s="255" t="s">
        <v>455</v>
      </c>
      <c r="X556" s="258" t="n">
        <v>0</v>
      </c>
      <c r="Y556" s="257" t="n">
        <v>0.96</v>
      </c>
      <c r="Z556" s="257" t="n">
        <v>0</v>
      </c>
    </row>
    <row r="557" customFormat="false" ht="15.05" hidden="false" customHeight="false" outlineLevel="0" collapsed="false">
      <c r="A557" s="254" t="n">
        <v>71648361</v>
      </c>
      <c r="B557" s="255" t="s">
        <v>514</v>
      </c>
      <c r="C557" s="255"/>
      <c r="D557" s="255" t="s">
        <v>515</v>
      </c>
      <c r="E557" s="255" t="s">
        <v>516</v>
      </c>
      <c r="F557" s="255" t="s">
        <v>155</v>
      </c>
      <c r="G557" s="255" t="s">
        <v>272</v>
      </c>
      <c r="H557" s="231" t="n">
        <v>43927</v>
      </c>
      <c r="I557" s="231" t="n">
        <v>43927</v>
      </c>
      <c r="J557" s="255" t="s">
        <v>326</v>
      </c>
      <c r="K557" s="256" t="n">
        <v>0.1</v>
      </c>
      <c r="L557" s="255" t="s">
        <v>238</v>
      </c>
      <c r="M557" s="255" t="s">
        <v>291</v>
      </c>
      <c r="N557" s="255"/>
      <c r="O557" s="257" t="n">
        <v>0.96</v>
      </c>
      <c r="P557" s="255" t="s">
        <v>441</v>
      </c>
      <c r="Q557" s="255" t="s">
        <v>278</v>
      </c>
      <c r="R557" s="255" t="s">
        <v>467</v>
      </c>
      <c r="S557" s="255" t="s">
        <v>447</v>
      </c>
      <c r="T557" s="255" t="s">
        <v>517</v>
      </c>
      <c r="U557" s="231" t="n">
        <v>43927</v>
      </c>
      <c r="V557" s="256" t="n">
        <v>0.1</v>
      </c>
      <c r="W557" s="255" t="s">
        <v>455</v>
      </c>
      <c r="X557" s="258" t="n">
        <v>0</v>
      </c>
      <c r="Y557" s="257" t="n">
        <v>0.96</v>
      </c>
      <c r="Z557" s="257" t="n">
        <v>0</v>
      </c>
    </row>
    <row r="558" customFormat="false" ht="15.05" hidden="false" customHeight="false" outlineLevel="0" collapsed="false">
      <c r="A558" s="254" t="n">
        <v>71648361</v>
      </c>
      <c r="B558" s="255" t="s">
        <v>514</v>
      </c>
      <c r="C558" s="255"/>
      <c r="D558" s="255" t="s">
        <v>515</v>
      </c>
      <c r="E558" s="255" t="s">
        <v>516</v>
      </c>
      <c r="F558" s="255" t="s">
        <v>155</v>
      </c>
      <c r="G558" s="255" t="s">
        <v>272</v>
      </c>
      <c r="H558" s="231" t="n">
        <v>43927</v>
      </c>
      <c r="I558" s="231" t="n">
        <v>43927</v>
      </c>
      <c r="J558" s="255" t="s">
        <v>326</v>
      </c>
      <c r="K558" s="256" t="n">
        <v>0.1</v>
      </c>
      <c r="L558" s="255" t="s">
        <v>238</v>
      </c>
      <c r="M558" s="255" t="s">
        <v>291</v>
      </c>
      <c r="N558" s="255"/>
      <c r="O558" s="257" t="n">
        <v>0.96</v>
      </c>
      <c r="P558" s="255" t="s">
        <v>441</v>
      </c>
      <c r="Q558" s="255" t="s">
        <v>278</v>
      </c>
      <c r="R558" s="255" t="s">
        <v>467</v>
      </c>
      <c r="S558" s="255" t="s">
        <v>447</v>
      </c>
      <c r="T558" s="255" t="s">
        <v>517</v>
      </c>
      <c r="U558" s="231" t="n">
        <v>43927</v>
      </c>
      <c r="V558" s="256" t="n">
        <v>0.1</v>
      </c>
      <c r="W558" s="255" t="s">
        <v>455</v>
      </c>
      <c r="X558" s="258" t="n">
        <v>0</v>
      </c>
      <c r="Y558" s="257" t="n">
        <v>0.96</v>
      </c>
      <c r="Z558" s="257" t="n">
        <v>0</v>
      </c>
    </row>
    <row r="559" customFormat="false" ht="15.05" hidden="false" customHeight="false" outlineLevel="0" collapsed="false">
      <c r="A559" s="254" t="n">
        <v>71648361</v>
      </c>
      <c r="B559" s="255" t="s">
        <v>514</v>
      </c>
      <c r="C559" s="255"/>
      <c r="D559" s="255" t="s">
        <v>515</v>
      </c>
      <c r="E559" s="255" t="s">
        <v>516</v>
      </c>
      <c r="F559" s="255" t="s">
        <v>155</v>
      </c>
      <c r="G559" s="255" t="s">
        <v>272</v>
      </c>
      <c r="H559" s="231" t="n">
        <v>43927</v>
      </c>
      <c r="I559" s="231" t="n">
        <v>43927</v>
      </c>
      <c r="J559" s="255" t="s">
        <v>326</v>
      </c>
      <c r="K559" s="256" t="n">
        <v>0.1</v>
      </c>
      <c r="L559" s="255" t="s">
        <v>238</v>
      </c>
      <c r="M559" s="255" t="s">
        <v>291</v>
      </c>
      <c r="N559" s="255"/>
      <c r="O559" s="257" t="n">
        <v>0.96</v>
      </c>
      <c r="P559" s="255" t="s">
        <v>441</v>
      </c>
      <c r="Q559" s="255" t="s">
        <v>278</v>
      </c>
      <c r="R559" s="255" t="s">
        <v>467</v>
      </c>
      <c r="S559" s="255" t="s">
        <v>447</v>
      </c>
      <c r="T559" s="255" t="s">
        <v>517</v>
      </c>
      <c r="U559" s="231" t="n">
        <v>43927</v>
      </c>
      <c r="V559" s="256" t="n">
        <v>0.1</v>
      </c>
      <c r="W559" s="255" t="s">
        <v>455</v>
      </c>
      <c r="X559" s="258" t="n">
        <v>0</v>
      </c>
      <c r="Y559" s="257" t="n">
        <v>0.96</v>
      </c>
      <c r="Z559" s="257" t="n">
        <v>0</v>
      </c>
    </row>
    <row r="560" customFormat="false" ht="15.05" hidden="false" customHeight="false" outlineLevel="0" collapsed="false">
      <c r="A560" s="254" t="n">
        <v>71648361</v>
      </c>
      <c r="B560" s="255" t="s">
        <v>514</v>
      </c>
      <c r="C560" s="255"/>
      <c r="D560" s="255" t="s">
        <v>515</v>
      </c>
      <c r="E560" s="255" t="s">
        <v>516</v>
      </c>
      <c r="F560" s="255" t="s">
        <v>155</v>
      </c>
      <c r="G560" s="255" t="s">
        <v>272</v>
      </c>
      <c r="H560" s="231" t="n">
        <v>43927</v>
      </c>
      <c r="I560" s="231" t="n">
        <v>43927</v>
      </c>
      <c r="J560" s="255" t="s">
        <v>326</v>
      </c>
      <c r="K560" s="256" t="n">
        <v>0.1</v>
      </c>
      <c r="L560" s="255" t="s">
        <v>238</v>
      </c>
      <c r="M560" s="255" t="s">
        <v>291</v>
      </c>
      <c r="N560" s="255"/>
      <c r="O560" s="257" t="n">
        <v>0.96</v>
      </c>
      <c r="P560" s="255" t="s">
        <v>441</v>
      </c>
      <c r="Q560" s="255" t="s">
        <v>278</v>
      </c>
      <c r="R560" s="255" t="s">
        <v>467</v>
      </c>
      <c r="S560" s="255" t="s">
        <v>447</v>
      </c>
      <c r="T560" s="255" t="s">
        <v>517</v>
      </c>
      <c r="U560" s="231" t="n">
        <v>43927</v>
      </c>
      <c r="V560" s="256" t="n">
        <v>0.1</v>
      </c>
      <c r="W560" s="255" t="s">
        <v>455</v>
      </c>
      <c r="X560" s="258" t="n">
        <v>0</v>
      </c>
      <c r="Y560" s="257" t="n">
        <v>0.96</v>
      </c>
      <c r="Z560" s="257" t="n">
        <v>0</v>
      </c>
    </row>
    <row r="561" customFormat="false" ht="15.05" hidden="false" customHeight="false" outlineLevel="0" collapsed="false">
      <c r="A561" s="254" t="n">
        <v>71648361</v>
      </c>
      <c r="B561" s="255" t="s">
        <v>514</v>
      </c>
      <c r="C561" s="255"/>
      <c r="D561" s="255" t="s">
        <v>515</v>
      </c>
      <c r="E561" s="255" t="s">
        <v>516</v>
      </c>
      <c r="F561" s="255" t="s">
        <v>155</v>
      </c>
      <c r="G561" s="255" t="s">
        <v>272</v>
      </c>
      <c r="H561" s="231" t="n">
        <v>43927</v>
      </c>
      <c r="I561" s="231" t="n">
        <v>43927</v>
      </c>
      <c r="J561" s="255" t="s">
        <v>326</v>
      </c>
      <c r="K561" s="256" t="n">
        <v>0.1</v>
      </c>
      <c r="L561" s="255" t="s">
        <v>238</v>
      </c>
      <c r="M561" s="255" t="s">
        <v>291</v>
      </c>
      <c r="N561" s="255"/>
      <c r="O561" s="257" t="n">
        <v>0.96</v>
      </c>
      <c r="P561" s="255" t="s">
        <v>441</v>
      </c>
      <c r="Q561" s="255" t="s">
        <v>278</v>
      </c>
      <c r="R561" s="255" t="s">
        <v>467</v>
      </c>
      <c r="S561" s="255" t="s">
        <v>447</v>
      </c>
      <c r="T561" s="255" t="s">
        <v>517</v>
      </c>
      <c r="U561" s="231" t="n">
        <v>43927</v>
      </c>
      <c r="V561" s="256" t="n">
        <v>0.1</v>
      </c>
      <c r="W561" s="255" t="s">
        <v>455</v>
      </c>
      <c r="X561" s="258" t="n">
        <v>0</v>
      </c>
      <c r="Y561" s="257" t="n">
        <v>0.96</v>
      </c>
      <c r="Z561" s="257" t="n">
        <v>0</v>
      </c>
    </row>
    <row r="562" customFormat="false" ht="15.05" hidden="false" customHeight="false" outlineLevel="0" collapsed="false">
      <c r="A562" s="254" t="n">
        <v>71648361</v>
      </c>
      <c r="B562" s="255" t="s">
        <v>514</v>
      </c>
      <c r="C562" s="255"/>
      <c r="D562" s="255" t="s">
        <v>515</v>
      </c>
      <c r="E562" s="255" t="s">
        <v>516</v>
      </c>
      <c r="F562" s="255" t="s">
        <v>155</v>
      </c>
      <c r="G562" s="255" t="s">
        <v>272</v>
      </c>
      <c r="H562" s="231" t="n">
        <v>43927</v>
      </c>
      <c r="I562" s="231" t="n">
        <v>43927</v>
      </c>
      <c r="J562" s="255" t="s">
        <v>326</v>
      </c>
      <c r="K562" s="256" t="n">
        <v>0.1</v>
      </c>
      <c r="L562" s="255" t="s">
        <v>238</v>
      </c>
      <c r="M562" s="255" t="s">
        <v>291</v>
      </c>
      <c r="N562" s="255"/>
      <c r="O562" s="257" t="n">
        <v>0.96</v>
      </c>
      <c r="P562" s="255" t="s">
        <v>441</v>
      </c>
      <c r="Q562" s="255" t="s">
        <v>278</v>
      </c>
      <c r="R562" s="255" t="s">
        <v>467</v>
      </c>
      <c r="S562" s="255" t="s">
        <v>447</v>
      </c>
      <c r="T562" s="255" t="s">
        <v>517</v>
      </c>
      <c r="U562" s="231" t="n">
        <v>43927</v>
      </c>
      <c r="V562" s="256" t="n">
        <v>0.1</v>
      </c>
      <c r="W562" s="255" t="s">
        <v>455</v>
      </c>
      <c r="X562" s="258" t="n">
        <v>0</v>
      </c>
      <c r="Y562" s="257" t="n">
        <v>0.96</v>
      </c>
      <c r="Z562" s="257" t="n">
        <v>0</v>
      </c>
    </row>
    <row r="563" customFormat="false" ht="15.05" hidden="false" customHeight="false" outlineLevel="0" collapsed="false">
      <c r="A563" s="254" t="n">
        <v>71648361</v>
      </c>
      <c r="B563" s="255" t="s">
        <v>514</v>
      </c>
      <c r="C563" s="255"/>
      <c r="D563" s="255" t="s">
        <v>515</v>
      </c>
      <c r="E563" s="255" t="s">
        <v>516</v>
      </c>
      <c r="F563" s="255" t="s">
        <v>155</v>
      </c>
      <c r="G563" s="255" t="s">
        <v>272</v>
      </c>
      <c r="H563" s="231" t="n">
        <v>43927</v>
      </c>
      <c r="I563" s="231" t="n">
        <v>43927</v>
      </c>
      <c r="J563" s="255" t="s">
        <v>326</v>
      </c>
      <c r="K563" s="256" t="n">
        <v>0.1</v>
      </c>
      <c r="L563" s="255" t="s">
        <v>238</v>
      </c>
      <c r="M563" s="255" t="s">
        <v>291</v>
      </c>
      <c r="N563" s="255"/>
      <c r="O563" s="257" t="n">
        <v>0.96</v>
      </c>
      <c r="P563" s="255" t="s">
        <v>441</v>
      </c>
      <c r="Q563" s="255" t="s">
        <v>278</v>
      </c>
      <c r="R563" s="255" t="s">
        <v>467</v>
      </c>
      <c r="S563" s="255" t="s">
        <v>447</v>
      </c>
      <c r="T563" s="255" t="s">
        <v>517</v>
      </c>
      <c r="U563" s="231" t="n">
        <v>43927</v>
      </c>
      <c r="V563" s="256" t="n">
        <v>0.1</v>
      </c>
      <c r="W563" s="255" t="s">
        <v>455</v>
      </c>
      <c r="X563" s="258" t="n">
        <v>0</v>
      </c>
      <c r="Y563" s="257" t="n">
        <v>0.96</v>
      </c>
      <c r="Z563" s="257" t="n">
        <v>0</v>
      </c>
    </row>
    <row r="564" customFormat="false" ht="15.05" hidden="false" customHeight="false" outlineLevel="0" collapsed="false">
      <c r="A564" s="254" t="n">
        <v>71648361</v>
      </c>
      <c r="B564" s="255" t="s">
        <v>514</v>
      </c>
      <c r="C564" s="255"/>
      <c r="D564" s="255" t="s">
        <v>515</v>
      </c>
      <c r="E564" s="255" t="s">
        <v>516</v>
      </c>
      <c r="F564" s="255" t="s">
        <v>155</v>
      </c>
      <c r="G564" s="255" t="s">
        <v>272</v>
      </c>
      <c r="H564" s="231" t="n">
        <v>43927</v>
      </c>
      <c r="I564" s="231" t="n">
        <v>43927</v>
      </c>
      <c r="J564" s="255" t="s">
        <v>326</v>
      </c>
      <c r="K564" s="256" t="n">
        <v>0.1</v>
      </c>
      <c r="L564" s="255" t="s">
        <v>238</v>
      </c>
      <c r="M564" s="255" t="s">
        <v>291</v>
      </c>
      <c r="N564" s="255"/>
      <c r="O564" s="257" t="n">
        <v>0.96</v>
      </c>
      <c r="P564" s="255" t="s">
        <v>441</v>
      </c>
      <c r="Q564" s="255" t="s">
        <v>278</v>
      </c>
      <c r="R564" s="255" t="s">
        <v>467</v>
      </c>
      <c r="S564" s="255" t="s">
        <v>447</v>
      </c>
      <c r="T564" s="255" t="s">
        <v>517</v>
      </c>
      <c r="U564" s="231" t="n">
        <v>43927</v>
      </c>
      <c r="V564" s="256" t="n">
        <v>0.1</v>
      </c>
      <c r="W564" s="255" t="s">
        <v>455</v>
      </c>
      <c r="X564" s="258" t="n">
        <v>0</v>
      </c>
      <c r="Y564" s="257" t="n">
        <v>0.96</v>
      </c>
      <c r="Z564" s="257" t="n">
        <v>0</v>
      </c>
    </row>
    <row r="565" customFormat="false" ht="15.05" hidden="false" customHeight="false" outlineLevel="0" collapsed="false">
      <c r="A565" s="254" t="n">
        <v>71648366</v>
      </c>
      <c r="B565" s="255" t="s">
        <v>256</v>
      </c>
      <c r="C565" s="255"/>
      <c r="D565" s="255" t="s">
        <v>257</v>
      </c>
      <c r="E565" s="255" t="s">
        <v>258</v>
      </c>
      <c r="F565" s="255" t="s">
        <v>116</v>
      </c>
      <c r="G565" s="255" t="s">
        <v>384</v>
      </c>
      <c r="H565" s="231" t="n">
        <v>43927</v>
      </c>
      <c r="I565" s="231" t="n">
        <v>43927</v>
      </c>
      <c r="J565" s="255" t="s">
        <v>326</v>
      </c>
      <c r="K565" s="256" t="n">
        <v>0.1</v>
      </c>
      <c r="L565" s="255" t="s">
        <v>238</v>
      </c>
      <c r="M565" s="255" t="s">
        <v>291</v>
      </c>
      <c r="N565" s="255"/>
      <c r="O565" s="257" t="n">
        <v>0.24</v>
      </c>
      <c r="P565" s="255" t="s">
        <v>441</v>
      </c>
      <c r="Q565" s="255" t="s">
        <v>278</v>
      </c>
      <c r="R565" s="255" t="s">
        <v>412</v>
      </c>
      <c r="S565" s="255" t="s">
        <v>338</v>
      </c>
      <c r="T565" s="255" t="s">
        <v>518</v>
      </c>
      <c r="U565" s="231" t="n">
        <v>43927</v>
      </c>
      <c r="V565" s="256" t="n">
        <v>0.1</v>
      </c>
      <c r="W565" s="255" t="s">
        <v>116</v>
      </c>
      <c r="X565" s="258" t="n">
        <v>0</v>
      </c>
      <c r="Y565" s="257" t="n">
        <v>0.24</v>
      </c>
      <c r="Z565" s="257" t="n">
        <v>0</v>
      </c>
    </row>
    <row r="566" customFormat="false" ht="15.05" hidden="false" customHeight="false" outlineLevel="0" collapsed="false">
      <c r="A566" s="254" t="n">
        <v>71648366</v>
      </c>
      <c r="B566" s="255" t="s">
        <v>256</v>
      </c>
      <c r="C566" s="255"/>
      <c r="D566" s="255" t="s">
        <v>257</v>
      </c>
      <c r="E566" s="255" t="s">
        <v>258</v>
      </c>
      <c r="F566" s="255" t="s">
        <v>116</v>
      </c>
      <c r="G566" s="255" t="s">
        <v>384</v>
      </c>
      <c r="H566" s="231" t="n">
        <v>43927</v>
      </c>
      <c r="I566" s="231" t="n">
        <v>43927</v>
      </c>
      <c r="J566" s="255" t="s">
        <v>326</v>
      </c>
      <c r="K566" s="256" t="n">
        <v>0.1</v>
      </c>
      <c r="L566" s="255" t="s">
        <v>238</v>
      </c>
      <c r="M566" s="255" t="s">
        <v>291</v>
      </c>
      <c r="N566" s="255"/>
      <c r="O566" s="257" t="n">
        <v>0.24</v>
      </c>
      <c r="P566" s="255" t="s">
        <v>441</v>
      </c>
      <c r="Q566" s="255" t="s">
        <v>278</v>
      </c>
      <c r="R566" s="255" t="s">
        <v>412</v>
      </c>
      <c r="S566" s="255" t="s">
        <v>338</v>
      </c>
      <c r="T566" s="255" t="s">
        <v>518</v>
      </c>
      <c r="U566" s="231" t="n">
        <v>43927</v>
      </c>
      <c r="V566" s="256" t="n">
        <v>0.1</v>
      </c>
      <c r="W566" s="255" t="s">
        <v>116</v>
      </c>
      <c r="X566" s="258" t="n">
        <v>0</v>
      </c>
      <c r="Y566" s="257" t="n">
        <v>0.24</v>
      </c>
      <c r="Z566" s="257" t="n">
        <v>0</v>
      </c>
    </row>
    <row r="567" customFormat="false" ht="15.05" hidden="false" customHeight="false" outlineLevel="0" collapsed="false">
      <c r="A567" s="254" t="n">
        <v>71648366</v>
      </c>
      <c r="B567" s="255" t="s">
        <v>256</v>
      </c>
      <c r="C567" s="255"/>
      <c r="D567" s="255" t="s">
        <v>257</v>
      </c>
      <c r="E567" s="255" t="s">
        <v>258</v>
      </c>
      <c r="F567" s="255" t="s">
        <v>116</v>
      </c>
      <c r="G567" s="255" t="s">
        <v>384</v>
      </c>
      <c r="H567" s="231" t="n">
        <v>43927</v>
      </c>
      <c r="I567" s="231" t="n">
        <v>43927</v>
      </c>
      <c r="J567" s="255" t="s">
        <v>326</v>
      </c>
      <c r="K567" s="256" t="n">
        <v>0.1</v>
      </c>
      <c r="L567" s="255" t="s">
        <v>238</v>
      </c>
      <c r="M567" s="255" t="s">
        <v>291</v>
      </c>
      <c r="N567" s="255"/>
      <c r="O567" s="257" t="n">
        <v>0.24</v>
      </c>
      <c r="P567" s="255" t="s">
        <v>441</v>
      </c>
      <c r="Q567" s="255" t="s">
        <v>278</v>
      </c>
      <c r="R567" s="255" t="s">
        <v>412</v>
      </c>
      <c r="S567" s="255" t="s">
        <v>338</v>
      </c>
      <c r="T567" s="255" t="s">
        <v>518</v>
      </c>
      <c r="U567" s="231" t="n">
        <v>43927</v>
      </c>
      <c r="V567" s="256" t="n">
        <v>0.1</v>
      </c>
      <c r="W567" s="255" t="s">
        <v>116</v>
      </c>
      <c r="X567" s="258" t="n">
        <v>0</v>
      </c>
      <c r="Y567" s="257" t="n">
        <v>0.24</v>
      </c>
      <c r="Z567" s="257" t="n">
        <v>0</v>
      </c>
    </row>
    <row r="568" customFormat="false" ht="15.05" hidden="false" customHeight="false" outlineLevel="0" collapsed="false">
      <c r="A568" s="254" t="n">
        <v>71648371</v>
      </c>
      <c r="B568" s="255" t="s">
        <v>519</v>
      </c>
      <c r="C568" s="255"/>
      <c r="D568" s="255" t="s">
        <v>520</v>
      </c>
      <c r="E568" s="255" t="s">
        <v>521</v>
      </c>
      <c r="F568" s="255" t="s">
        <v>132</v>
      </c>
      <c r="G568" s="255" t="s">
        <v>272</v>
      </c>
      <c r="H568" s="231" t="n">
        <v>43927</v>
      </c>
      <c r="I568" s="231" t="n">
        <v>43927</v>
      </c>
      <c r="J568" s="255" t="s">
        <v>326</v>
      </c>
      <c r="K568" s="256" t="n">
        <v>1</v>
      </c>
      <c r="L568" s="255" t="s">
        <v>238</v>
      </c>
      <c r="M568" s="255" t="s">
        <v>291</v>
      </c>
      <c r="N568" s="255"/>
      <c r="O568" s="257" t="n">
        <v>0.75</v>
      </c>
      <c r="P568" s="255" t="s">
        <v>441</v>
      </c>
      <c r="Q568" s="255" t="s">
        <v>278</v>
      </c>
      <c r="R568" s="255" t="s">
        <v>302</v>
      </c>
      <c r="S568" s="255" t="s">
        <v>338</v>
      </c>
      <c r="T568" s="255" t="s">
        <v>522</v>
      </c>
      <c r="U568" s="231" t="n">
        <v>43927</v>
      </c>
      <c r="V568" s="256" t="n">
        <v>1</v>
      </c>
      <c r="W568" s="255" t="s">
        <v>116</v>
      </c>
      <c r="X568" s="258" t="n">
        <v>0</v>
      </c>
      <c r="Y568" s="257" t="n">
        <v>0.75</v>
      </c>
      <c r="Z568" s="257" t="n">
        <v>0</v>
      </c>
    </row>
    <row r="569" customFormat="false" ht="15.05" hidden="false" customHeight="false" outlineLevel="0" collapsed="false">
      <c r="A569" s="254" t="n">
        <v>71648376</v>
      </c>
      <c r="B569" s="255" t="s">
        <v>523</v>
      </c>
      <c r="C569" s="255"/>
      <c r="D569" s="255" t="s">
        <v>515</v>
      </c>
      <c r="E569" s="255" t="s">
        <v>524</v>
      </c>
      <c r="F569" s="255" t="s">
        <v>136</v>
      </c>
      <c r="G569" s="255" t="s">
        <v>272</v>
      </c>
      <c r="H569" s="231" t="n">
        <v>43927</v>
      </c>
      <c r="I569" s="231" t="n">
        <v>43927</v>
      </c>
      <c r="J569" s="255" t="s">
        <v>326</v>
      </c>
      <c r="K569" s="256" t="n">
        <v>1</v>
      </c>
      <c r="L569" s="255" t="s">
        <v>238</v>
      </c>
      <c r="M569" s="255" t="s">
        <v>291</v>
      </c>
      <c r="N569" s="255"/>
      <c r="O569" s="257" t="n">
        <v>0.75</v>
      </c>
      <c r="P569" s="255" t="s">
        <v>441</v>
      </c>
      <c r="Q569" s="255" t="s">
        <v>278</v>
      </c>
      <c r="R569" s="255" t="s">
        <v>467</v>
      </c>
      <c r="S569" s="255" t="s">
        <v>447</v>
      </c>
      <c r="T569" s="255" t="s">
        <v>517</v>
      </c>
      <c r="U569" s="231" t="n">
        <v>43927</v>
      </c>
      <c r="V569" s="256" t="n">
        <v>1</v>
      </c>
      <c r="W569" s="255" t="s">
        <v>116</v>
      </c>
      <c r="X569" s="258" t="n">
        <v>0</v>
      </c>
      <c r="Y569" s="257" t="n">
        <v>0.75</v>
      </c>
      <c r="Z569" s="257" t="n">
        <v>0</v>
      </c>
    </row>
    <row r="570" customFormat="false" ht="15.05" hidden="false" customHeight="false" outlineLevel="0" collapsed="false">
      <c r="A570" s="254" t="n">
        <v>71648381</v>
      </c>
      <c r="B570" s="255" t="s">
        <v>525</v>
      </c>
      <c r="C570" s="255"/>
      <c r="D570" s="255" t="s">
        <v>394</v>
      </c>
      <c r="E570" s="255" t="s">
        <v>526</v>
      </c>
      <c r="F570" s="255" t="s">
        <v>128</v>
      </c>
      <c r="G570" s="255" t="s">
        <v>272</v>
      </c>
      <c r="H570" s="231" t="n">
        <v>43927</v>
      </c>
      <c r="I570" s="231" t="n">
        <v>43927</v>
      </c>
      <c r="J570" s="255" t="s">
        <v>326</v>
      </c>
      <c r="K570" s="256" t="n">
        <v>1</v>
      </c>
      <c r="L570" s="255" t="s">
        <v>238</v>
      </c>
      <c r="M570" s="255" t="s">
        <v>291</v>
      </c>
      <c r="N570" s="255"/>
      <c r="O570" s="257" t="n">
        <v>0.75</v>
      </c>
      <c r="P570" s="255" t="s">
        <v>441</v>
      </c>
      <c r="Q570" s="255" t="s">
        <v>278</v>
      </c>
      <c r="R570" s="255" t="s">
        <v>395</v>
      </c>
      <c r="S570" s="255" t="s">
        <v>338</v>
      </c>
      <c r="T570" s="255" t="s">
        <v>396</v>
      </c>
      <c r="U570" s="231" t="n">
        <v>43927</v>
      </c>
      <c r="V570" s="256" t="n">
        <v>1</v>
      </c>
      <c r="W570" s="255" t="s">
        <v>116</v>
      </c>
      <c r="X570" s="258" t="n">
        <v>0</v>
      </c>
      <c r="Y570" s="257" t="n">
        <v>0.75</v>
      </c>
      <c r="Z570" s="257" t="n">
        <v>0</v>
      </c>
    </row>
    <row r="571" customFormat="false" ht="15.05" hidden="false" customHeight="false" outlineLevel="0" collapsed="false">
      <c r="A571" s="254" t="n">
        <v>71648386</v>
      </c>
      <c r="B571" s="255" t="s">
        <v>527</v>
      </c>
      <c r="C571" s="255"/>
      <c r="D571" s="255" t="s">
        <v>528</v>
      </c>
      <c r="E571" s="255" t="s">
        <v>529</v>
      </c>
      <c r="F571" s="255" t="s">
        <v>126</v>
      </c>
      <c r="G571" s="255" t="s">
        <v>272</v>
      </c>
      <c r="H571" s="231" t="n">
        <v>43927</v>
      </c>
      <c r="I571" s="231" t="n">
        <v>43927</v>
      </c>
      <c r="J571" s="255" t="s">
        <v>326</v>
      </c>
      <c r="K571" s="256" t="n">
        <v>1</v>
      </c>
      <c r="L571" s="255" t="s">
        <v>238</v>
      </c>
      <c r="M571" s="255" t="s">
        <v>291</v>
      </c>
      <c r="N571" s="255"/>
      <c r="O571" s="257" t="n">
        <v>0.75</v>
      </c>
      <c r="P571" s="255" t="s">
        <v>441</v>
      </c>
      <c r="Q571" s="255" t="s">
        <v>278</v>
      </c>
      <c r="R571" s="255" t="s">
        <v>318</v>
      </c>
      <c r="S571" s="255" t="s">
        <v>338</v>
      </c>
      <c r="T571" s="255" t="s">
        <v>530</v>
      </c>
      <c r="U571" s="231" t="n">
        <v>43927</v>
      </c>
      <c r="V571" s="256" t="n">
        <v>1</v>
      </c>
      <c r="W571" s="255" t="s">
        <v>116</v>
      </c>
      <c r="X571" s="258" t="n">
        <v>0</v>
      </c>
      <c r="Y571" s="257" t="n">
        <v>0.75</v>
      </c>
      <c r="Z571" s="257" t="n">
        <v>0</v>
      </c>
    </row>
    <row r="572" customFormat="false" ht="15.05" hidden="false" customHeight="false" outlineLevel="0" collapsed="false">
      <c r="A572" s="254" t="n">
        <v>71648447</v>
      </c>
      <c r="B572" s="255"/>
      <c r="C572" s="255" t="s">
        <v>245</v>
      </c>
      <c r="D572" s="255" t="s">
        <v>347</v>
      </c>
      <c r="E572" s="255" t="s">
        <v>531</v>
      </c>
      <c r="F572" s="255" t="s">
        <v>138</v>
      </c>
      <c r="G572" s="255" t="s">
        <v>272</v>
      </c>
      <c r="H572" s="231" t="n">
        <v>43927</v>
      </c>
      <c r="I572" s="231" t="n">
        <v>43927</v>
      </c>
      <c r="J572" s="255" t="s">
        <v>273</v>
      </c>
      <c r="K572" s="256" t="n">
        <v>2</v>
      </c>
      <c r="L572" s="255" t="s">
        <v>274</v>
      </c>
      <c r="M572" s="255" t="s">
        <v>284</v>
      </c>
      <c r="N572" s="255" t="s">
        <v>532</v>
      </c>
      <c r="O572" s="257" t="n">
        <v>0</v>
      </c>
      <c r="P572" s="255" t="s">
        <v>533</v>
      </c>
      <c r="Q572" s="255" t="s">
        <v>278</v>
      </c>
      <c r="R572" s="255" t="s">
        <v>318</v>
      </c>
      <c r="S572" s="255" t="s">
        <v>333</v>
      </c>
      <c r="T572" s="255" t="s">
        <v>350</v>
      </c>
      <c r="U572" s="231" t="n">
        <v>43927</v>
      </c>
      <c r="V572" s="256" t="n">
        <v>1</v>
      </c>
      <c r="W572" s="255" t="s">
        <v>116</v>
      </c>
      <c r="X572" s="258" t="n">
        <v>0</v>
      </c>
      <c r="Y572" s="257" t="n">
        <v>0</v>
      </c>
      <c r="Z572" s="257" t="n">
        <v>0</v>
      </c>
    </row>
    <row r="573" customFormat="false" ht="15.05" hidden="false" customHeight="false" outlineLevel="0" collapsed="false">
      <c r="A573" s="254" t="n">
        <v>71648447</v>
      </c>
      <c r="B573" s="255"/>
      <c r="C573" s="255" t="s">
        <v>245</v>
      </c>
      <c r="D573" s="255" t="s">
        <v>347</v>
      </c>
      <c r="E573" s="255" t="s">
        <v>531</v>
      </c>
      <c r="F573" s="255" t="s">
        <v>138</v>
      </c>
      <c r="G573" s="255" t="s">
        <v>272</v>
      </c>
      <c r="H573" s="231" t="n">
        <v>43927</v>
      </c>
      <c r="I573" s="231" t="n">
        <v>43927</v>
      </c>
      <c r="J573" s="255" t="s">
        <v>273</v>
      </c>
      <c r="K573" s="256" t="n">
        <v>4</v>
      </c>
      <c r="L573" s="255" t="s">
        <v>274</v>
      </c>
      <c r="M573" s="255" t="s">
        <v>284</v>
      </c>
      <c r="N573" s="255" t="s">
        <v>532</v>
      </c>
      <c r="O573" s="257" t="n">
        <v>0</v>
      </c>
      <c r="P573" s="255" t="s">
        <v>533</v>
      </c>
      <c r="Q573" s="255" t="s">
        <v>278</v>
      </c>
      <c r="R573" s="255" t="s">
        <v>318</v>
      </c>
      <c r="S573" s="255" t="s">
        <v>333</v>
      </c>
      <c r="T573" s="255" t="s">
        <v>350</v>
      </c>
      <c r="U573" s="231" t="n">
        <v>43927</v>
      </c>
      <c r="V573" s="256" t="n">
        <v>2</v>
      </c>
      <c r="W573" s="255" t="s">
        <v>116</v>
      </c>
      <c r="X573" s="258" t="n">
        <v>0</v>
      </c>
      <c r="Y573" s="257" t="n">
        <v>0</v>
      </c>
      <c r="Z573" s="257" t="n">
        <v>0</v>
      </c>
    </row>
    <row r="574" customFormat="false" ht="15.05" hidden="false" customHeight="false" outlineLevel="0" collapsed="false">
      <c r="A574" s="254" t="n">
        <v>71649900</v>
      </c>
      <c r="B574" s="255"/>
      <c r="C574" s="255" t="s">
        <v>245</v>
      </c>
      <c r="D574" s="255" t="s">
        <v>328</v>
      </c>
      <c r="E574" s="255" t="s">
        <v>534</v>
      </c>
      <c r="F574" s="255" t="s">
        <v>144</v>
      </c>
      <c r="G574" s="255" t="s">
        <v>309</v>
      </c>
      <c r="H574" s="231" t="n">
        <v>43927</v>
      </c>
      <c r="I574" s="231" t="n">
        <v>43927</v>
      </c>
      <c r="J574" s="255" t="s">
        <v>326</v>
      </c>
      <c r="K574" s="256" t="n">
        <v>1</v>
      </c>
      <c r="L574" s="255" t="s">
        <v>274</v>
      </c>
      <c r="M574" s="255" t="s">
        <v>316</v>
      </c>
      <c r="N574" s="255" t="s">
        <v>330</v>
      </c>
      <c r="O574" s="257" t="n">
        <v>0.75</v>
      </c>
      <c r="P574" s="255" t="s">
        <v>535</v>
      </c>
      <c r="Q574" s="255" t="s">
        <v>278</v>
      </c>
      <c r="R574" s="255" t="s">
        <v>332</v>
      </c>
      <c r="S574" s="255" t="s">
        <v>333</v>
      </c>
      <c r="T574" s="255" t="s">
        <v>334</v>
      </c>
      <c r="U574" s="231" t="n">
        <v>43927</v>
      </c>
      <c r="V574" s="256" t="n">
        <v>1</v>
      </c>
      <c r="W574" s="255" t="s">
        <v>144</v>
      </c>
      <c r="X574" s="258" t="n">
        <v>0</v>
      </c>
      <c r="Y574" s="257" t="n">
        <v>0.75</v>
      </c>
      <c r="Z574" s="257" t="n">
        <v>0</v>
      </c>
    </row>
    <row r="575" customFormat="false" ht="15.05" hidden="false" customHeight="false" outlineLevel="0" collapsed="false">
      <c r="A575" s="254" t="n">
        <v>71653520</v>
      </c>
      <c r="B575" s="255" t="s">
        <v>536</v>
      </c>
      <c r="C575" s="255"/>
      <c r="D575" s="255" t="s">
        <v>403</v>
      </c>
      <c r="E575" s="255" t="s">
        <v>537</v>
      </c>
      <c r="F575" s="255" t="s">
        <v>116</v>
      </c>
      <c r="G575" s="255" t="s">
        <v>384</v>
      </c>
      <c r="H575" s="231" t="n">
        <v>43927</v>
      </c>
      <c r="I575" s="231" t="n">
        <v>43927</v>
      </c>
      <c r="J575" s="255" t="s">
        <v>326</v>
      </c>
      <c r="K575" s="256" t="n">
        <v>0</v>
      </c>
      <c r="L575" s="255" t="s">
        <v>238</v>
      </c>
      <c r="M575" s="255" t="s">
        <v>354</v>
      </c>
      <c r="N575" s="255" t="s">
        <v>538</v>
      </c>
      <c r="O575" s="257" t="n">
        <v>0</v>
      </c>
      <c r="P575" s="255" t="s">
        <v>539</v>
      </c>
      <c r="Q575" s="255" t="s">
        <v>278</v>
      </c>
      <c r="R575" s="255" t="s">
        <v>362</v>
      </c>
      <c r="S575" s="255" t="s">
        <v>338</v>
      </c>
      <c r="T575" s="255" t="s">
        <v>407</v>
      </c>
      <c r="U575" s="231" t="n">
        <v>43927</v>
      </c>
      <c r="V575" s="256" t="n">
        <v>1</v>
      </c>
      <c r="W575" s="255" t="s">
        <v>116</v>
      </c>
      <c r="X575" s="258" t="n">
        <v>0</v>
      </c>
      <c r="Y575" s="257" t="n">
        <v>0</v>
      </c>
      <c r="Z575" s="257" t="n">
        <v>0</v>
      </c>
    </row>
    <row r="576" customFormat="false" ht="15.05" hidden="false" customHeight="false" outlineLevel="0" collapsed="false">
      <c r="A576" s="254" t="n">
        <v>71653520</v>
      </c>
      <c r="B576" s="255" t="s">
        <v>536</v>
      </c>
      <c r="C576" s="255"/>
      <c r="D576" s="255" t="s">
        <v>403</v>
      </c>
      <c r="E576" s="255" t="s">
        <v>537</v>
      </c>
      <c r="F576" s="255" t="s">
        <v>116</v>
      </c>
      <c r="G576" s="255" t="s">
        <v>384</v>
      </c>
      <c r="H576" s="231" t="n">
        <v>43927</v>
      </c>
      <c r="I576" s="231" t="n">
        <v>43927</v>
      </c>
      <c r="J576" s="255" t="s">
        <v>287</v>
      </c>
      <c r="K576" s="256" t="n">
        <v>0</v>
      </c>
      <c r="L576" s="255" t="s">
        <v>238</v>
      </c>
      <c r="M576" s="255" t="s">
        <v>354</v>
      </c>
      <c r="N576" s="255" t="s">
        <v>538</v>
      </c>
      <c r="O576" s="257" t="n">
        <v>0</v>
      </c>
      <c r="P576" s="255" t="s">
        <v>539</v>
      </c>
      <c r="Q576" s="255" t="s">
        <v>278</v>
      </c>
      <c r="R576" s="255" t="s">
        <v>362</v>
      </c>
      <c r="S576" s="255" t="s">
        <v>338</v>
      </c>
      <c r="T576" s="255" t="s">
        <v>407</v>
      </c>
      <c r="U576" s="231" t="n">
        <v>43927</v>
      </c>
      <c r="V576" s="256" t="n">
        <v>0</v>
      </c>
      <c r="W576" s="255" t="s">
        <v>116</v>
      </c>
      <c r="X576" s="258" t="n">
        <v>0</v>
      </c>
      <c r="Y576" s="257" t="n">
        <v>0</v>
      </c>
      <c r="Z576" s="257" t="n">
        <v>0</v>
      </c>
    </row>
    <row r="577" customFormat="false" ht="15.05" hidden="false" customHeight="false" outlineLevel="0" collapsed="false">
      <c r="A577" s="254" t="n">
        <v>71654642</v>
      </c>
      <c r="B577" s="255"/>
      <c r="C577" s="255" t="s">
        <v>245</v>
      </c>
      <c r="D577" s="255" t="s">
        <v>347</v>
      </c>
      <c r="E577" s="255" t="s">
        <v>540</v>
      </c>
      <c r="F577" s="255" t="s">
        <v>541</v>
      </c>
      <c r="G577" s="255" t="s">
        <v>272</v>
      </c>
      <c r="H577" s="231" t="n">
        <v>43927</v>
      </c>
      <c r="I577" s="231" t="n">
        <v>43927</v>
      </c>
      <c r="J577" s="255" t="s">
        <v>326</v>
      </c>
      <c r="K577" s="256" t="n">
        <v>1</v>
      </c>
      <c r="L577" s="255" t="s">
        <v>274</v>
      </c>
      <c r="M577" s="255" t="s">
        <v>284</v>
      </c>
      <c r="N577" s="255" t="s">
        <v>542</v>
      </c>
      <c r="O577" s="257" t="n">
        <v>0.75</v>
      </c>
      <c r="P577" s="255" t="s">
        <v>533</v>
      </c>
      <c r="Q577" s="255" t="s">
        <v>278</v>
      </c>
      <c r="R577" s="255" t="s">
        <v>318</v>
      </c>
      <c r="S577" s="255" t="s">
        <v>447</v>
      </c>
      <c r="T577" s="255" t="s">
        <v>350</v>
      </c>
      <c r="U577" s="231" t="n">
        <v>43927</v>
      </c>
      <c r="V577" s="256" t="n">
        <v>1</v>
      </c>
      <c r="W577" s="255" t="s">
        <v>116</v>
      </c>
      <c r="X577" s="258" t="n">
        <v>0</v>
      </c>
      <c r="Y577" s="257" t="n">
        <v>0.75</v>
      </c>
      <c r="Z577" s="257" t="n">
        <v>0</v>
      </c>
    </row>
    <row r="578" customFormat="false" ht="15.05" hidden="false" customHeight="false" outlineLevel="0" collapsed="false">
      <c r="A578" s="254" t="n">
        <v>71655700</v>
      </c>
      <c r="B578" s="255" t="s">
        <v>543</v>
      </c>
      <c r="C578" s="255"/>
      <c r="D578" s="255" t="s">
        <v>544</v>
      </c>
      <c r="E578" s="255" t="s">
        <v>545</v>
      </c>
      <c r="F578" s="255" t="s">
        <v>128</v>
      </c>
      <c r="G578" s="255" t="s">
        <v>272</v>
      </c>
      <c r="H578" s="231" t="n">
        <v>43927</v>
      </c>
      <c r="I578" s="231" t="n">
        <v>43927</v>
      </c>
      <c r="J578" s="255" t="s">
        <v>326</v>
      </c>
      <c r="K578" s="256" t="n">
        <v>0.5</v>
      </c>
      <c r="L578" s="255" t="s">
        <v>238</v>
      </c>
      <c r="M578" s="255" t="s">
        <v>291</v>
      </c>
      <c r="N578" s="255"/>
      <c r="O578" s="257" t="n">
        <v>0.38</v>
      </c>
      <c r="P578" s="255" t="s">
        <v>546</v>
      </c>
      <c r="Q578" s="255" t="s">
        <v>278</v>
      </c>
      <c r="R578" s="255" t="s">
        <v>498</v>
      </c>
      <c r="S578" s="255" t="s">
        <v>338</v>
      </c>
      <c r="T578" s="255" t="s">
        <v>547</v>
      </c>
      <c r="U578" s="231" t="n">
        <v>43927</v>
      </c>
      <c r="V578" s="256" t="n">
        <v>0.5</v>
      </c>
      <c r="W578" s="255" t="s">
        <v>116</v>
      </c>
      <c r="X578" s="258" t="n">
        <v>0</v>
      </c>
      <c r="Y578" s="257" t="n">
        <v>0.38</v>
      </c>
      <c r="Z578" s="257" t="n">
        <v>0</v>
      </c>
    </row>
    <row r="579" customFormat="false" ht="15.05" hidden="false" customHeight="false" outlineLevel="0" collapsed="false">
      <c r="A579" s="254" t="n">
        <v>71655868</v>
      </c>
      <c r="B579" s="255"/>
      <c r="C579" s="255" t="s">
        <v>245</v>
      </c>
      <c r="D579" s="255" t="s">
        <v>340</v>
      </c>
      <c r="E579" s="255" t="s">
        <v>548</v>
      </c>
      <c r="F579" s="255" t="s">
        <v>138</v>
      </c>
      <c r="G579" s="255" t="s">
        <v>272</v>
      </c>
      <c r="H579" s="231" t="n">
        <v>43927</v>
      </c>
      <c r="I579" s="231" t="n">
        <v>43927</v>
      </c>
      <c r="J579" s="255" t="s">
        <v>273</v>
      </c>
      <c r="K579" s="256" t="n">
        <v>2</v>
      </c>
      <c r="L579" s="255" t="s">
        <v>274</v>
      </c>
      <c r="M579" s="255" t="s">
        <v>275</v>
      </c>
      <c r="N579" s="255" t="s">
        <v>549</v>
      </c>
      <c r="O579" s="257" t="n">
        <v>0</v>
      </c>
      <c r="P579" s="255" t="s">
        <v>550</v>
      </c>
      <c r="Q579" s="255" t="s">
        <v>278</v>
      </c>
      <c r="R579" s="255" t="s">
        <v>332</v>
      </c>
      <c r="S579" s="255" t="s">
        <v>447</v>
      </c>
      <c r="T579" s="255" t="s">
        <v>345</v>
      </c>
      <c r="U579" s="231" t="n">
        <v>43927</v>
      </c>
      <c r="V579" s="256" t="n">
        <v>1</v>
      </c>
      <c r="W579" s="255" t="s">
        <v>116</v>
      </c>
      <c r="X579" s="258" t="n">
        <v>0</v>
      </c>
      <c r="Y579" s="257" t="n">
        <v>0</v>
      </c>
      <c r="Z579" s="257" t="n">
        <v>0</v>
      </c>
    </row>
    <row r="580" customFormat="false" ht="15.05" hidden="false" customHeight="false" outlineLevel="0" collapsed="false">
      <c r="A580" s="254" t="n">
        <v>71655879</v>
      </c>
      <c r="B580" s="255"/>
      <c r="C580" s="255" t="s">
        <v>245</v>
      </c>
      <c r="D580" s="255" t="s">
        <v>551</v>
      </c>
      <c r="E580" s="255" t="s">
        <v>282</v>
      </c>
      <c r="F580" s="255" t="s">
        <v>138</v>
      </c>
      <c r="G580" s="255" t="s">
        <v>272</v>
      </c>
      <c r="H580" s="231" t="n">
        <v>43927</v>
      </c>
      <c r="I580" s="231" t="n">
        <v>43927</v>
      </c>
      <c r="J580" s="255" t="s">
        <v>287</v>
      </c>
      <c r="K580" s="256" t="n">
        <v>0</v>
      </c>
      <c r="L580" s="255" t="s">
        <v>274</v>
      </c>
      <c r="M580" s="255" t="s">
        <v>284</v>
      </c>
      <c r="N580" s="255" t="s">
        <v>552</v>
      </c>
      <c r="O580" s="257" t="n">
        <v>120952.43</v>
      </c>
      <c r="P580" s="255" t="s">
        <v>553</v>
      </c>
      <c r="Q580" s="255" t="s">
        <v>278</v>
      </c>
      <c r="R580" s="255" t="s">
        <v>554</v>
      </c>
      <c r="S580" s="255" t="s">
        <v>555</v>
      </c>
      <c r="T580" s="255" t="s">
        <v>556</v>
      </c>
      <c r="U580" s="231" t="n">
        <v>43927</v>
      </c>
      <c r="V580" s="256" t="n">
        <v>0</v>
      </c>
      <c r="W580" s="255" t="s">
        <v>116</v>
      </c>
      <c r="X580" s="258" t="n">
        <v>0</v>
      </c>
      <c r="Y580" s="257" t="n">
        <v>120952.43</v>
      </c>
      <c r="Z580" s="257" t="n">
        <v>120952.43</v>
      </c>
    </row>
    <row r="581" customFormat="false" ht="15.05" hidden="false" customHeight="false" outlineLevel="0" collapsed="false">
      <c r="A581" s="254" t="n">
        <v>71655879</v>
      </c>
      <c r="B581" s="255"/>
      <c r="C581" s="255" t="s">
        <v>245</v>
      </c>
      <c r="D581" s="255" t="s">
        <v>551</v>
      </c>
      <c r="E581" s="255" t="s">
        <v>282</v>
      </c>
      <c r="F581" s="255" t="s">
        <v>138</v>
      </c>
      <c r="G581" s="255" t="s">
        <v>272</v>
      </c>
      <c r="H581" s="231" t="n">
        <v>43927</v>
      </c>
      <c r="I581" s="231" t="n">
        <v>43927</v>
      </c>
      <c r="J581" s="255" t="s">
        <v>273</v>
      </c>
      <c r="K581" s="256" t="n">
        <v>16</v>
      </c>
      <c r="L581" s="255" t="s">
        <v>274</v>
      </c>
      <c r="M581" s="255" t="s">
        <v>284</v>
      </c>
      <c r="N581" s="255" t="s">
        <v>552</v>
      </c>
      <c r="O581" s="257" t="n">
        <v>120952.43</v>
      </c>
      <c r="P581" s="255" t="s">
        <v>553</v>
      </c>
      <c r="Q581" s="255" t="s">
        <v>278</v>
      </c>
      <c r="R581" s="255" t="s">
        <v>554</v>
      </c>
      <c r="S581" s="255" t="s">
        <v>555</v>
      </c>
      <c r="T581" s="255" t="s">
        <v>556</v>
      </c>
      <c r="U581" s="231" t="n">
        <v>43927</v>
      </c>
      <c r="V581" s="256" t="n">
        <v>8</v>
      </c>
      <c r="W581" s="255" t="s">
        <v>116</v>
      </c>
      <c r="X581" s="258" t="n">
        <v>0</v>
      </c>
      <c r="Y581" s="257" t="n">
        <v>120952.43</v>
      </c>
      <c r="Z581" s="257" t="n">
        <v>120952.43</v>
      </c>
    </row>
    <row r="582" customFormat="false" ht="15.05" hidden="false" customHeight="false" outlineLevel="0" collapsed="false">
      <c r="A582" s="254" t="n">
        <v>71655894</v>
      </c>
      <c r="B582" s="255"/>
      <c r="C582" s="255"/>
      <c r="D582" s="255" t="s">
        <v>528</v>
      </c>
      <c r="E582" s="255" t="s">
        <v>557</v>
      </c>
      <c r="F582" s="255" t="s">
        <v>116</v>
      </c>
      <c r="G582" s="255" t="s">
        <v>272</v>
      </c>
      <c r="H582" s="231" t="n">
        <v>43927</v>
      </c>
      <c r="I582" s="231" t="n">
        <v>43927</v>
      </c>
      <c r="J582" s="255" t="s">
        <v>287</v>
      </c>
      <c r="K582" s="256" t="n">
        <v>0</v>
      </c>
      <c r="L582" s="255" t="s">
        <v>274</v>
      </c>
      <c r="M582" s="255" t="s">
        <v>284</v>
      </c>
      <c r="N582" s="255"/>
      <c r="O582" s="257" t="n">
        <v>0</v>
      </c>
      <c r="P582" s="255" t="s">
        <v>533</v>
      </c>
      <c r="Q582" s="255" t="s">
        <v>278</v>
      </c>
      <c r="R582" s="255" t="s">
        <v>318</v>
      </c>
      <c r="S582" s="255" t="s">
        <v>294</v>
      </c>
      <c r="T582" s="255" t="s">
        <v>530</v>
      </c>
      <c r="U582" s="231" t="n">
        <v>43927</v>
      </c>
      <c r="V582" s="256" t="n">
        <v>0</v>
      </c>
      <c r="W582" s="255" t="s">
        <v>116</v>
      </c>
      <c r="X582" s="258" t="n">
        <v>0</v>
      </c>
      <c r="Y582" s="257" t="n">
        <v>0</v>
      </c>
      <c r="Z582" s="257" t="n">
        <v>0</v>
      </c>
    </row>
    <row r="583" customFormat="false" ht="15.05" hidden="false" customHeight="false" outlineLevel="0" collapsed="false">
      <c r="A583" s="254" t="n">
        <v>71655969</v>
      </c>
      <c r="B583" s="255"/>
      <c r="C583" s="255"/>
      <c r="D583" s="255" t="s">
        <v>328</v>
      </c>
      <c r="E583" s="255" t="s">
        <v>558</v>
      </c>
      <c r="F583" s="255" t="s">
        <v>144</v>
      </c>
      <c r="G583" s="255" t="s">
        <v>309</v>
      </c>
      <c r="H583" s="231" t="n">
        <v>43927</v>
      </c>
      <c r="I583" s="231" t="n">
        <v>43927</v>
      </c>
      <c r="J583" s="255" t="s">
        <v>326</v>
      </c>
      <c r="K583" s="256" t="n">
        <v>0.5</v>
      </c>
      <c r="L583" s="255" t="s">
        <v>274</v>
      </c>
      <c r="M583" s="255" t="s">
        <v>284</v>
      </c>
      <c r="N583" s="255" t="s">
        <v>559</v>
      </c>
      <c r="O583" s="257" t="n">
        <v>0.38</v>
      </c>
      <c r="P583" s="255" t="s">
        <v>560</v>
      </c>
      <c r="Q583" s="255" t="s">
        <v>278</v>
      </c>
      <c r="R583" s="255" t="s">
        <v>332</v>
      </c>
      <c r="S583" s="255" t="s">
        <v>561</v>
      </c>
      <c r="T583" s="255" t="s">
        <v>334</v>
      </c>
      <c r="U583" s="231" t="n">
        <v>43927</v>
      </c>
      <c r="V583" s="256" t="n">
        <v>0.5</v>
      </c>
      <c r="W583" s="255" t="s">
        <v>144</v>
      </c>
      <c r="X583" s="258" t="n">
        <v>0</v>
      </c>
      <c r="Y583" s="257" t="n">
        <v>0.38</v>
      </c>
      <c r="Z583" s="257" t="n">
        <v>36796.34</v>
      </c>
    </row>
    <row r="584" customFormat="false" ht="15.05" hidden="false" customHeight="false" outlineLevel="0" collapsed="false">
      <c r="A584" s="254" t="n">
        <v>71655972</v>
      </c>
      <c r="B584" s="255"/>
      <c r="C584" s="255"/>
      <c r="D584" s="255" t="s">
        <v>562</v>
      </c>
      <c r="E584" s="255" t="s">
        <v>563</v>
      </c>
      <c r="F584" s="255" t="s">
        <v>168</v>
      </c>
      <c r="G584" s="255" t="s">
        <v>417</v>
      </c>
      <c r="H584" s="231" t="n">
        <v>43927</v>
      </c>
      <c r="I584" s="231" t="n">
        <v>43931</v>
      </c>
      <c r="J584" s="255" t="s">
        <v>287</v>
      </c>
      <c r="K584" s="256" t="n">
        <v>0</v>
      </c>
      <c r="L584" s="255" t="s">
        <v>274</v>
      </c>
      <c r="M584" s="255" t="s">
        <v>323</v>
      </c>
      <c r="N584" s="255"/>
      <c r="O584" s="257" t="n">
        <v>7600</v>
      </c>
      <c r="P584" s="255" t="s">
        <v>564</v>
      </c>
      <c r="Q584" s="255" t="s">
        <v>278</v>
      </c>
      <c r="R584" s="255" t="s">
        <v>565</v>
      </c>
      <c r="S584" s="255" t="s">
        <v>280</v>
      </c>
      <c r="T584" s="255" t="s">
        <v>566</v>
      </c>
      <c r="U584" s="231" t="n">
        <v>43927</v>
      </c>
      <c r="V584" s="256" t="n">
        <v>0</v>
      </c>
      <c r="W584" s="255" t="s">
        <v>167</v>
      </c>
      <c r="X584" s="258" t="n">
        <v>0</v>
      </c>
      <c r="Y584" s="257" t="n">
        <v>7600</v>
      </c>
      <c r="Z584" s="257" t="n">
        <v>0</v>
      </c>
    </row>
    <row r="585" customFormat="false" ht="15.05" hidden="false" customHeight="false" outlineLevel="0" collapsed="false">
      <c r="A585" s="254" t="n">
        <v>71656001</v>
      </c>
      <c r="B585" s="255"/>
      <c r="C585" s="255" t="s">
        <v>245</v>
      </c>
      <c r="D585" s="255" t="s">
        <v>567</v>
      </c>
      <c r="E585" s="255" t="s">
        <v>568</v>
      </c>
      <c r="F585" s="255" t="s">
        <v>138</v>
      </c>
      <c r="G585" s="255" t="s">
        <v>272</v>
      </c>
      <c r="H585" s="231" t="n">
        <v>43927</v>
      </c>
      <c r="I585" s="231" t="n">
        <v>43927</v>
      </c>
      <c r="J585" s="255" t="s">
        <v>273</v>
      </c>
      <c r="K585" s="256" t="n">
        <v>6</v>
      </c>
      <c r="L585" s="255" t="s">
        <v>274</v>
      </c>
      <c r="M585" s="255" t="s">
        <v>284</v>
      </c>
      <c r="N585" s="255" t="s">
        <v>569</v>
      </c>
      <c r="O585" s="257" t="n">
        <v>0</v>
      </c>
      <c r="P585" s="255" t="s">
        <v>533</v>
      </c>
      <c r="Q585" s="255" t="s">
        <v>278</v>
      </c>
      <c r="R585" s="255" t="s">
        <v>395</v>
      </c>
      <c r="S585" s="255" t="s">
        <v>344</v>
      </c>
      <c r="T585" s="255" t="s">
        <v>570</v>
      </c>
      <c r="U585" s="231" t="n">
        <v>43927</v>
      </c>
      <c r="V585" s="256" t="n">
        <v>3</v>
      </c>
      <c r="W585" s="255" t="s">
        <v>116</v>
      </c>
      <c r="X585" s="258" t="n">
        <v>0</v>
      </c>
      <c r="Y585" s="257" t="n">
        <v>0</v>
      </c>
      <c r="Z585" s="257" t="n">
        <v>0</v>
      </c>
    </row>
    <row r="586" customFormat="false" ht="15.05" hidden="false" customHeight="false" outlineLevel="0" collapsed="false">
      <c r="A586" s="254" t="n">
        <v>71656303</v>
      </c>
      <c r="B586" s="255"/>
      <c r="C586" s="255"/>
      <c r="D586" s="255" t="s">
        <v>359</v>
      </c>
      <c r="E586" s="255" t="s">
        <v>571</v>
      </c>
      <c r="F586" s="255" t="s">
        <v>151</v>
      </c>
      <c r="G586" s="255" t="s">
        <v>309</v>
      </c>
      <c r="H586" s="231" t="n">
        <v>43927</v>
      </c>
      <c r="I586" s="231" t="n">
        <v>43927</v>
      </c>
      <c r="J586" s="255" t="s">
        <v>326</v>
      </c>
      <c r="K586" s="256" t="n">
        <v>2</v>
      </c>
      <c r="L586" s="255" t="s">
        <v>274</v>
      </c>
      <c r="M586" s="255" t="s">
        <v>284</v>
      </c>
      <c r="N586" s="255" t="s">
        <v>572</v>
      </c>
      <c r="O586" s="257" t="n">
        <v>4229.37</v>
      </c>
      <c r="P586" s="255" t="s">
        <v>573</v>
      </c>
      <c r="Q586" s="255" t="s">
        <v>278</v>
      </c>
      <c r="R586" s="255" t="s">
        <v>362</v>
      </c>
      <c r="S586" s="255" t="s">
        <v>574</v>
      </c>
      <c r="T586" s="255" t="s">
        <v>363</v>
      </c>
      <c r="U586" s="231" t="n">
        <v>43927</v>
      </c>
      <c r="V586" s="256" t="n">
        <v>2</v>
      </c>
      <c r="W586" s="255" t="s">
        <v>151</v>
      </c>
      <c r="X586" s="258" t="n">
        <v>0</v>
      </c>
      <c r="Y586" s="257" t="n">
        <v>4229.37</v>
      </c>
      <c r="Z586" s="257" t="n">
        <v>4227.87</v>
      </c>
    </row>
    <row r="587" customFormat="false" ht="15.05" hidden="false" customHeight="false" outlineLevel="0" collapsed="false">
      <c r="A587" s="254" t="n">
        <v>71613207</v>
      </c>
      <c r="B587" s="255"/>
      <c r="C587" s="255" t="s">
        <v>177</v>
      </c>
      <c r="D587" s="255" t="s">
        <v>575</v>
      </c>
      <c r="E587" s="255" t="s">
        <v>576</v>
      </c>
      <c r="F587" s="255" t="s">
        <v>132</v>
      </c>
      <c r="G587" s="255" t="s">
        <v>272</v>
      </c>
      <c r="H587" s="231" t="n">
        <v>43928</v>
      </c>
      <c r="I587" s="231" t="n">
        <v>43928</v>
      </c>
      <c r="J587" s="255" t="s">
        <v>326</v>
      </c>
      <c r="K587" s="256" t="n">
        <v>1</v>
      </c>
      <c r="L587" s="255" t="s">
        <v>247</v>
      </c>
      <c r="M587" s="255" t="s">
        <v>445</v>
      </c>
      <c r="N587" s="255" t="s">
        <v>577</v>
      </c>
      <c r="O587" s="257" t="n">
        <v>0.75</v>
      </c>
      <c r="P587" s="255" t="s">
        <v>66</v>
      </c>
      <c r="Q587" s="255" t="s">
        <v>278</v>
      </c>
      <c r="R587" s="255" t="s">
        <v>302</v>
      </c>
      <c r="S587" s="255" t="s">
        <v>578</v>
      </c>
      <c r="T587" s="255" t="s">
        <v>579</v>
      </c>
      <c r="U587" s="231" t="n">
        <v>43928</v>
      </c>
      <c r="V587" s="256" t="n">
        <v>1</v>
      </c>
      <c r="W587" s="255" t="s">
        <v>116</v>
      </c>
      <c r="X587" s="258" t="n">
        <v>0</v>
      </c>
      <c r="Y587" s="257" t="n">
        <v>0.75</v>
      </c>
      <c r="Z587" s="257" t="n">
        <v>0</v>
      </c>
    </row>
    <row r="588" customFormat="false" ht="15.05" hidden="false" customHeight="false" outlineLevel="0" collapsed="false">
      <c r="A588" s="254" t="n">
        <v>71626265</v>
      </c>
      <c r="B588" s="255" t="s">
        <v>580</v>
      </c>
      <c r="C588" s="255"/>
      <c r="D588" s="255" t="s">
        <v>581</v>
      </c>
      <c r="E588" s="255" t="s">
        <v>582</v>
      </c>
      <c r="F588" s="255" t="s">
        <v>138</v>
      </c>
      <c r="G588" s="255" t="s">
        <v>272</v>
      </c>
      <c r="H588" s="231" t="n">
        <v>43928</v>
      </c>
      <c r="I588" s="231" t="n">
        <v>43928</v>
      </c>
      <c r="J588" s="255" t="s">
        <v>273</v>
      </c>
      <c r="K588" s="256" t="n">
        <v>16</v>
      </c>
      <c r="L588" s="255" t="s">
        <v>247</v>
      </c>
      <c r="M588" s="255" t="s">
        <v>291</v>
      </c>
      <c r="N588" s="255" t="s">
        <v>583</v>
      </c>
      <c r="O588" s="257" t="n">
        <v>192279.94</v>
      </c>
      <c r="P588" s="255" t="s">
        <v>584</v>
      </c>
      <c r="Q588" s="255" t="s">
        <v>278</v>
      </c>
      <c r="R588" s="255" t="s">
        <v>293</v>
      </c>
      <c r="S588" s="255" t="s">
        <v>312</v>
      </c>
      <c r="T588" s="255" t="s">
        <v>585</v>
      </c>
      <c r="U588" s="231" t="n">
        <v>43928</v>
      </c>
      <c r="V588" s="256" t="n">
        <v>8</v>
      </c>
      <c r="W588" s="255" t="s">
        <v>116</v>
      </c>
      <c r="X588" s="258" t="n">
        <v>0</v>
      </c>
      <c r="Y588" s="257" t="n">
        <v>192279.94</v>
      </c>
      <c r="Z588" s="257" t="n">
        <v>0</v>
      </c>
    </row>
    <row r="589" customFormat="false" ht="15.05" hidden="false" customHeight="false" outlineLevel="0" collapsed="false">
      <c r="A589" s="254" t="n">
        <v>71648212</v>
      </c>
      <c r="B589" s="255" t="s">
        <v>586</v>
      </c>
      <c r="C589" s="255"/>
      <c r="D589" s="255" t="s">
        <v>587</v>
      </c>
      <c r="E589" s="255" t="s">
        <v>588</v>
      </c>
      <c r="F589" s="255" t="s">
        <v>167</v>
      </c>
      <c r="G589" s="255" t="s">
        <v>417</v>
      </c>
      <c r="H589" s="231" t="n">
        <v>43928</v>
      </c>
      <c r="I589" s="231" t="n">
        <v>43928</v>
      </c>
      <c r="J589" s="255" t="s">
        <v>287</v>
      </c>
      <c r="K589" s="256" t="n">
        <v>0</v>
      </c>
      <c r="L589" s="255" t="s">
        <v>247</v>
      </c>
      <c r="M589" s="255" t="s">
        <v>354</v>
      </c>
      <c r="N589" s="255"/>
      <c r="O589" s="257" t="n">
        <v>12586.67</v>
      </c>
      <c r="P589" s="255" t="s">
        <v>441</v>
      </c>
      <c r="Q589" s="255" t="s">
        <v>278</v>
      </c>
      <c r="R589" s="255" t="s">
        <v>565</v>
      </c>
      <c r="S589" s="255" t="s">
        <v>338</v>
      </c>
      <c r="T589" s="255" t="s">
        <v>589</v>
      </c>
      <c r="U589" s="231" t="n">
        <v>43928</v>
      </c>
      <c r="V589" s="256" t="n">
        <v>0</v>
      </c>
      <c r="W589" s="255" t="s">
        <v>167</v>
      </c>
      <c r="X589" s="258" t="n">
        <v>0</v>
      </c>
      <c r="Y589" s="257" t="n">
        <v>12586.67</v>
      </c>
      <c r="Z589" s="257" t="n">
        <v>0</v>
      </c>
    </row>
    <row r="590" customFormat="false" ht="15.05" hidden="false" customHeight="false" outlineLevel="0" collapsed="false">
      <c r="A590" s="254" t="n">
        <v>71648259</v>
      </c>
      <c r="B590" s="255" t="s">
        <v>590</v>
      </c>
      <c r="C590" s="255"/>
      <c r="D590" s="255" t="s">
        <v>424</v>
      </c>
      <c r="E590" s="255" t="s">
        <v>591</v>
      </c>
      <c r="F590" s="255" t="s">
        <v>130</v>
      </c>
      <c r="G590" s="255" t="s">
        <v>272</v>
      </c>
      <c r="H590" s="231" t="n">
        <v>43928</v>
      </c>
      <c r="I590" s="231" t="n">
        <v>43928</v>
      </c>
      <c r="J590" s="255" t="s">
        <v>326</v>
      </c>
      <c r="K590" s="256" t="n">
        <v>1.5</v>
      </c>
      <c r="L590" s="255" t="s">
        <v>247</v>
      </c>
      <c r="M590" s="255" t="s">
        <v>291</v>
      </c>
      <c r="N590" s="255"/>
      <c r="O590" s="257" t="n">
        <v>33000.74</v>
      </c>
      <c r="P590" s="255" t="s">
        <v>441</v>
      </c>
      <c r="Q590" s="255" t="s">
        <v>278</v>
      </c>
      <c r="R590" s="255" t="s">
        <v>426</v>
      </c>
      <c r="S590" s="255" t="s">
        <v>344</v>
      </c>
      <c r="T590" s="255" t="s">
        <v>427</v>
      </c>
      <c r="U590" s="231" t="n">
        <v>43928</v>
      </c>
      <c r="V590" s="256" t="n">
        <v>1.5</v>
      </c>
      <c r="W590" s="255" t="s">
        <v>296</v>
      </c>
      <c r="X590" s="258" t="n">
        <v>0</v>
      </c>
      <c r="Y590" s="257" t="n">
        <v>33000.74</v>
      </c>
      <c r="Z590" s="257" t="n">
        <v>32996.23</v>
      </c>
    </row>
    <row r="591" customFormat="false" ht="15.05" hidden="false" customHeight="false" outlineLevel="0" collapsed="false">
      <c r="A591" s="254" t="n">
        <v>71648259</v>
      </c>
      <c r="B591" s="255" t="s">
        <v>590</v>
      </c>
      <c r="C591" s="255"/>
      <c r="D591" s="255" t="s">
        <v>424</v>
      </c>
      <c r="E591" s="255" t="s">
        <v>591</v>
      </c>
      <c r="F591" s="255" t="s">
        <v>130</v>
      </c>
      <c r="G591" s="255" t="s">
        <v>272</v>
      </c>
      <c r="H591" s="231" t="n">
        <v>43928</v>
      </c>
      <c r="I591" s="231" t="n">
        <v>43928</v>
      </c>
      <c r="J591" s="255" t="s">
        <v>326</v>
      </c>
      <c r="K591" s="256" t="n">
        <v>1</v>
      </c>
      <c r="L591" s="255" t="s">
        <v>247</v>
      </c>
      <c r="M591" s="255" t="s">
        <v>291</v>
      </c>
      <c r="N591" s="255"/>
      <c r="O591" s="257" t="n">
        <v>33000.74</v>
      </c>
      <c r="P591" s="255" t="s">
        <v>441</v>
      </c>
      <c r="Q591" s="255" t="s">
        <v>278</v>
      </c>
      <c r="R591" s="255" t="s">
        <v>426</v>
      </c>
      <c r="S591" s="255" t="s">
        <v>344</v>
      </c>
      <c r="T591" s="255" t="s">
        <v>427</v>
      </c>
      <c r="U591" s="231" t="n">
        <v>43928</v>
      </c>
      <c r="V591" s="256" t="n">
        <v>1</v>
      </c>
      <c r="W591" s="255" t="s">
        <v>296</v>
      </c>
      <c r="X591" s="258" t="n">
        <v>0</v>
      </c>
      <c r="Y591" s="257" t="n">
        <v>33000.74</v>
      </c>
      <c r="Z591" s="257" t="n">
        <v>32996.23</v>
      </c>
    </row>
    <row r="592" customFormat="false" ht="15.05" hidden="false" customHeight="false" outlineLevel="0" collapsed="false">
      <c r="A592" s="254" t="n">
        <v>71648259</v>
      </c>
      <c r="B592" s="255" t="s">
        <v>590</v>
      </c>
      <c r="C592" s="255"/>
      <c r="D592" s="255" t="s">
        <v>424</v>
      </c>
      <c r="E592" s="255" t="s">
        <v>591</v>
      </c>
      <c r="F592" s="255" t="s">
        <v>130</v>
      </c>
      <c r="G592" s="255" t="s">
        <v>272</v>
      </c>
      <c r="H592" s="231" t="n">
        <v>43928</v>
      </c>
      <c r="I592" s="231" t="n">
        <v>43928</v>
      </c>
      <c r="J592" s="255" t="s">
        <v>326</v>
      </c>
      <c r="K592" s="256" t="n">
        <v>2</v>
      </c>
      <c r="L592" s="255" t="s">
        <v>247</v>
      </c>
      <c r="M592" s="255" t="s">
        <v>291</v>
      </c>
      <c r="N592" s="255"/>
      <c r="O592" s="257" t="n">
        <v>33000.74</v>
      </c>
      <c r="P592" s="255" t="s">
        <v>441</v>
      </c>
      <c r="Q592" s="255" t="s">
        <v>278</v>
      </c>
      <c r="R592" s="255" t="s">
        <v>426</v>
      </c>
      <c r="S592" s="255" t="s">
        <v>344</v>
      </c>
      <c r="T592" s="255" t="s">
        <v>427</v>
      </c>
      <c r="U592" s="231" t="n">
        <v>43928</v>
      </c>
      <c r="V592" s="256" t="n">
        <v>2</v>
      </c>
      <c r="W592" s="255" t="s">
        <v>296</v>
      </c>
      <c r="X592" s="258" t="n">
        <v>0</v>
      </c>
      <c r="Y592" s="257" t="n">
        <v>33000.74</v>
      </c>
      <c r="Z592" s="257" t="n">
        <v>32996.23</v>
      </c>
    </row>
    <row r="593" customFormat="false" ht="15.05" hidden="false" customHeight="false" outlineLevel="0" collapsed="false">
      <c r="A593" s="254" t="n">
        <v>71648259</v>
      </c>
      <c r="B593" s="255" t="s">
        <v>590</v>
      </c>
      <c r="C593" s="255"/>
      <c r="D593" s="255" t="s">
        <v>424</v>
      </c>
      <c r="E593" s="255" t="s">
        <v>591</v>
      </c>
      <c r="F593" s="255" t="s">
        <v>130</v>
      </c>
      <c r="G593" s="255" t="s">
        <v>272</v>
      </c>
      <c r="H593" s="231" t="n">
        <v>43928</v>
      </c>
      <c r="I593" s="231" t="n">
        <v>43928</v>
      </c>
      <c r="J593" s="255" t="s">
        <v>326</v>
      </c>
      <c r="K593" s="256" t="n">
        <v>1.5</v>
      </c>
      <c r="L593" s="255" t="s">
        <v>247</v>
      </c>
      <c r="M593" s="255" t="s">
        <v>291</v>
      </c>
      <c r="N593" s="255"/>
      <c r="O593" s="257" t="n">
        <v>33000.74</v>
      </c>
      <c r="P593" s="255" t="s">
        <v>441</v>
      </c>
      <c r="Q593" s="255" t="s">
        <v>278</v>
      </c>
      <c r="R593" s="255" t="s">
        <v>426</v>
      </c>
      <c r="S593" s="255" t="s">
        <v>344</v>
      </c>
      <c r="T593" s="255" t="s">
        <v>427</v>
      </c>
      <c r="U593" s="231" t="n">
        <v>43928</v>
      </c>
      <c r="V593" s="256" t="n">
        <v>1.5</v>
      </c>
      <c r="W593" s="255" t="s">
        <v>296</v>
      </c>
      <c r="X593" s="258" t="n">
        <v>0</v>
      </c>
      <c r="Y593" s="257" t="n">
        <v>33000.74</v>
      </c>
      <c r="Z593" s="257" t="n">
        <v>32996.23</v>
      </c>
    </row>
    <row r="594" customFormat="false" ht="15.05" hidden="false" customHeight="false" outlineLevel="0" collapsed="false">
      <c r="A594" s="254" t="n">
        <v>71648259</v>
      </c>
      <c r="B594" s="255" t="s">
        <v>590</v>
      </c>
      <c r="C594" s="255"/>
      <c r="D594" s="255" t="s">
        <v>424</v>
      </c>
      <c r="E594" s="255" t="s">
        <v>591</v>
      </c>
      <c r="F594" s="255" t="s">
        <v>335</v>
      </c>
      <c r="G594" s="255" t="s">
        <v>272</v>
      </c>
      <c r="H594" s="231" t="n">
        <v>43928</v>
      </c>
      <c r="I594" s="231" t="n">
        <v>43928</v>
      </c>
      <c r="J594" s="255" t="s">
        <v>287</v>
      </c>
      <c r="K594" s="256" t="n">
        <v>0</v>
      </c>
      <c r="L594" s="255" t="s">
        <v>247</v>
      </c>
      <c r="M594" s="255" t="s">
        <v>291</v>
      </c>
      <c r="N594" s="255"/>
      <c r="O594" s="257" t="n">
        <v>33000.74</v>
      </c>
      <c r="P594" s="255" t="s">
        <v>441</v>
      </c>
      <c r="Q594" s="255" t="s">
        <v>278</v>
      </c>
      <c r="R594" s="255" t="s">
        <v>426</v>
      </c>
      <c r="S594" s="255" t="s">
        <v>344</v>
      </c>
      <c r="T594" s="255" t="s">
        <v>427</v>
      </c>
      <c r="U594" s="231" t="n">
        <v>43928</v>
      </c>
      <c r="V594" s="256" t="n">
        <v>0</v>
      </c>
      <c r="W594" s="255" t="s">
        <v>296</v>
      </c>
      <c r="X594" s="258" t="n">
        <v>0</v>
      </c>
      <c r="Y594" s="257" t="n">
        <v>33000.74</v>
      </c>
      <c r="Z594" s="257" t="n">
        <v>32996.23</v>
      </c>
    </row>
    <row r="595" customFormat="false" ht="15.05" hidden="false" customHeight="false" outlineLevel="0" collapsed="false">
      <c r="A595" s="254" t="n">
        <v>71648263</v>
      </c>
      <c r="B595" s="255" t="s">
        <v>592</v>
      </c>
      <c r="C595" s="255"/>
      <c r="D595" s="255" t="s">
        <v>424</v>
      </c>
      <c r="E595" s="255" t="s">
        <v>593</v>
      </c>
      <c r="F595" s="255" t="s">
        <v>153</v>
      </c>
      <c r="G595" s="255" t="s">
        <v>309</v>
      </c>
      <c r="H595" s="231" t="n">
        <v>43928</v>
      </c>
      <c r="I595" s="231" t="n">
        <v>43928</v>
      </c>
      <c r="J595" s="255" t="s">
        <v>326</v>
      </c>
      <c r="K595" s="256" t="n">
        <v>3</v>
      </c>
      <c r="L595" s="255" t="s">
        <v>247</v>
      </c>
      <c r="M595" s="255" t="s">
        <v>291</v>
      </c>
      <c r="N595" s="255"/>
      <c r="O595" s="257" t="n">
        <v>2.25</v>
      </c>
      <c r="P595" s="255" t="s">
        <v>441</v>
      </c>
      <c r="Q595" s="255" t="s">
        <v>278</v>
      </c>
      <c r="R595" s="255" t="s">
        <v>426</v>
      </c>
      <c r="S595" s="255" t="s">
        <v>338</v>
      </c>
      <c r="T595" s="255" t="s">
        <v>427</v>
      </c>
      <c r="U595" s="231" t="n">
        <v>43928</v>
      </c>
      <c r="V595" s="256" t="n">
        <v>3</v>
      </c>
      <c r="W595" s="255" t="s">
        <v>455</v>
      </c>
      <c r="X595" s="258" t="n">
        <v>0</v>
      </c>
      <c r="Y595" s="257" t="n">
        <v>2.25</v>
      </c>
      <c r="Z595" s="257" t="n">
        <v>0</v>
      </c>
    </row>
    <row r="596" customFormat="false" ht="15.05" hidden="false" customHeight="false" outlineLevel="0" collapsed="false">
      <c r="A596" s="254" t="n">
        <v>71648276</v>
      </c>
      <c r="B596" s="255" t="s">
        <v>594</v>
      </c>
      <c r="C596" s="255"/>
      <c r="D596" s="255" t="s">
        <v>520</v>
      </c>
      <c r="E596" s="255" t="s">
        <v>595</v>
      </c>
      <c r="F596" s="255" t="s">
        <v>144</v>
      </c>
      <c r="G596" s="255" t="s">
        <v>272</v>
      </c>
      <c r="H596" s="231" t="n">
        <v>43928</v>
      </c>
      <c r="I596" s="231" t="n">
        <v>43928</v>
      </c>
      <c r="J596" s="255" t="s">
        <v>326</v>
      </c>
      <c r="K596" s="256" t="n">
        <v>3</v>
      </c>
      <c r="L596" s="255" t="s">
        <v>247</v>
      </c>
      <c r="M596" s="255" t="s">
        <v>291</v>
      </c>
      <c r="N596" s="255"/>
      <c r="O596" s="257" t="n">
        <v>2.25</v>
      </c>
      <c r="P596" s="255" t="s">
        <v>441</v>
      </c>
      <c r="Q596" s="255" t="s">
        <v>278</v>
      </c>
      <c r="R596" s="255" t="s">
        <v>302</v>
      </c>
      <c r="S596" s="255" t="s">
        <v>338</v>
      </c>
      <c r="T596" s="255" t="s">
        <v>522</v>
      </c>
      <c r="U596" s="231" t="n">
        <v>43928</v>
      </c>
      <c r="V596" s="256" t="n">
        <v>3</v>
      </c>
      <c r="W596" s="255" t="s">
        <v>144</v>
      </c>
      <c r="X596" s="258" t="n">
        <v>0</v>
      </c>
      <c r="Y596" s="257" t="n">
        <v>2.25</v>
      </c>
      <c r="Z596" s="257" t="n">
        <v>0</v>
      </c>
    </row>
    <row r="597" customFormat="false" ht="15.05" hidden="false" customHeight="false" outlineLevel="0" collapsed="false">
      <c r="A597" s="254" t="n">
        <v>71648276</v>
      </c>
      <c r="B597" s="255" t="s">
        <v>594</v>
      </c>
      <c r="C597" s="255"/>
      <c r="D597" s="255" t="s">
        <v>520</v>
      </c>
      <c r="E597" s="255" t="s">
        <v>595</v>
      </c>
      <c r="F597" s="255" t="s">
        <v>335</v>
      </c>
      <c r="G597" s="255" t="s">
        <v>272</v>
      </c>
      <c r="H597" s="231" t="n">
        <v>43928</v>
      </c>
      <c r="I597" s="231" t="n">
        <v>43928</v>
      </c>
      <c r="J597" s="255" t="s">
        <v>287</v>
      </c>
      <c r="K597" s="256" t="n">
        <v>0</v>
      </c>
      <c r="L597" s="255" t="s">
        <v>247</v>
      </c>
      <c r="M597" s="255" t="s">
        <v>291</v>
      </c>
      <c r="N597" s="255"/>
      <c r="O597" s="257" t="n">
        <v>2.25</v>
      </c>
      <c r="P597" s="255" t="s">
        <v>441</v>
      </c>
      <c r="Q597" s="255" t="s">
        <v>278</v>
      </c>
      <c r="R597" s="255" t="s">
        <v>302</v>
      </c>
      <c r="S597" s="255" t="s">
        <v>338</v>
      </c>
      <c r="T597" s="255" t="s">
        <v>522</v>
      </c>
      <c r="U597" s="231" t="n">
        <v>43928</v>
      </c>
      <c r="V597" s="256" t="n">
        <v>0</v>
      </c>
      <c r="W597" s="255" t="s">
        <v>144</v>
      </c>
      <c r="X597" s="258" t="n">
        <v>0</v>
      </c>
      <c r="Y597" s="257" t="n">
        <v>2.25</v>
      </c>
      <c r="Z597" s="257" t="n">
        <v>0</v>
      </c>
    </row>
    <row r="598" customFormat="false" ht="15.05" hidden="false" customHeight="false" outlineLevel="0" collapsed="false">
      <c r="A598" s="254" t="n">
        <v>71648341</v>
      </c>
      <c r="B598" s="255" t="s">
        <v>596</v>
      </c>
      <c r="C598" s="255"/>
      <c r="D598" s="255" t="s">
        <v>597</v>
      </c>
      <c r="E598" s="255" t="s">
        <v>598</v>
      </c>
      <c r="F598" s="255" t="s">
        <v>116</v>
      </c>
      <c r="G598" s="255" t="s">
        <v>272</v>
      </c>
      <c r="H598" s="231" t="n">
        <v>43928</v>
      </c>
      <c r="I598" s="231" t="n">
        <v>43928</v>
      </c>
      <c r="J598" s="255" t="s">
        <v>326</v>
      </c>
      <c r="K598" s="256" t="n">
        <v>2</v>
      </c>
      <c r="L598" s="255" t="s">
        <v>247</v>
      </c>
      <c r="M598" s="255" t="s">
        <v>291</v>
      </c>
      <c r="N598" s="255" t="s">
        <v>599</v>
      </c>
      <c r="O598" s="257" t="n">
        <v>1.5</v>
      </c>
      <c r="P598" s="255" t="s">
        <v>441</v>
      </c>
      <c r="Q598" s="255" t="s">
        <v>278</v>
      </c>
      <c r="R598" s="255" t="s">
        <v>302</v>
      </c>
      <c r="S598" s="255" t="s">
        <v>338</v>
      </c>
      <c r="T598" s="255" t="s">
        <v>600</v>
      </c>
      <c r="U598" s="231" t="n">
        <v>43928</v>
      </c>
      <c r="V598" s="256" t="n">
        <v>2</v>
      </c>
      <c r="W598" s="255" t="s">
        <v>116</v>
      </c>
      <c r="X598" s="258" t="n">
        <v>0</v>
      </c>
      <c r="Y598" s="257" t="n">
        <v>1.5</v>
      </c>
      <c r="Z598" s="257" t="n">
        <v>0</v>
      </c>
    </row>
    <row r="599" customFormat="false" ht="15.05" hidden="false" customHeight="false" outlineLevel="0" collapsed="false">
      <c r="A599" s="254" t="n">
        <v>71648341</v>
      </c>
      <c r="B599" s="255" t="s">
        <v>596</v>
      </c>
      <c r="C599" s="255"/>
      <c r="D599" s="255" t="s">
        <v>597</v>
      </c>
      <c r="E599" s="255" t="s">
        <v>598</v>
      </c>
      <c r="F599" s="255" t="s">
        <v>116</v>
      </c>
      <c r="G599" s="255" t="s">
        <v>272</v>
      </c>
      <c r="H599" s="231" t="n">
        <v>43928</v>
      </c>
      <c r="I599" s="231" t="n">
        <v>43928</v>
      </c>
      <c r="J599" s="255" t="s">
        <v>287</v>
      </c>
      <c r="K599" s="256" t="n">
        <v>0</v>
      </c>
      <c r="L599" s="255" t="s">
        <v>247</v>
      </c>
      <c r="M599" s="255" t="s">
        <v>291</v>
      </c>
      <c r="N599" s="255" t="s">
        <v>599</v>
      </c>
      <c r="O599" s="257" t="n">
        <v>1.5</v>
      </c>
      <c r="P599" s="255" t="s">
        <v>441</v>
      </c>
      <c r="Q599" s="255" t="s">
        <v>278</v>
      </c>
      <c r="R599" s="255" t="s">
        <v>302</v>
      </c>
      <c r="S599" s="255" t="s">
        <v>338</v>
      </c>
      <c r="T599" s="255" t="s">
        <v>600</v>
      </c>
      <c r="U599" s="231" t="n">
        <v>43928</v>
      </c>
      <c r="V599" s="256" t="n">
        <v>0</v>
      </c>
      <c r="W599" s="255" t="s">
        <v>116</v>
      </c>
      <c r="X599" s="258" t="n">
        <v>0</v>
      </c>
      <c r="Y599" s="257" t="n">
        <v>1.5</v>
      </c>
      <c r="Z599" s="257" t="n">
        <v>0</v>
      </c>
    </row>
    <row r="600" customFormat="false" ht="15.05" hidden="false" customHeight="false" outlineLevel="0" collapsed="false">
      <c r="A600" s="254" t="n">
        <v>71655694</v>
      </c>
      <c r="B600" s="255" t="s">
        <v>250</v>
      </c>
      <c r="C600" s="255"/>
      <c r="D600" s="255" t="s">
        <v>251</v>
      </c>
      <c r="E600" s="255" t="s">
        <v>186</v>
      </c>
      <c r="F600" s="255" t="s">
        <v>144</v>
      </c>
      <c r="G600" s="255" t="s">
        <v>309</v>
      </c>
      <c r="H600" s="231" t="n">
        <v>43928</v>
      </c>
      <c r="I600" s="231" t="n">
        <v>43928</v>
      </c>
      <c r="J600" s="255" t="s">
        <v>326</v>
      </c>
      <c r="K600" s="256" t="n">
        <v>2</v>
      </c>
      <c r="L600" s="255" t="s">
        <v>238</v>
      </c>
      <c r="M600" s="255" t="s">
        <v>291</v>
      </c>
      <c r="N600" s="255"/>
      <c r="O600" s="257" t="n">
        <v>1.5</v>
      </c>
      <c r="P600" s="255" t="s">
        <v>546</v>
      </c>
      <c r="Q600" s="255" t="s">
        <v>278</v>
      </c>
      <c r="R600" s="255" t="s">
        <v>500</v>
      </c>
      <c r="S600" s="255" t="s">
        <v>338</v>
      </c>
      <c r="T600" s="255" t="s">
        <v>501</v>
      </c>
      <c r="U600" s="231" t="n">
        <v>43928</v>
      </c>
      <c r="V600" s="256" t="n">
        <v>2</v>
      </c>
      <c r="W600" s="255" t="s">
        <v>502</v>
      </c>
      <c r="X600" s="258" t="n">
        <v>0</v>
      </c>
      <c r="Y600" s="257" t="n">
        <v>1.5</v>
      </c>
      <c r="Z600" s="257" t="n">
        <v>0</v>
      </c>
    </row>
    <row r="601" customFormat="false" ht="15.05" hidden="false" customHeight="false" outlineLevel="0" collapsed="false">
      <c r="A601" s="254" t="n">
        <v>71655695</v>
      </c>
      <c r="B601" s="255" t="s">
        <v>252</v>
      </c>
      <c r="C601" s="255"/>
      <c r="D601" s="255" t="s">
        <v>251</v>
      </c>
      <c r="E601" s="255" t="s">
        <v>197</v>
      </c>
      <c r="F601" s="255" t="s">
        <v>144</v>
      </c>
      <c r="G601" s="255" t="s">
        <v>309</v>
      </c>
      <c r="H601" s="231" t="n">
        <v>43928</v>
      </c>
      <c r="I601" s="231" t="n">
        <v>43928</v>
      </c>
      <c r="J601" s="255" t="s">
        <v>326</v>
      </c>
      <c r="K601" s="256" t="n">
        <v>2</v>
      </c>
      <c r="L601" s="255" t="s">
        <v>238</v>
      </c>
      <c r="M601" s="255" t="s">
        <v>291</v>
      </c>
      <c r="N601" s="255"/>
      <c r="O601" s="257" t="n">
        <v>1.5</v>
      </c>
      <c r="P601" s="255" t="s">
        <v>546</v>
      </c>
      <c r="Q601" s="255" t="s">
        <v>278</v>
      </c>
      <c r="R601" s="255" t="s">
        <v>500</v>
      </c>
      <c r="S601" s="255" t="s">
        <v>447</v>
      </c>
      <c r="T601" s="255" t="s">
        <v>501</v>
      </c>
      <c r="U601" s="231" t="n">
        <v>43928</v>
      </c>
      <c r="V601" s="256" t="n">
        <v>2</v>
      </c>
      <c r="W601" s="255" t="s">
        <v>502</v>
      </c>
      <c r="X601" s="258" t="n">
        <v>0</v>
      </c>
      <c r="Y601" s="257" t="n">
        <v>1.5</v>
      </c>
      <c r="Z601" s="257" t="n">
        <v>0</v>
      </c>
    </row>
    <row r="602" customFormat="false" ht="15.05" hidden="false" customHeight="false" outlineLevel="0" collapsed="false">
      <c r="A602" s="254" t="n">
        <v>71655696</v>
      </c>
      <c r="B602" s="255" t="s">
        <v>253</v>
      </c>
      <c r="C602" s="255"/>
      <c r="D602" s="255" t="s">
        <v>254</v>
      </c>
      <c r="E602" s="255" t="s">
        <v>182</v>
      </c>
      <c r="F602" s="255" t="s">
        <v>126</v>
      </c>
      <c r="G602" s="255" t="s">
        <v>272</v>
      </c>
      <c r="H602" s="231" t="n">
        <v>43928</v>
      </c>
      <c r="I602" s="231" t="n">
        <v>43928</v>
      </c>
      <c r="J602" s="255" t="s">
        <v>326</v>
      </c>
      <c r="K602" s="256" t="n">
        <v>2</v>
      </c>
      <c r="L602" s="255" t="s">
        <v>238</v>
      </c>
      <c r="M602" s="255" t="s">
        <v>291</v>
      </c>
      <c r="N602" s="255"/>
      <c r="O602" s="257" t="n">
        <v>1.5</v>
      </c>
      <c r="P602" s="255" t="s">
        <v>546</v>
      </c>
      <c r="Q602" s="255" t="s">
        <v>278</v>
      </c>
      <c r="R602" s="255" t="s">
        <v>503</v>
      </c>
      <c r="S602" s="255" t="s">
        <v>333</v>
      </c>
      <c r="T602" s="255" t="s">
        <v>504</v>
      </c>
      <c r="U602" s="231" t="n">
        <v>43928</v>
      </c>
      <c r="V602" s="256" t="n">
        <v>2</v>
      </c>
      <c r="W602" s="255" t="s">
        <v>116</v>
      </c>
      <c r="X602" s="258" t="n">
        <v>0</v>
      </c>
      <c r="Y602" s="257" t="n">
        <v>1.5</v>
      </c>
      <c r="Z602" s="257" t="n">
        <v>0</v>
      </c>
    </row>
    <row r="603" customFormat="false" ht="15.05" hidden="false" customHeight="false" outlineLevel="0" collapsed="false">
      <c r="A603" s="254" t="n">
        <v>71655696</v>
      </c>
      <c r="B603" s="255" t="s">
        <v>253</v>
      </c>
      <c r="C603" s="255"/>
      <c r="D603" s="255" t="s">
        <v>254</v>
      </c>
      <c r="E603" s="255" t="s">
        <v>182</v>
      </c>
      <c r="F603" s="255" t="s">
        <v>126</v>
      </c>
      <c r="G603" s="255" t="s">
        <v>272</v>
      </c>
      <c r="H603" s="231" t="n">
        <v>43928</v>
      </c>
      <c r="I603" s="231" t="n">
        <v>43928</v>
      </c>
      <c r="J603" s="255" t="s">
        <v>326</v>
      </c>
      <c r="K603" s="256" t="n">
        <v>0</v>
      </c>
      <c r="L603" s="255" t="s">
        <v>238</v>
      </c>
      <c r="M603" s="255" t="s">
        <v>291</v>
      </c>
      <c r="N603" s="255"/>
      <c r="O603" s="257" t="n">
        <v>1.5</v>
      </c>
      <c r="P603" s="255" t="s">
        <v>546</v>
      </c>
      <c r="Q603" s="255" t="s">
        <v>278</v>
      </c>
      <c r="R603" s="255" t="s">
        <v>503</v>
      </c>
      <c r="S603" s="255" t="s">
        <v>333</v>
      </c>
      <c r="T603" s="255" t="s">
        <v>504</v>
      </c>
      <c r="U603" s="231" t="n">
        <v>43928</v>
      </c>
      <c r="V603" s="256" t="n">
        <v>0</v>
      </c>
      <c r="W603" s="255" t="s">
        <v>116</v>
      </c>
      <c r="X603" s="258" t="n">
        <v>0</v>
      </c>
      <c r="Y603" s="257" t="n">
        <v>1.5</v>
      </c>
      <c r="Z603" s="257" t="n">
        <v>0</v>
      </c>
    </row>
    <row r="604" customFormat="false" ht="15.05" hidden="false" customHeight="false" outlineLevel="0" collapsed="false">
      <c r="A604" s="254" t="n">
        <v>71655696</v>
      </c>
      <c r="B604" s="255" t="s">
        <v>253</v>
      </c>
      <c r="C604" s="255"/>
      <c r="D604" s="255" t="s">
        <v>254</v>
      </c>
      <c r="E604" s="255" t="s">
        <v>182</v>
      </c>
      <c r="F604" s="255" t="s">
        <v>126</v>
      </c>
      <c r="G604" s="255" t="s">
        <v>272</v>
      </c>
      <c r="H604" s="231" t="n">
        <v>43928</v>
      </c>
      <c r="I604" s="231" t="n">
        <v>43928</v>
      </c>
      <c r="J604" s="255" t="s">
        <v>326</v>
      </c>
      <c r="K604" s="256" t="n">
        <v>0</v>
      </c>
      <c r="L604" s="255" t="s">
        <v>238</v>
      </c>
      <c r="M604" s="255" t="s">
        <v>291</v>
      </c>
      <c r="N604" s="255"/>
      <c r="O604" s="257" t="n">
        <v>1.5</v>
      </c>
      <c r="P604" s="255" t="s">
        <v>546</v>
      </c>
      <c r="Q604" s="255" t="s">
        <v>278</v>
      </c>
      <c r="R604" s="255" t="s">
        <v>503</v>
      </c>
      <c r="S604" s="255" t="s">
        <v>333</v>
      </c>
      <c r="T604" s="255" t="s">
        <v>504</v>
      </c>
      <c r="U604" s="231" t="n">
        <v>43928</v>
      </c>
      <c r="V604" s="256" t="n">
        <v>0</v>
      </c>
      <c r="W604" s="255" t="s">
        <v>116</v>
      </c>
      <c r="X604" s="258" t="n">
        <v>0</v>
      </c>
      <c r="Y604" s="257" t="n">
        <v>1.5</v>
      </c>
      <c r="Z604" s="257" t="n">
        <v>0</v>
      </c>
    </row>
    <row r="605" customFormat="false" ht="15.05" hidden="false" customHeight="false" outlineLevel="0" collapsed="false">
      <c r="A605" s="254" t="n">
        <v>71655697</v>
      </c>
      <c r="B605" s="255" t="s">
        <v>255</v>
      </c>
      <c r="C605" s="255"/>
      <c r="D605" s="255" t="s">
        <v>254</v>
      </c>
      <c r="E605" s="255" t="s">
        <v>192</v>
      </c>
      <c r="F605" s="255" t="s">
        <v>116</v>
      </c>
      <c r="G605" s="255" t="s">
        <v>272</v>
      </c>
      <c r="H605" s="231" t="n">
        <v>43928</v>
      </c>
      <c r="I605" s="231" t="n">
        <v>43928</v>
      </c>
      <c r="J605" s="255" t="s">
        <v>326</v>
      </c>
      <c r="K605" s="256" t="n">
        <v>2</v>
      </c>
      <c r="L605" s="255" t="s">
        <v>238</v>
      </c>
      <c r="M605" s="255" t="s">
        <v>291</v>
      </c>
      <c r="N605" s="255"/>
      <c r="O605" s="257" t="n">
        <v>1.5</v>
      </c>
      <c r="P605" s="255" t="s">
        <v>546</v>
      </c>
      <c r="Q605" s="255" t="s">
        <v>278</v>
      </c>
      <c r="R605" s="255" t="s">
        <v>503</v>
      </c>
      <c r="S605" s="255" t="s">
        <v>338</v>
      </c>
      <c r="T605" s="255" t="s">
        <v>504</v>
      </c>
      <c r="U605" s="231" t="n">
        <v>43928</v>
      </c>
      <c r="V605" s="256" t="n">
        <v>2</v>
      </c>
      <c r="W605" s="255" t="s">
        <v>116</v>
      </c>
      <c r="X605" s="258" t="n">
        <v>0</v>
      </c>
      <c r="Y605" s="257" t="n">
        <v>1.5</v>
      </c>
      <c r="Z605" s="257" t="n">
        <v>0</v>
      </c>
    </row>
    <row r="606" customFormat="false" ht="15.05" hidden="false" customHeight="false" outlineLevel="0" collapsed="false">
      <c r="A606" s="254" t="n">
        <v>71655697</v>
      </c>
      <c r="B606" s="255" t="s">
        <v>255</v>
      </c>
      <c r="C606" s="255"/>
      <c r="D606" s="255" t="s">
        <v>254</v>
      </c>
      <c r="E606" s="255" t="s">
        <v>192</v>
      </c>
      <c r="F606" s="255" t="s">
        <v>116</v>
      </c>
      <c r="G606" s="255" t="s">
        <v>272</v>
      </c>
      <c r="H606" s="231" t="n">
        <v>43928</v>
      </c>
      <c r="I606" s="231" t="n">
        <v>43928</v>
      </c>
      <c r="J606" s="255" t="s">
        <v>326</v>
      </c>
      <c r="K606" s="256" t="n">
        <v>0</v>
      </c>
      <c r="L606" s="255" t="s">
        <v>238</v>
      </c>
      <c r="M606" s="255" t="s">
        <v>291</v>
      </c>
      <c r="N606" s="255"/>
      <c r="O606" s="257" t="n">
        <v>1.5</v>
      </c>
      <c r="P606" s="255" t="s">
        <v>546</v>
      </c>
      <c r="Q606" s="255" t="s">
        <v>278</v>
      </c>
      <c r="R606" s="255" t="s">
        <v>503</v>
      </c>
      <c r="S606" s="255" t="s">
        <v>338</v>
      </c>
      <c r="T606" s="255" t="s">
        <v>504</v>
      </c>
      <c r="U606" s="231" t="n">
        <v>43928</v>
      </c>
      <c r="V606" s="256" t="n">
        <v>0</v>
      </c>
      <c r="W606" s="255" t="s">
        <v>116</v>
      </c>
      <c r="X606" s="258" t="n">
        <v>0</v>
      </c>
      <c r="Y606" s="257" t="n">
        <v>1.5</v>
      </c>
      <c r="Z606" s="257" t="n">
        <v>0</v>
      </c>
    </row>
    <row r="607" customFormat="false" ht="15.05" hidden="false" customHeight="false" outlineLevel="0" collapsed="false">
      <c r="A607" s="254" t="n">
        <v>71655697</v>
      </c>
      <c r="B607" s="255" t="s">
        <v>255</v>
      </c>
      <c r="C607" s="255"/>
      <c r="D607" s="255" t="s">
        <v>254</v>
      </c>
      <c r="E607" s="255" t="s">
        <v>192</v>
      </c>
      <c r="F607" s="255" t="s">
        <v>116</v>
      </c>
      <c r="G607" s="255" t="s">
        <v>272</v>
      </c>
      <c r="H607" s="231" t="n">
        <v>43928</v>
      </c>
      <c r="I607" s="231" t="n">
        <v>43928</v>
      </c>
      <c r="J607" s="255" t="s">
        <v>326</v>
      </c>
      <c r="K607" s="256" t="n">
        <v>0</v>
      </c>
      <c r="L607" s="255" t="s">
        <v>238</v>
      </c>
      <c r="M607" s="255" t="s">
        <v>291</v>
      </c>
      <c r="N607" s="255"/>
      <c r="O607" s="257" t="n">
        <v>1.5</v>
      </c>
      <c r="P607" s="255" t="s">
        <v>546</v>
      </c>
      <c r="Q607" s="255" t="s">
        <v>278</v>
      </c>
      <c r="R607" s="255" t="s">
        <v>503</v>
      </c>
      <c r="S607" s="255" t="s">
        <v>338</v>
      </c>
      <c r="T607" s="255" t="s">
        <v>504</v>
      </c>
      <c r="U607" s="231" t="n">
        <v>43928</v>
      </c>
      <c r="V607" s="256" t="n">
        <v>0</v>
      </c>
      <c r="W607" s="255" t="s">
        <v>116</v>
      </c>
      <c r="X607" s="258" t="n">
        <v>0</v>
      </c>
      <c r="Y607" s="257" t="n">
        <v>1.5</v>
      </c>
      <c r="Z607" s="257" t="n">
        <v>0</v>
      </c>
    </row>
    <row r="608" customFormat="false" ht="15.05" hidden="false" customHeight="false" outlineLevel="0" collapsed="false">
      <c r="A608" s="254" t="n">
        <v>71655698</v>
      </c>
      <c r="B608" s="255" t="s">
        <v>242</v>
      </c>
      <c r="C608" s="255"/>
      <c r="D608" s="255" t="s">
        <v>237</v>
      </c>
      <c r="E608" s="255" t="s">
        <v>243</v>
      </c>
      <c r="F608" s="255" t="s">
        <v>116</v>
      </c>
      <c r="G608" s="255" t="s">
        <v>272</v>
      </c>
      <c r="H608" s="231" t="n">
        <v>43928</v>
      </c>
      <c r="I608" s="231" t="n">
        <v>43928</v>
      </c>
      <c r="J608" s="255" t="s">
        <v>326</v>
      </c>
      <c r="K608" s="256" t="n">
        <v>2</v>
      </c>
      <c r="L608" s="255" t="s">
        <v>238</v>
      </c>
      <c r="M608" s="255" t="s">
        <v>291</v>
      </c>
      <c r="N608" s="255"/>
      <c r="O608" s="257" t="n">
        <v>1.88</v>
      </c>
      <c r="P608" s="255" t="s">
        <v>546</v>
      </c>
      <c r="Q608" s="255" t="s">
        <v>278</v>
      </c>
      <c r="R608" s="255"/>
      <c r="S608" s="255" t="s">
        <v>338</v>
      </c>
      <c r="T608" s="255" t="s">
        <v>454</v>
      </c>
      <c r="U608" s="231" t="n">
        <v>43928</v>
      </c>
      <c r="V608" s="256" t="n">
        <v>2</v>
      </c>
      <c r="W608" s="255" t="s">
        <v>116</v>
      </c>
      <c r="X608" s="258" t="n">
        <v>0</v>
      </c>
      <c r="Y608" s="257" t="n">
        <v>1.88</v>
      </c>
      <c r="Z608" s="257" t="n">
        <v>0</v>
      </c>
    </row>
    <row r="609" customFormat="false" ht="15.05" hidden="false" customHeight="false" outlineLevel="0" collapsed="false">
      <c r="A609" s="254" t="n">
        <v>71655698</v>
      </c>
      <c r="B609" s="255" t="s">
        <v>242</v>
      </c>
      <c r="C609" s="255"/>
      <c r="D609" s="255" t="s">
        <v>237</v>
      </c>
      <c r="E609" s="255" t="s">
        <v>243</v>
      </c>
      <c r="F609" s="255" t="s">
        <v>116</v>
      </c>
      <c r="G609" s="255" t="s">
        <v>272</v>
      </c>
      <c r="H609" s="231" t="n">
        <v>43928</v>
      </c>
      <c r="I609" s="231" t="n">
        <v>43928</v>
      </c>
      <c r="J609" s="255" t="s">
        <v>326</v>
      </c>
      <c r="K609" s="256" t="n">
        <v>0.5</v>
      </c>
      <c r="L609" s="255" t="s">
        <v>238</v>
      </c>
      <c r="M609" s="255" t="s">
        <v>291</v>
      </c>
      <c r="N609" s="255"/>
      <c r="O609" s="257" t="n">
        <v>1.88</v>
      </c>
      <c r="P609" s="255" t="s">
        <v>546</v>
      </c>
      <c r="Q609" s="255" t="s">
        <v>278</v>
      </c>
      <c r="R609" s="255"/>
      <c r="S609" s="255" t="s">
        <v>338</v>
      </c>
      <c r="T609" s="255" t="s">
        <v>454</v>
      </c>
      <c r="U609" s="231" t="n">
        <v>43928</v>
      </c>
      <c r="V609" s="256" t="n">
        <v>0.5</v>
      </c>
      <c r="W609" s="255" t="s">
        <v>116</v>
      </c>
      <c r="X609" s="258" t="n">
        <v>0</v>
      </c>
      <c r="Y609" s="257" t="n">
        <v>1.88</v>
      </c>
      <c r="Z609" s="257" t="n">
        <v>0</v>
      </c>
    </row>
    <row r="610" customFormat="false" ht="15.05" hidden="false" customHeight="false" outlineLevel="0" collapsed="false">
      <c r="A610" s="254" t="n">
        <v>71655699</v>
      </c>
      <c r="B610" s="255" t="s">
        <v>239</v>
      </c>
      <c r="C610" s="255"/>
      <c r="D610" s="255" t="s">
        <v>237</v>
      </c>
      <c r="E610" s="255" t="s">
        <v>195</v>
      </c>
      <c r="F610" s="255" t="s">
        <v>144</v>
      </c>
      <c r="G610" s="255" t="s">
        <v>309</v>
      </c>
      <c r="H610" s="231" t="n">
        <v>43928</v>
      </c>
      <c r="I610" s="231" t="n">
        <v>43928</v>
      </c>
      <c r="J610" s="255" t="s">
        <v>326</v>
      </c>
      <c r="K610" s="256" t="n">
        <v>4</v>
      </c>
      <c r="L610" s="255" t="s">
        <v>238</v>
      </c>
      <c r="M610" s="255" t="s">
        <v>291</v>
      </c>
      <c r="N610" s="255"/>
      <c r="O610" s="257" t="n">
        <v>3</v>
      </c>
      <c r="P610" s="255" t="s">
        <v>546</v>
      </c>
      <c r="Q610" s="255" t="s">
        <v>278</v>
      </c>
      <c r="R610" s="255"/>
      <c r="S610" s="255" t="s">
        <v>447</v>
      </c>
      <c r="T610" s="255" t="s">
        <v>454</v>
      </c>
      <c r="U610" s="231" t="n">
        <v>43928</v>
      </c>
      <c r="V610" s="256" t="n">
        <v>4</v>
      </c>
      <c r="W610" s="255" t="s">
        <v>455</v>
      </c>
      <c r="X610" s="258" t="n">
        <v>0</v>
      </c>
      <c r="Y610" s="257" t="n">
        <v>3</v>
      </c>
      <c r="Z610" s="257" t="n">
        <v>0</v>
      </c>
    </row>
    <row r="611" customFormat="false" ht="15.05" hidden="false" customHeight="false" outlineLevel="0" collapsed="false">
      <c r="A611" s="254" t="n">
        <v>71655703</v>
      </c>
      <c r="B611" s="255" t="s">
        <v>601</v>
      </c>
      <c r="C611" s="255"/>
      <c r="D611" s="255" t="s">
        <v>581</v>
      </c>
      <c r="E611" s="255" t="s">
        <v>602</v>
      </c>
      <c r="F611" s="255" t="s">
        <v>138</v>
      </c>
      <c r="G611" s="255" t="s">
        <v>272</v>
      </c>
      <c r="H611" s="231" t="n">
        <v>43928</v>
      </c>
      <c r="I611" s="231" t="n">
        <v>43928</v>
      </c>
      <c r="J611" s="255" t="s">
        <v>273</v>
      </c>
      <c r="K611" s="256" t="n">
        <v>8</v>
      </c>
      <c r="L611" s="255" t="s">
        <v>247</v>
      </c>
      <c r="M611" s="255" t="s">
        <v>291</v>
      </c>
      <c r="N611" s="255" t="s">
        <v>583</v>
      </c>
      <c r="O611" s="257" t="n">
        <v>0</v>
      </c>
      <c r="P611" s="255" t="s">
        <v>546</v>
      </c>
      <c r="Q611" s="255" t="s">
        <v>278</v>
      </c>
      <c r="R611" s="255" t="s">
        <v>293</v>
      </c>
      <c r="S611" s="255" t="s">
        <v>338</v>
      </c>
      <c r="T611" s="255" t="s">
        <v>585</v>
      </c>
      <c r="U611" s="231" t="n">
        <v>43928</v>
      </c>
      <c r="V611" s="256" t="n">
        <v>4</v>
      </c>
      <c r="W611" s="255" t="s">
        <v>116</v>
      </c>
      <c r="X611" s="258" t="n">
        <v>0</v>
      </c>
      <c r="Y611" s="257" t="n">
        <v>0</v>
      </c>
      <c r="Z611" s="257" t="n">
        <v>0</v>
      </c>
    </row>
    <row r="612" customFormat="false" ht="15.05" hidden="false" customHeight="false" outlineLevel="0" collapsed="false">
      <c r="A612" s="254" t="n">
        <v>71655703</v>
      </c>
      <c r="B612" s="255" t="s">
        <v>601</v>
      </c>
      <c r="C612" s="255"/>
      <c r="D612" s="255" t="s">
        <v>581</v>
      </c>
      <c r="E612" s="255" t="s">
        <v>602</v>
      </c>
      <c r="F612" s="255" t="s">
        <v>116</v>
      </c>
      <c r="G612" s="255" t="s">
        <v>272</v>
      </c>
      <c r="H612" s="231" t="n">
        <v>43928</v>
      </c>
      <c r="I612" s="231" t="n">
        <v>43928</v>
      </c>
      <c r="J612" s="255" t="s">
        <v>287</v>
      </c>
      <c r="K612" s="256" t="n">
        <v>0</v>
      </c>
      <c r="L612" s="255" t="s">
        <v>247</v>
      </c>
      <c r="M612" s="255" t="s">
        <v>291</v>
      </c>
      <c r="N612" s="255" t="s">
        <v>583</v>
      </c>
      <c r="O612" s="257" t="n">
        <v>0</v>
      </c>
      <c r="P612" s="255" t="s">
        <v>546</v>
      </c>
      <c r="Q612" s="255" t="s">
        <v>278</v>
      </c>
      <c r="R612" s="255" t="s">
        <v>293</v>
      </c>
      <c r="S612" s="255" t="s">
        <v>338</v>
      </c>
      <c r="T612" s="255" t="s">
        <v>585</v>
      </c>
      <c r="U612" s="231" t="n">
        <v>43928</v>
      </c>
      <c r="V612" s="256" t="n">
        <v>0</v>
      </c>
      <c r="W612" s="255" t="s">
        <v>116</v>
      </c>
      <c r="X612" s="258" t="n">
        <v>0</v>
      </c>
      <c r="Y612" s="257" t="n">
        <v>0</v>
      </c>
      <c r="Z612" s="257" t="n">
        <v>0</v>
      </c>
    </row>
    <row r="613" customFormat="false" ht="15.05" hidden="false" customHeight="false" outlineLevel="0" collapsed="false">
      <c r="A613" s="254" t="n">
        <v>71655715</v>
      </c>
      <c r="B613" s="255" t="s">
        <v>603</v>
      </c>
      <c r="C613" s="255"/>
      <c r="D613" s="255" t="s">
        <v>604</v>
      </c>
      <c r="E613" s="255" t="s">
        <v>605</v>
      </c>
      <c r="F613" s="255" t="s">
        <v>134</v>
      </c>
      <c r="G613" s="255" t="s">
        <v>272</v>
      </c>
      <c r="H613" s="231" t="n">
        <v>43928</v>
      </c>
      <c r="I613" s="231" t="n">
        <v>43928</v>
      </c>
      <c r="J613" s="255" t="s">
        <v>326</v>
      </c>
      <c r="K613" s="256" t="n">
        <v>7</v>
      </c>
      <c r="L613" s="255" t="s">
        <v>247</v>
      </c>
      <c r="M613" s="255" t="s">
        <v>291</v>
      </c>
      <c r="N613" s="255" t="s">
        <v>606</v>
      </c>
      <c r="O613" s="257" t="n">
        <v>5.25</v>
      </c>
      <c r="P613" s="255" t="s">
        <v>546</v>
      </c>
      <c r="Q613" s="255" t="s">
        <v>278</v>
      </c>
      <c r="R613" s="255" t="s">
        <v>607</v>
      </c>
      <c r="S613" s="255" t="s">
        <v>338</v>
      </c>
      <c r="T613" s="255" t="s">
        <v>608</v>
      </c>
      <c r="U613" s="231" t="n">
        <v>43928</v>
      </c>
      <c r="V613" s="256" t="n">
        <v>7</v>
      </c>
      <c r="W613" s="255" t="s">
        <v>116</v>
      </c>
      <c r="X613" s="258" t="n">
        <v>0</v>
      </c>
      <c r="Y613" s="257" t="n">
        <v>5.25</v>
      </c>
      <c r="Z613" s="257" t="n">
        <v>0</v>
      </c>
    </row>
    <row r="614" customFormat="false" ht="15.05" hidden="false" customHeight="false" outlineLevel="0" collapsed="false">
      <c r="A614" s="254" t="n">
        <v>71655716</v>
      </c>
      <c r="B614" s="255" t="s">
        <v>505</v>
      </c>
      <c r="C614" s="255"/>
      <c r="D614" s="255" t="s">
        <v>506</v>
      </c>
      <c r="E614" s="255" t="s">
        <v>507</v>
      </c>
      <c r="F614" s="255" t="s">
        <v>167</v>
      </c>
      <c r="G614" s="255" t="s">
        <v>417</v>
      </c>
      <c r="H614" s="231" t="n">
        <v>43928</v>
      </c>
      <c r="I614" s="231" t="n">
        <v>43928</v>
      </c>
      <c r="J614" s="255" t="s">
        <v>326</v>
      </c>
      <c r="K614" s="256" t="n">
        <v>4</v>
      </c>
      <c r="L614" s="255" t="s">
        <v>238</v>
      </c>
      <c r="M614" s="255" t="s">
        <v>291</v>
      </c>
      <c r="N614" s="255"/>
      <c r="O614" s="257" t="n">
        <v>3</v>
      </c>
      <c r="P614" s="255" t="s">
        <v>546</v>
      </c>
      <c r="Q614" s="255" t="s">
        <v>278</v>
      </c>
      <c r="R614" s="255" t="s">
        <v>508</v>
      </c>
      <c r="S614" s="255" t="s">
        <v>338</v>
      </c>
      <c r="T614" s="255" t="s">
        <v>509</v>
      </c>
      <c r="U614" s="231" t="n">
        <v>43928</v>
      </c>
      <c r="V614" s="256" t="n">
        <v>4</v>
      </c>
      <c r="W614" s="255" t="s">
        <v>167</v>
      </c>
      <c r="X614" s="258" t="n">
        <v>0</v>
      </c>
      <c r="Y614" s="257" t="n">
        <v>3</v>
      </c>
      <c r="Z614" s="257" t="n">
        <v>0</v>
      </c>
    </row>
    <row r="615" customFormat="false" ht="15.05" hidden="false" customHeight="false" outlineLevel="0" collapsed="false">
      <c r="A615" s="254" t="n">
        <v>71655716</v>
      </c>
      <c r="B615" s="255" t="s">
        <v>505</v>
      </c>
      <c r="C615" s="255"/>
      <c r="D615" s="255" t="s">
        <v>506</v>
      </c>
      <c r="E615" s="255" t="s">
        <v>507</v>
      </c>
      <c r="F615" s="255" t="s">
        <v>167</v>
      </c>
      <c r="G615" s="255" t="s">
        <v>417</v>
      </c>
      <c r="H615" s="231" t="n">
        <v>43928</v>
      </c>
      <c r="I615" s="231" t="n">
        <v>43928</v>
      </c>
      <c r="J615" s="255" t="s">
        <v>287</v>
      </c>
      <c r="K615" s="256" t="n">
        <v>0</v>
      </c>
      <c r="L615" s="255" t="s">
        <v>238</v>
      </c>
      <c r="M615" s="255" t="s">
        <v>291</v>
      </c>
      <c r="N615" s="255"/>
      <c r="O615" s="257" t="n">
        <v>3</v>
      </c>
      <c r="P615" s="255" t="s">
        <v>546</v>
      </c>
      <c r="Q615" s="255" t="s">
        <v>278</v>
      </c>
      <c r="R615" s="255" t="s">
        <v>508</v>
      </c>
      <c r="S615" s="255" t="s">
        <v>338</v>
      </c>
      <c r="T615" s="255" t="s">
        <v>509</v>
      </c>
      <c r="U615" s="231" t="n">
        <v>43928</v>
      </c>
      <c r="V615" s="256" t="n">
        <v>0</v>
      </c>
      <c r="W615" s="255" t="s">
        <v>167</v>
      </c>
      <c r="X615" s="258" t="n">
        <v>0</v>
      </c>
      <c r="Y615" s="257" t="n">
        <v>3</v>
      </c>
      <c r="Z615" s="257" t="n">
        <v>0</v>
      </c>
    </row>
    <row r="616" customFormat="false" ht="15.05" hidden="false" customHeight="false" outlineLevel="0" collapsed="false">
      <c r="A616" s="254" t="n">
        <v>71655717</v>
      </c>
      <c r="B616" s="255" t="s">
        <v>510</v>
      </c>
      <c r="C616" s="255"/>
      <c r="D616" s="255" t="s">
        <v>511</v>
      </c>
      <c r="E616" s="255" t="s">
        <v>512</v>
      </c>
      <c r="F616" s="255" t="s">
        <v>167</v>
      </c>
      <c r="G616" s="255" t="s">
        <v>417</v>
      </c>
      <c r="H616" s="231" t="n">
        <v>43928</v>
      </c>
      <c r="I616" s="231" t="n">
        <v>43928</v>
      </c>
      <c r="J616" s="255" t="s">
        <v>326</v>
      </c>
      <c r="K616" s="256" t="n">
        <v>0.5</v>
      </c>
      <c r="L616" s="255" t="s">
        <v>238</v>
      </c>
      <c r="M616" s="255" t="s">
        <v>291</v>
      </c>
      <c r="N616" s="255"/>
      <c r="O616" s="257" t="n">
        <v>3.03</v>
      </c>
      <c r="P616" s="255" t="s">
        <v>546</v>
      </c>
      <c r="Q616" s="255" t="s">
        <v>278</v>
      </c>
      <c r="R616" s="255"/>
      <c r="S616" s="255" t="s">
        <v>338</v>
      </c>
      <c r="T616" s="255" t="s">
        <v>513</v>
      </c>
      <c r="U616" s="231" t="n">
        <v>43928</v>
      </c>
      <c r="V616" s="256" t="n">
        <v>0.5</v>
      </c>
      <c r="W616" s="255" t="s">
        <v>167</v>
      </c>
      <c r="X616" s="258" t="n">
        <v>0</v>
      </c>
      <c r="Y616" s="257" t="n">
        <v>3.03</v>
      </c>
      <c r="Z616" s="257" t="n">
        <v>0</v>
      </c>
    </row>
    <row r="617" customFormat="false" ht="15.05" hidden="false" customHeight="false" outlineLevel="0" collapsed="false">
      <c r="A617" s="254" t="n">
        <v>71655717</v>
      </c>
      <c r="B617" s="255" t="s">
        <v>510</v>
      </c>
      <c r="C617" s="255"/>
      <c r="D617" s="255" t="s">
        <v>511</v>
      </c>
      <c r="E617" s="255" t="s">
        <v>512</v>
      </c>
      <c r="F617" s="255" t="s">
        <v>167</v>
      </c>
      <c r="G617" s="255" t="s">
        <v>417</v>
      </c>
      <c r="H617" s="231" t="n">
        <v>43928</v>
      </c>
      <c r="I617" s="231" t="n">
        <v>43928</v>
      </c>
      <c r="J617" s="255" t="s">
        <v>326</v>
      </c>
      <c r="K617" s="256" t="n">
        <v>0.5</v>
      </c>
      <c r="L617" s="255" t="s">
        <v>238</v>
      </c>
      <c r="M617" s="255" t="s">
        <v>291</v>
      </c>
      <c r="N617" s="255"/>
      <c r="O617" s="257" t="n">
        <v>3.03</v>
      </c>
      <c r="P617" s="255" t="s">
        <v>546</v>
      </c>
      <c r="Q617" s="255" t="s">
        <v>278</v>
      </c>
      <c r="R617" s="255"/>
      <c r="S617" s="255" t="s">
        <v>338</v>
      </c>
      <c r="T617" s="255" t="s">
        <v>513</v>
      </c>
      <c r="U617" s="231" t="n">
        <v>43928</v>
      </c>
      <c r="V617" s="256" t="n">
        <v>0.5</v>
      </c>
      <c r="W617" s="255" t="s">
        <v>167</v>
      </c>
      <c r="X617" s="258" t="n">
        <v>0</v>
      </c>
      <c r="Y617" s="257" t="n">
        <v>3.03</v>
      </c>
      <c r="Z617" s="257" t="n">
        <v>0</v>
      </c>
    </row>
    <row r="618" customFormat="false" ht="15.05" hidden="false" customHeight="false" outlineLevel="0" collapsed="false">
      <c r="A618" s="254" t="n">
        <v>71655717</v>
      </c>
      <c r="B618" s="255" t="s">
        <v>510</v>
      </c>
      <c r="C618" s="255"/>
      <c r="D618" s="255" t="s">
        <v>511</v>
      </c>
      <c r="E618" s="255" t="s">
        <v>512</v>
      </c>
      <c r="F618" s="255" t="s">
        <v>167</v>
      </c>
      <c r="G618" s="255" t="s">
        <v>417</v>
      </c>
      <c r="H618" s="231" t="n">
        <v>43928</v>
      </c>
      <c r="I618" s="231" t="n">
        <v>43928</v>
      </c>
      <c r="J618" s="255" t="s">
        <v>326</v>
      </c>
      <c r="K618" s="256" t="n">
        <v>0.5</v>
      </c>
      <c r="L618" s="255" t="s">
        <v>238</v>
      </c>
      <c r="M618" s="255" t="s">
        <v>291</v>
      </c>
      <c r="N618" s="255"/>
      <c r="O618" s="257" t="n">
        <v>3.03</v>
      </c>
      <c r="P618" s="255" t="s">
        <v>546</v>
      </c>
      <c r="Q618" s="255" t="s">
        <v>278</v>
      </c>
      <c r="R618" s="255"/>
      <c r="S618" s="255" t="s">
        <v>338</v>
      </c>
      <c r="T618" s="255" t="s">
        <v>513</v>
      </c>
      <c r="U618" s="231" t="n">
        <v>43928</v>
      </c>
      <c r="V618" s="256" t="n">
        <v>0.5</v>
      </c>
      <c r="W618" s="255" t="s">
        <v>167</v>
      </c>
      <c r="X618" s="258" t="n">
        <v>0</v>
      </c>
      <c r="Y618" s="257" t="n">
        <v>3.03</v>
      </c>
      <c r="Z618" s="257" t="n">
        <v>0</v>
      </c>
    </row>
    <row r="619" customFormat="false" ht="15.05" hidden="false" customHeight="false" outlineLevel="0" collapsed="false">
      <c r="A619" s="254" t="n">
        <v>71655717</v>
      </c>
      <c r="B619" s="255" t="s">
        <v>510</v>
      </c>
      <c r="C619" s="255"/>
      <c r="D619" s="255" t="s">
        <v>511</v>
      </c>
      <c r="E619" s="255" t="s">
        <v>512</v>
      </c>
      <c r="F619" s="255" t="s">
        <v>167</v>
      </c>
      <c r="G619" s="255" t="s">
        <v>417</v>
      </c>
      <c r="H619" s="231" t="n">
        <v>43928</v>
      </c>
      <c r="I619" s="231" t="n">
        <v>43928</v>
      </c>
      <c r="J619" s="255" t="s">
        <v>326</v>
      </c>
      <c r="K619" s="256" t="n">
        <v>0.5</v>
      </c>
      <c r="L619" s="255" t="s">
        <v>238</v>
      </c>
      <c r="M619" s="255" t="s">
        <v>291</v>
      </c>
      <c r="N619" s="255"/>
      <c r="O619" s="257" t="n">
        <v>3.03</v>
      </c>
      <c r="P619" s="255" t="s">
        <v>546</v>
      </c>
      <c r="Q619" s="255" t="s">
        <v>278</v>
      </c>
      <c r="R619" s="255"/>
      <c r="S619" s="255" t="s">
        <v>338</v>
      </c>
      <c r="T619" s="255" t="s">
        <v>513</v>
      </c>
      <c r="U619" s="231" t="n">
        <v>43928</v>
      </c>
      <c r="V619" s="256" t="n">
        <v>0.5</v>
      </c>
      <c r="W619" s="255" t="s">
        <v>167</v>
      </c>
      <c r="X619" s="258" t="n">
        <v>0</v>
      </c>
      <c r="Y619" s="257" t="n">
        <v>3.03</v>
      </c>
      <c r="Z619" s="257" t="n">
        <v>0</v>
      </c>
    </row>
    <row r="620" customFormat="false" ht="15.05" hidden="false" customHeight="false" outlineLevel="0" collapsed="false">
      <c r="A620" s="254" t="n">
        <v>71655717</v>
      </c>
      <c r="B620" s="255" t="s">
        <v>510</v>
      </c>
      <c r="C620" s="255"/>
      <c r="D620" s="255" t="s">
        <v>511</v>
      </c>
      <c r="E620" s="255" t="s">
        <v>512</v>
      </c>
      <c r="F620" s="255" t="s">
        <v>167</v>
      </c>
      <c r="G620" s="255" t="s">
        <v>417</v>
      </c>
      <c r="H620" s="231" t="n">
        <v>43928</v>
      </c>
      <c r="I620" s="231" t="n">
        <v>43928</v>
      </c>
      <c r="J620" s="255" t="s">
        <v>326</v>
      </c>
      <c r="K620" s="256" t="n">
        <v>0.5</v>
      </c>
      <c r="L620" s="255" t="s">
        <v>238</v>
      </c>
      <c r="M620" s="255" t="s">
        <v>291</v>
      </c>
      <c r="N620" s="255"/>
      <c r="O620" s="257" t="n">
        <v>3.03</v>
      </c>
      <c r="P620" s="255" t="s">
        <v>546</v>
      </c>
      <c r="Q620" s="255" t="s">
        <v>278</v>
      </c>
      <c r="R620" s="255"/>
      <c r="S620" s="255" t="s">
        <v>338</v>
      </c>
      <c r="T620" s="255" t="s">
        <v>513</v>
      </c>
      <c r="U620" s="231" t="n">
        <v>43928</v>
      </c>
      <c r="V620" s="256" t="n">
        <v>0.5</v>
      </c>
      <c r="W620" s="255" t="s">
        <v>167</v>
      </c>
      <c r="X620" s="258" t="n">
        <v>0</v>
      </c>
      <c r="Y620" s="257" t="n">
        <v>3.03</v>
      </c>
      <c r="Z620" s="257" t="n">
        <v>0</v>
      </c>
    </row>
    <row r="621" customFormat="false" ht="15.05" hidden="false" customHeight="false" outlineLevel="0" collapsed="false">
      <c r="A621" s="254" t="n">
        <v>71655717</v>
      </c>
      <c r="B621" s="255" t="s">
        <v>510</v>
      </c>
      <c r="C621" s="255"/>
      <c r="D621" s="255" t="s">
        <v>511</v>
      </c>
      <c r="E621" s="255" t="s">
        <v>512</v>
      </c>
      <c r="F621" s="255" t="s">
        <v>167</v>
      </c>
      <c r="G621" s="255" t="s">
        <v>417</v>
      </c>
      <c r="H621" s="231" t="n">
        <v>43928</v>
      </c>
      <c r="I621" s="231" t="n">
        <v>43928</v>
      </c>
      <c r="J621" s="255" t="s">
        <v>326</v>
      </c>
      <c r="K621" s="256" t="n">
        <v>1</v>
      </c>
      <c r="L621" s="255" t="s">
        <v>238</v>
      </c>
      <c r="M621" s="255" t="s">
        <v>291</v>
      </c>
      <c r="N621" s="255"/>
      <c r="O621" s="257" t="n">
        <v>3.03</v>
      </c>
      <c r="P621" s="255" t="s">
        <v>546</v>
      </c>
      <c r="Q621" s="255" t="s">
        <v>278</v>
      </c>
      <c r="R621" s="255"/>
      <c r="S621" s="255" t="s">
        <v>338</v>
      </c>
      <c r="T621" s="255" t="s">
        <v>513</v>
      </c>
      <c r="U621" s="231" t="n">
        <v>43928</v>
      </c>
      <c r="V621" s="256" t="n">
        <v>1</v>
      </c>
      <c r="W621" s="255" t="s">
        <v>167</v>
      </c>
      <c r="X621" s="258" t="n">
        <v>0</v>
      </c>
      <c r="Y621" s="257" t="n">
        <v>3.03</v>
      </c>
      <c r="Z621" s="257" t="n">
        <v>0</v>
      </c>
    </row>
    <row r="622" customFormat="false" ht="15.05" hidden="false" customHeight="false" outlineLevel="0" collapsed="false">
      <c r="A622" s="254" t="n">
        <v>71655717</v>
      </c>
      <c r="B622" s="255" t="s">
        <v>510</v>
      </c>
      <c r="C622" s="255"/>
      <c r="D622" s="255" t="s">
        <v>511</v>
      </c>
      <c r="E622" s="255" t="s">
        <v>512</v>
      </c>
      <c r="F622" s="255" t="s">
        <v>167</v>
      </c>
      <c r="G622" s="255" t="s">
        <v>417</v>
      </c>
      <c r="H622" s="231" t="n">
        <v>43928</v>
      </c>
      <c r="I622" s="231" t="n">
        <v>43928</v>
      </c>
      <c r="J622" s="255" t="s">
        <v>326</v>
      </c>
      <c r="K622" s="256" t="n">
        <v>0.5</v>
      </c>
      <c r="L622" s="255" t="s">
        <v>238</v>
      </c>
      <c r="M622" s="255" t="s">
        <v>291</v>
      </c>
      <c r="N622" s="255"/>
      <c r="O622" s="257" t="n">
        <v>3.03</v>
      </c>
      <c r="P622" s="255" t="s">
        <v>546</v>
      </c>
      <c r="Q622" s="255" t="s">
        <v>278</v>
      </c>
      <c r="R622" s="255"/>
      <c r="S622" s="255" t="s">
        <v>338</v>
      </c>
      <c r="T622" s="255" t="s">
        <v>513</v>
      </c>
      <c r="U622" s="231" t="n">
        <v>43928</v>
      </c>
      <c r="V622" s="256" t="n">
        <v>0.5</v>
      </c>
      <c r="W622" s="255" t="s">
        <v>167</v>
      </c>
      <c r="X622" s="258" t="n">
        <v>0</v>
      </c>
      <c r="Y622" s="257" t="n">
        <v>3.03</v>
      </c>
      <c r="Z622" s="257" t="n">
        <v>0</v>
      </c>
    </row>
    <row r="623" customFormat="false" ht="15.05" hidden="false" customHeight="false" outlineLevel="0" collapsed="false">
      <c r="A623" s="254" t="n">
        <v>71655717</v>
      </c>
      <c r="B623" s="255" t="s">
        <v>510</v>
      </c>
      <c r="C623" s="255"/>
      <c r="D623" s="255" t="s">
        <v>511</v>
      </c>
      <c r="E623" s="255" t="s">
        <v>512</v>
      </c>
      <c r="F623" s="255" t="s">
        <v>167</v>
      </c>
      <c r="G623" s="255" t="s">
        <v>417</v>
      </c>
      <c r="H623" s="231" t="n">
        <v>43928</v>
      </c>
      <c r="I623" s="231" t="n">
        <v>43928</v>
      </c>
      <c r="J623" s="255" t="s">
        <v>287</v>
      </c>
      <c r="K623" s="256" t="n">
        <v>0</v>
      </c>
      <c r="L623" s="255" t="s">
        <v>238</v>
      </c>
      <c r="M623" s="255" t="s">
        <v>291</v>
      </c>
      <c r="N623" s="255"/>
      <c r="O623" s="257" t="n">
        <v>3.03</v>
      </c>
      <c r="P623" s="255" t="s">
        <v>546</v>
      </c>
      <c r="Q623" s="255" t="s">
        <v>278</v>
      </c>
      <c r="R623" s="255"/>
      <c r="S623" s="255" t="s">
        <v>338</v>
      </c>
      <c r="T623" s="255" t="s">
        <v>513</v>
      </c>
      <c r="U623" s="231" t="n">
        <v>43928</v>
      </c>
      <c r="V623" s="256" t="n">
        <v>0</v>
      </c>
      <c r="W623" s="255" t="s">
        <v>167</v>
      </c>
      <c r="X623" s="258" t="n">
        <v>0</v>
      </c>
      <c r="Y623" s="257" t="n">
        <v>3.03</v>
      </c>
      <c r="Z623" s="257" t="n">
        <v>0</v>
      </c>
    </row>
    <row r="624" customFormat="false" ht="15.05" hidden="false" customHeight="false" outlineLevel="0" collapsed="false">
      <c r="A624" s="254" t="n">
        <v>71655718</v>
      </c>
      <c r="B624" s="255" t="s">
        <v>514</v>
      </c>
      <c r="C624" s="255"/>
      <c r="D624" s="255" t="s">
        <v>515</v>
      </c>
      <c r="E624" s="255" t="s">
        <v>516</v>
      </c>
      <c r="F624" s="255" t="s">
        <v>155</v>
      </c>
      <c r="G624" s="255" t="s">
        <v>272</v>
      </c>
      <c r="H624" s="231" t="n">
        <v>43928</v>
      </c>
      <c r="I624" s="231" t="n">
        <v>43928</v>
      </c>
      <c r="J624" s="255" t="s">
        <v>326</v>
      </c>
      <c r="K624" s="256" t="n">
        <v>0.1</v>
      </c>
      <c r="L624" s="255" t="s">
        <v>238</v>
      </c>
      <c r="M624" s="255" t="s">
        <v>291</v>
      </c>
      <c r="N624" s="255"/>
      <c r="O624" s="257" t="n">
        <v>0.96</v>
      </c>
      <c r="P624" s="255" t="s">
        <v>546</v>
      </c>
      <c r="Q624" s="255" t="s">
        <v>278</v>
      </c>
      <c r="R624" s="255" t="s">
        <v>467</v>
      </c>
      <c r="S624" s="255" t="s">
        <v>338</v>
      </c>
      <c r="T624" s="255" t="s">
        <v>517</v>
      </c>
      <c r="U624" s="231" t="n">
        <v>43928</v>
      </c>
      <c r="V624" s="256" t="n">
        <v>0.1</v>
      </c>
      <c r="W624" s="255" t="s">
        <v>455</v>
      </c>
      <c r="X624" s="258" t="n">
        <v>0</v>
      </c>
      <c r="Y624" s="257" t="n">
        <v>0.96</v>
      </c>
      <c r="Z624" s="257" t="n">
        <v>0</v>
      </c>
    </row>
    <row r="625" customFormat="false" ht="15.05" hidden="false" customHeight="false" outlineLevel="0" collapsed="false">
      <c r="A625" s="254" t="n">
        <v>71655718</v>
      </c>
      <c r="B625" s="255" t="s">
        <v>514</v>
      </c>
      <c r="C625" s="255"/>
      <c r="D625" s="255" t="s">
        <v>515</v>
      </c>
      <c r="E625" s="255" t="s">
        <v>516</v>
      </c>
      <c r="F625" s="255" t="s">
        <v>155</v>
      </c>
      <c r="G625" s="255" t="s">
        <v>272</v>
      </c>
      <c r="H625" s="231" t="n">
        <v>43928</v>
      </c>
      <c r="I625" s="231" t="n">
        <v>43928</v>
      </c>
      <c r="J625" s="255" t="s">
        <v>326</v>
      </c>
      <c r="K625" s="256" t="n">
        <v>0.1</v>
      </c>
      <c r="L625" s="255" t="s">
        <v>238</v>
      </c>
      <c r="M625" s="255" t="s">
        <v>291</v>
      </c>
      <c r="N625" s="255"/>
      <c r="O625" s="257" t="n">
        <v>0.96</v>
      </c>
      <c r="P625" s="255" t="s">
        <v>546</v>
      </c>
      <c r="Q625" s="255" t="s">
        <v>278</v>
      </c>
      <c r="R625" s="255" t="s">
        <v>467</v>
      </c>
      <c r="S625" s="255" t="s">
        <v>338</v>
      </c>
      <c r="T625" s="255" t="s">
        <v>517</v>
      </c>
      <c r="U625" s="231" t="n">
        <v>43928</v>
      </c>
      <c r="V625" s="256" t="n">
        <v>0.1</v>
      </c>
      <c r="W625" s="255" t="s">
        <v>455</v>
      </c>
      <c r="X625" s="258" t="n">
        <v>0</v>
      </c>
      <c r="Y625" s="257" t="n">
        <v>0.96</v>
      </c>
      <c r="Z625" s="257" t="n">
        <v>0</v>
      </c>
    </row>
    <row r="626" customFormat="false" ht="15.05" hidden="false" customHeight="false" outlineLevel="0" collapsed="false">
      <c r="A626" s="254" t="n">
        <v>71655718</v>
      </c>
      <c r="B626" s="255" t="s">
        <v>514</v>
      </c>
      <c r="C626" s="255"/>
      <c r="D626" s="255" t="s">
        <v>515</v>
      </c>
      <c r="E626" s="255" t="s">
        <v>516</v>
      </c>
      <c r="F626" s="255" t="s">
        <v>155</v>
      </c>
      <c r="G626" s="255" t="s">
        <v>272</v>
      </c>
      <c r="H626" s="231" t="n">
        <v>43928</v>
      </c>
      <c r="I626" s="231" t="n">
        <v>43928</v>
      </c>
      <c r="J626" s="255" t="s">
        <v>326</v>
      </c>
      <c r="K626" s="256" t="n">
        <v>0.1</v>
      </c>
      <c r="L626" s="255" t="s">
        <v>238</v>
      </c>
      <c r="M626" s="255" t="s">
        <v>291</v>
      </c>
      <c r="N626" s="255"/>
      <c r="O626" s="257" t="n">
        <v>0.96</v>
      </c>
      <c r="P626" s="255" t="s">
        <v>546</v>
      </c>
      <c r="Q626" s="255" t="s">
        <v>278</v>
      </c>
      <c r="R626" s="255" t="s">
        <v>467</v>
      </c>
      <c r="S626" s="255" t="s">
        <v>338</v>
      </c>
      <c r="T626" s="255" t="s">
        <v>517</v>
      </c>
      <c r="U626" s="231" t="n">
        <v>43928</v>
      </c>
      <c r="V626" s="256" t="n">
        <v>0.1</v>
      </c>
      <c r="W626" s="255" t="s">
        <v>455</v>
      </c>
      <c r="X626" s="258" t="n">
        <v>0</v>
      </c>
      <c r="Y626" s="257" t="n">
        <v>0.96</v>
      </c>
      <c r="Z626" s="257" t="n">
        <v>0</v>
      </c>
    </row>
    <row r="627" customFormat="false" ht="15.05" hidden="false" customHeight="false" outlineLevel="0" collapsed="false">
      <c r="A627" s="254" t="n">
        <v>71655718</v>
      </c>
      <c r="B627" s="255" t="s">
        <v>514</v>
      </c>
      <c r="C627" s="255"/>
      <c r="D627" s="255" t="s">
        <v>515</v>
      </c>
      <c r="E627" s="255" t="s">
        <v>516</v>
      </c>
      <c r="F627" s="255" t="s">
        <v>155</v>
      </c>
      <c r="G627" s="255" t="s">
        <v>272</v>
      </c>
      <c r="H627" s="231" t="n">
        <v>43928</v>
      </c>
      <c r="I627" s="231" t="n">
        <v>43928</v>
      </c>
      <c r="J627" s="255" t="s">
        <v>326</v>
      </c>
      <c r="K627" s="256" t="n">
        <v>0.1</v>
      </c>
      <c r="L627" s="255" t="s">
        <v>238</v>
      </c>
      <c r="M627" s="255" t="s">
        <v>291</v>
      </c>
      <c r="N627" s="255"/>
      <c r="O627" s="257" t="n">
        <v>0.96</v>
      </c>
      <c r="P627" s="255" t="s">
        <v>546</v>
      </c>
      <c r="Q627" s="255" t="s">
        <v>278</v>
      </c>
      <c r="R627" s="255" t="s">
        <v>467</v>
      </c>
      <c r="S627" s="255" t="s">
        <v>338</v>
      </c>
      <c r="T627" s="255" t="s">
        <v>517</v>
      </c>
      <c r="U627" s="231" t="n">
        <v>43928</v>
      </c>
      <c r="V627" s="256" t="n">
        <v>0.1</v>
      </c>
      <c r="W627" s="255" t="s">
        <v>455</v>
      </c>
      <c r="X627" s="258" t="n">
        <v>0</v>
      </c>
      <c r="Y627" s="257" t="n">
        <v>0.96</v>
      </c>
      <c r="Z627" s="257" t="n">
        <v>0</v>
      </c>
    </row>
    <row r="628" customFormat="false" ht="15.05" hidden="false" customHeight="false" outlineLevel="0" collapsed="false">
      <c r="A628" s="254" t="n">
        <v>71655718</v>
      </c>
      <c r="B628" s="255" t="s">
        <v>514</v>
      </c>
      <c r="C628" s="255"/>
      <c r="D628" s="255" t="s">
        <v>515</v>
      </c>
      <c r="E628" s="255" t="s">
        <v>516</v>
      </c>
      <c r="F628" s="255" t="s">
        <v>155</v>
      </c>
      <c r="G628" s="255" t="s">
        <v>272</v>
      </c>
      <c r="H628" s="231" t="n">
        <v>43928</v>
      </c>
      <c r="I628" s="231" t="n">
        <v>43928</v>
      </c>
      <c r="J628" s="255" t="s">
        <v>326</v>
      </c>
      <c r="K628" s="256" t="n">
        <v>0.1</v>
      </c>
      <c r="L628" s="255" t="s">
        <v>238</v>
      </c>
      <c r="M628" s="255" t="s">
        <v>291</v>
      </c>
      <c r="N628" s="255"/>
      <c r="O628" s="257" t="n">
        <v>0.96</v>
      </c>
      <c r="P628" s="255" t="s">
        <v>546</v>
      </c>
      <c r="Q628" s="255" t="s">
        <v>278</v>
      </c>
      <c r="R628" s="255" t="s">
        <v>467</v>
      </c>
      <c r="S628" s="255" t="s">
        <v>338</v>
      </c>
      <c r="T628" s="255" t="s">
        <v>517</v>
      </c>
      <c r="U628" s="231" t="n">
        <v>43928</v>
      </c>
      <c r="V628" s="256" t="n">
        <v>0.1</v>
      </c>
      <c r="W628" s="255" t="s">
        <v>455</v>
      </c>
      <c r="X628" s="258" t="n">
        <v>0</v>
      </c>
      <c r="Y628" s="257" t="n">
        <v>0.96</v>
      </c>
      <c r="Z628" s="257" t="n">
        <v>0</v>
      </c>
    </row>
    <row r="629" customFormat="false" ht="15.05" hidden="false" customHeight="false" outlineLevel="0" collapsed="false">
      <c r="A629" s="254" t="n">
        <v>71655718</v>
      </c>
      <c r="B629" s="255" t="s">
        <v>514</v>
      </c>
      <c r="C629" s="255"/>
      <c r="D629" s="255" t="s">
        <v>515</v>
      </c>
      <c r="E629" s="255" t="s">
        <v>516</v>
      </c>
      <c r="F629" s="255" t="s">
        <v>155</v>
      </c>
      <c r="G629" s="255" t="s">
        <v>272</v>
      </c>
      <c r="H629" s="231" t="n">
        <v>43928</v>
      </c>
      <c r="I629" s="231" t="n">
        <v>43928</v>
      </c>
      <c r="J629" s="255" t="s">
        <v>326</v>
      </c>
      <c r="K629" s="256" t="n">
        <v>0.1</v>
      </c>
      <c r="L629" s="255" t="s">
        <v>238</v>
      </c>
      <c r="M629" s="255" t="s">
        <v>291</v>
      </c>
      <c r="N629" s="255"/>
      <c r="O629" s="257" t="n">
        <v>0.96</v>
      </c>
      <c r="P629" s="255" t="s">
        <v>546</v>
      </c>
      <c r="Q629" s="255" t="s">
        <v>278</v>
      </c>
      <c r="R629" s="255" t="s">
        <v>467</v>
      </c>
      <c r="S629" s="255" t="s">
        <v>338</v>
      </c>
      <c r="T629" s="255" t="s">
        <v>517</v>
      </c>
      <c r="U629" s="231" t="n">
        <v>43928</v>
      </c>
      <c r="V629" s="256" t="n">
        <v>0.1</v>
      </c>
      <c r="W629" s="255" t="s">
        <v>455</v>
      </c>
      <c r="X629" s="258" t="n">
        <v>0</v>
      </c>
      <c r="Y629" s="257" t="n">
        <v>0.96</v>
      </c>
      <c r="Z629" s="257" t="n">
        <v>0</v>
      </c>
    </row>
    <row r="630" customFormat="false" ht="15.05" hidden="false" customHeight="false" outlineLevel="0" collapsed="false">
      <c r="A630" s="254" t="n">
        <v>71655718</v>
      </c>
      <c r="B630" s="255" t="s">
        <v>514</v>
      </c>
      <c r="C630" s="255"/>
      <c r="D630" s="255" t="s">
        <v>515</v>
      </c>
      <c r="E630" s="255" t="s">
        <v>516</v>
      </c>
      <c r="F630" s="255" t="s">
        <v>155</v>
      </c>
      <c r="G630" s="255" t="s">
        <v>272</v>
      </c>
      <c r="H630" s="231" t="n">
        <v>43928</v>
      </c>
      <c r="I630" s="231" t="n">
        <v>43928</v>
      </c>
      <c r="J630" s="255" t="s">
        <v>326</v>
      </c>
      <c r="K630" s="256" t="n">
        <v>0.1</v>
      </c>
      <c r="L630" s="255" t="s">
        <v>238</v>
      </c>
      <c r="M630" s="255" t="s">
        <v>291</v>
      </c>
      <c r="N630" s="255"/>
      <c r="O630" s="257" t="n">
        <v>0.96</v>
      </c>
      <c r="P630" s="255" t="s">
        <v>546</v>
      </c>
      <c r="Q630" s="255" t="s">
        <v>278</v>
      </c>
      <c r="R630" s="255" t="s">
        <v>467</v>
      </c>
      <c r="S630" s="255" t="s">
        <v>338</v>
      </c>
      <c r="T630" s="255" t="s">
        <v>517</v>
      </c>
      <c r="U630" s="231" t="n">
        <v>43928</v>
      </c>
      <c r="V630" s="256" t="n">
        <v>0.1</v>
      </c>
      <c r="W630" s="255" t="s">
        <v>455</v>
      </c>
      <c r="X630" s="258" t="n">
        <v>0</v>
      </c>
      <c r="Y630" s="257" t="n">
        <v>0.96</v>
      </c>
      <c r="Z630" s="257" t="n">
        <v>0</v>
      </c>
    </row>
    <row r="631" customFormat="false" ht="15.05" hidden="false" customHeight="false" outlineLevel="0" collapsed="false">
      <c r="A631" s="254" t="n">
        <v>71655718</v>
      </c>
      <c r="B631" s="255" t="s">
        <v>514</v>
      </c>
      <c r="C631" s="255"/>
      <c r="D631" s="255" t="s">
        <v>515</v>
      </c>
      <c r="E631" s="255" t="s">
        <v>516</v>
      </c>
      <c r="F631" s="255" t="s">
        <v>155</v>
      </c>
      <c r="G631" s="255" t="s">
        <v>272</v>
      </c>
      <c r="H631" s="231" t="n">
        <v>43928</v>
      </c>
      <c r="I631" s="231" t="n">
        <v>43928</v>
      </c>
      <c r="J631" s="255" t="s">
        <v>326</v>
      </c>
      <c r="K631" s="256" t="n">
        <v>0.1</v>
      </c>
      <c r="L631" s="255" t="s">
        <v>238</v>
      </c>
      <c r="M631" s="255" t="s">
        <v>291</v>
      </c>
      <c r="N631" s="255"/>
      <c r="O631" s="257" t="n">
        <v>0.96</v>
      </c>
      <c r="P631" s="255" t="s">
        <v>546</v>
      </c>
      <c r="Q631" s="255" t="s">
        <v>278</v>
      </c>
      <c r="R631" s="255" t="s">
        <v>467</v>
      </c>
      <c r="S631" s="255" t="s">
        <v>338</v>
      </c>
      <c r="T631" s="255" t="s">
        <v>517</v>
      </c>
      <c r="U631" s="231" t="n">
        <v>43928</v>
      </c>
      <c r="V631" s="256" t="n">
        <v>0.1</v>
      </c>
      <c r="W631" s="255" t="s">
        <v>455</v>
      </c>
      <c r="X631" s="258" t="n">
        <v>0</v>
      </c>
      <c r="Y631" s="257" t="n">
        <v>0.96</v>
      </c>
      <c r="Z631" s="257" t="n">
        <v>0</v>
      </c>
    </row>
    <row r="632" customFormat="false" ht="15.05" hidden="false" customHeight="false" outlineLevel="0" collapsed="false">
      <c r="A632" s="254" t="n">
        <v>71655718</v>
      </c>
      <c r="B632" s="255" t="s">
        <v>514</v>
      </c>
      <c r="C632" s="255"/>
      <c r="D632" s="255" t="s">
        <v>515</v>
      </c>
      <c r="E632" s="255" t="s">
        <v>516</v>
      </c>
      <c r="F632" s="255" t="s">
        <v>155</v>
      </c>
      <c r="G632" s="255" t="s">
        <v>272</v>
      </c>
      <c r="H632" s="231" t="n">
        <v>43928</v>
      </c>
      <c r="I632" s="231" t="n">
        <v>43928</v>
      </c>
      <c r="J632" s="255" t="s">
        <v>326</v>
      </c>
      <c r="K632" s="256" t="n">
        <v>0.1</v>
      </c>
      <c r="L632" s="255" t="s">
        <v>238</v>
      </c>
      <c r="M632" s="255" t="s">
        <v>291</v>
      </c>
      <c r="N632" s="255"/>
      <c r="O632" s="257" t="n">
        <v>0.96</v>
      </c>
      <c r="P632" s="255" t="s">
        <v>546</v>
      </c>
      <c r="Q632" s="255" t="s">
        <v>278</v>
      </c>
      <c r="R632" s="255" t="s">
        <v>467</v>
      </c>
      <c r="S632" s="255" t="s">
        <v>338</v>
      </c>
      <c r="T632" s="255" t="s">
        <v>517</v>
      </c>
      <c r="U632" s="231" t="n">
        <v>43928</v>
      </c>
      <c r="V632" s="256" t="n">
        <v>0.1</v>
      </c>
      <c r="W632" s="255" t="s">
        <v>455</v>
      </c>
      <c r="X632" s="258" t="n">
        <v>0</v>
      </c>
      <c r="Y632" s="257" t="n">
        <v>0.96</v>
      </c>
      <c r="Z632" s="257" t="n">
        <v>0</v>
      </c>
    </row>
    <row r="633" customFormat="false" ht="15.05" hidden="false" customHeight="false" outlineLevel="0" collapsed="false">
      <c r="A633" s="254" t="n">
        <v>71655718</v>
      </c>
      <c r="B633" s="255" t="s">
        <v>514</v>
      </c>
      <c r="C633" s="255"/>
      <c r="D633" s="255" t="s">
        <v>515</v>
      </c>
      <c r="E633" s="255" t="s">
        <v>516</v>
      </c>
      <c r="F633" s="255" t="s">
        <v>155</v>
      </c>
      <c r="G633" s="255" t="s">
        <v>272</v>
      </c>
      <c r="H633" s="231" t="n">
        <v>43928</v>
      </c>
      <c r="I633" s="231" t="n">
        <v>43928</v>
      </c>
      <c r="J633" s="255" t="s">
        <v>326</v>
      </c>
      <c r="K633" s="256" t="n">
        <v>0.1</v>
      </c>
      <c r="L633" s="255" t="s">
        <v>238</v>
      </c>
      <c r="M633" s="255" t="s">
        <v>291</v>
      </c>
      <c r="N633" s="255"/>
      <c r="O633" s="257" t="n">
        <v>0.96</v>
      </c>
      <c r="P633" s="255" t="s">
        <v>546</v>
      </c>
      <c r="Q633" s="255" t="s">
        <v>278</v>
      </c>
      <c r="R633" s="255" t="s">
        <v>467</v>
      </c>
      <c r="S633" s="255" t="s">
        <v>338</v>
      </c>
      <c r="T633" s="255" t="s">
        <v>517</v>
      </c>
      <c r="U633" s="231" t="n">
        <v>43928</v>
      </c>
      <c r="V633" s="256" t="n">
        <v>0.1</v>
      </c>
      <c r="W633" s="255" t="s">
        <v>455</v>
      </c>
      <c r="X633" s="258" t="n">
        <v>0</v>
      </c>
      <c r="Y633" s="257" t="n">
        <v>0.96</v>
      </c>
      <c r="Z633" s="257" t="n">
        <v>0</v>
      </c>
    </row>
    <row r="634" customFormat="false" ht="15.05" hidden="false" customHeight="false" outlineLevel="0" collapsed="false">
      <c r="A634" s="254" t="n">
        <v>71655718</v>
      </c>
      <c r="B634" s="255" t="s">
        <v>514</v>
      </c>
      <c r="C634" s="255"/>
      <c r="D634" s="255" t="s">
        <v>515</v>
      </c>
      <c r="E634" s="255" t="s">
        <v>516</v>
      </c>
      <c r="F634" s="255" t="s">
        <v>155</v>
      </c>
      <c r="G634" s="255" t="s">
        <v>272</v>
      </c>
      <c r="H634" s="231" t="n">
        <v>43928</v>
      </c>
      <c r="I634" s="231" t="n">
        <v>43928</v>
      </c>
      <c r="J634" s="255" t="s">
        <v>326</v>
      </c>
      <c r="K634" s="256" t="n">
        <v>0.1</v>
      </c>
      <c r="L634" s="255" t="s">
        <v>238</v>
      </c>
      <c r="M634" s="255" t="s">
        <v>291</v>
      </c>
      <c r="N634" s="255"/>
      <c r="O634" s="257" t="n">
        <v>0.96</v>
      </c>
      <c r="P634" s="255" t="s">
        <v>546</v>
      </c>
      <c r="Q634" s="255" t="s">
        <v>278</v>
      </c>
      <c r="R634" s="255" t="s">
        <v>467</v>
      </c>
      <c r="S634" s="255" t="s">
        <v>338</v>
      </c>
      <c r="T634" s="255" t="s">
        <v>517</v>
      </c>
      <c r="U634" s="231" t="n">
        <v>43928</v>
      </c>
      <c r="V634" s="256" t="n">
        <v>0.1</v>
      </c>
      <c r="W634" s="255" t="s">
        <v>455</v>
      </c>
      <c r="X634" s="258" t="n">
        <v>0</v>
      </c>
      <c r="Y634" s="257" t="n">
        <v>0.96</v>
      </c>
      <c r="Z634" s="257" t="n">
        <v>0</v>
      </c>
    </row>
    <row r="635" customFormat="false" ht="15.05" hidden="false" customHeight="false" outlineLevel="0" collapsed="false">
      <c r="A635" s="254" t="n">
        <v>71655718</v>
      </c>
      <c r="B635" s="255" t="s">
        <v>514</v>
      </c>
      <c r="C635" s="255"/>
      <c r="D635" s="255" t="s">
        <v>515</v>
      </c>
      <c r="E635" s="255" t="s">
        <v>516</v>
      </c>
      <c r="F635" s="255" t="s">
        <v>155</v>
      </c>
      <c r="G635" s="255" t="s">
        <v>272</v>
      </c>
      <c r="H635" s="231" t="n">
        <v>43928</v>
      </c>
      <c r="I635" s="231" t="n">
        <v>43928</v>
      </c>
      <c r="J635" s="255" t="s">
        <v>326</v>
      </c>
      <c r="K635" s="256" t="n">
        <v>0.1</v>
      </c>
      <c r="L635" s="255" t="s">
        <v>238</v>
      </c>
      <c r="M635" s="255" t="s">
        <v>291</v>
      </c>
      <c r="N635" s="255"/>
      <c r="O635" s="257" t="n">
        <v>0.96</v>
      </c>
      <c r="P635" s="255" t="s">
        <v>546</v>
      </c>
      <c r="Q635" s="255" t="s">
        <v>278</v>
      </c>
      <c r="R635" s="255" t="s">
        <v>467</v>
      </c>
      <c r="S635" s="255" t="s">
        <v>338</v>
      </c>
      <c r="T635" s="255" t="s">
        <v>517</v>
      </c>
      <c r="U635" s="231" t="n">
        <v>43928</v>
      </c>
      <c r="V635" s="256" t="n">
        <v>0.1</v>
      </c>
      <c r="W635" s="255" t="s">
        <v>455</v>
      </c>
      <c r="X635" s="258" t="n">
        <v>0</v>
      </c>
      <c r="Y635" s="257" t="n">
        <v>0.96</v>
      </c>
      <c r="Z635" s="257" t="n">
        <v>0</v>
      </c>
    </row>
    <row r="636" customFormat="false" ht="15.05" hidden="false" customHeight="false" outlineLevel="0" collapsed="false">
      <c r="A636" s="254" t="n">
        <v>71655719</v>
      </c>
      <c r="B636" s="255" t="s">
        <v>256</v>
      </c>
      <c r="C636" s="255"/>
      <c r="D636" s="255" t="s">
        <v>257</v>
      </c>
      <c r="E636" s="255" t="s">
        <v>258</v>
      </c>
      <c r="F636" s="255" t="s">
        <v>116</v>
      </c>
      <c r="G636" s="255" t="s">
        <v>384</v>
      </c>
      <c r="H636" s="231" t="n">
        <v>43928</v>
      </c>
      <c r="I636" s="231" t="n">
        <v>43928</v>
      </c>
      <c r="J636" s="255" t="s">
        <v>326</v>
      </c>
      <c r="K636" s="256" t="n">
        <v>0.1</v>
      </c>
      <c r="L636" s="255" t="s">
        <v>238</v>
      </c>
      <c r="M636" s="255" t="s">
        <v>291</v>
      </c>
      <c r="N636" s="255"/>
      <c r="O636" s="257" t="n">
        <v>0.24</v>
      </c>
      <c r="P636" s="255" t="s">
        <v>546</v>
      </c>
      <c r="Q636" s="255" t="s">
        <v>278</v>
      </c>
      <c r="R636" s="255" t="s">
        <v>412</v>
      </c>
      <c r="S636" s="255" t="s">
        <v>338</v>
      </c>
      <c r="T636" s="255" t="s">
        <v>518</v>
      </c>
      <c r="U636" s="231" t="n">
        <v>43928</v>
      </c>
      <c r="V636" s="256" t="n">
        <v>0.1</v>
      </c>
      <c r="W636" s="255" t="s">
        <v>116</v>
      </c>
      <c r="X636" s="258" t="n">
        <v>0</v>
      </c>
      <c r="Y636" s="257" t="n">
        <v>0.24</v>
      </c>
      <c r="Z636" s="257" t="n">
        <v>0</v>
      </c>
    </row>
    <row r="637" customFormat="false" ht="15.05" hidden="false" customHeight="false" outlineLevel="0" collapsed="false">
      <c r="A637" s="254" t="n">
        <v>71655719</v>
      </c>
      <c r="B637" s="255" t="s">
        <v>256</v>
      </c>
      <c r="C637" s="255"/>
      <c r="D637" s="255" t="s">
        <v>257</v>
      </c>
      <c r="E637" s="255" t="s">
        <v>258</v>
      </c>
      <c r="F637" s="255" t="s">
        <v>116</v>
      </c>
      <c r="G637" s="255" t="s">
        <v>384</v>
      </c>
      <c r="H637" s="231" t="n">
        <v>43928</v>
      </c>
      <c r="I637" s="231" t="n">
        <v>43928</v>
      </c>
      <c r="J637" s="255" t="s">
        <v>326</v>
      </c>
      <c r="K637" s="256" t="n">
        <v>0.1</v>
      </c>
      <c r="L637" s="255" t="s">
        <v>238</v>
      </c>
      <c r="M637" s="255" t="s">
        <v>291</v>
      </c>
      <c r="N637" s="255"/>
      <c r="O637" s="257" t="n">
        <v>0.24</v>
      </c>
      <c r="P637" s="255" t="s">
        <v>546</v>
      </c>
      <c r="Q637" s="255" t="s">
        <v>278</v>
      </c>
      <c r="R637" s="255" t="s">
        <v>412</v>
      </c>
      <c r="S637" s="255" t="s">
        <v>338</v>
      </c>
      <c r="T637" s="255" t="s">
        <v>518</v>
      </c>
      <c r="U637" s="231" t="n">
        <v>43928</v>
      </c>
      <c r="V637" s="256" t="n">
        <v>0.1</v>
      </c>
      <c r="W637" s="255" t="s">
        <v>116</v>
      </c>
      <c r="X637" s="258" t="n">
        <v>0</v>
      </c>
      <c r="Y637" s="257" t="n">
        <v>0.24</v>
      </c>
      <c r="Z637" s="257" t="n">
        <v>0</v>
      </c>
    </row>
    <row r="638" customFormat="false" ht="15.05" hidden="false" customHeight="false" outlineLevel="0" collapsed="false">
      <c r="A638" s="254" t="n">
        <v>71655719</v>
      </c>
      <c r="B638" s="255" t="s">
        <v>256</v>
      </c>
      <c r="C638" s="255"/>
      <c r="D638" s="255" t="s">
        <v>257</v>
      </c>
      <c r="E638" s="255" t="s">
        <v>258</v>
      </c>
      <c r="F638" s="255" t="s">
        <v>116</v>
      </c>
      <c r="G638" s="255" t="s">
        <v>384</v>
      </c>
      <c r="H638" s="231" t="n">
        <v>43928</v>
      </c>
      <c r="I638" s="231" t="n">
        <v>43928</v>
      </c>
      <c r="J638" s="255" t="s">
        <v>326</v>
      </c>
      <c r="K638" s="256" t="n">
        <v>0.1</v>
      </c>
      <c r="L638" s="255" t="s">
        <v>238</v>
      </c>
      <c r="M638" s="255" t="s">
        <v>291</v>
      </c>
      <c r="N638" s="255"/>
      <c r="O638" s="257" t="n">
        <v>0.24</v>
      </c>
      <c r="P638" s="255" t="s">
        <v>546</v>
      </c>
      <c r="Q638" s="255" t="s">
        <v>278</v>
      </c>
      <c r="R638" s="255" t="s">
        <v>412</v>
      </c>
      <c r="S638" s="255" t="s">
        <v>338</v>
      </c>
      <c r="T638" s="255" t="s">
        <v>518</v>
      </c>
      <c r="U638" s="231" t="n">
        <v>43928</v>
      </c>
      <c r="V638" s="256" t="n">
        <v>0.1</v>
      </c>
      <c r="W638" s="255" t="s">
        <v>116</v>
      </c>
      <c r="X638" s="258" t="n">
        <v>0</v>
      </c>
      <c r="Y638" s="257" t="n">
        <v>0.24</v>
      </c>
      <c r="Z638" s="257" t="n">
        <v>0</v>
      </c>
    </row>
    <row r="639" customFormat="false" ht="15.05" hidden="false" customHeight="false" outlineLevel="0" collapsed="false">
      <c r="A639" s="254" t="n">
        <v>71655720</v>
      </c>
      <c r="B639" s="255" t="s">
        <v>519</v>
      </c>
      <c r="C639" s="255"/>
      <c r="D639" s="255" t="s">
        <v>520</v>
      </c>
      <c r="E639" s="255" t="s">
        <v>521</v>
      </c>
      <c r="F639" s="255" t="s">
        <v>132</v>
      </c>
      <c r="G639" s="255" t="s">
        <v>272</v>
      </c>
      <c r="H639" s="231" t="n">
        <v>43928</v>
      </c>
      <c r="I639" s="231" t="n">
        <v>43928</v>
      </c>
      <c r="J639" s="255" t="s">
        <v>326</v>
      </c>
      <c r="K639" s="256" t="n">
        <v>1</v>
      </c>
      <c r="L639" s="255" t="s">
        <v>238</v>
      </c>
      <c r="M639" s="255" t="s">
        <v>291</v>
      </c>
      <c r="N639" s="255"/>
      <c r="O639" s="257" t="n">
        <v>0.75</v>
      </c>
      <c r="P639" s="255" t="s">
        <v>546</v>
      </c>
      <c r="Q639" s="255" t="s">
        <v>278</v>
      </c>
      <c r="R639" s="255" t="s">
        <v>302</v>
      </c>
      <c r="S639" s="255" t="s">
        <v>447</v>
      </c>
      <c r="T639" s="255" t="s">
        <v>522</v>
      </c>
      <c r="U639" s="231" t="n">
        <v>43928</v>
      </c>
      <c r="V639" s="256" t="n">
        <v>1</v>
      </c>
      <c r="W639" s="255" t="s">
        <v>116</v>
      </c>
      <c r="X639" s="258" t="n">
        <v>0</v>
      </c>
      <c r="Y639" s="257" t="n">
        <v>0.75</v>
      </c>
      <c r="Z639" s="257" t="n">
        <v>0</v>
      </c>
    </row>
    <row r="640" customFormat="false" ht="15.05" hidden="false" customHeight="false" outlineLevel="0" collapsed="false">
      <c r="A640" s="254" t="n">
        <v>71655721</v>
      </c>
      <c r="B640" s="255" t="s">
        <v>523</v>
      </c>
      <c r="C640" s="255"/>
      <c r="D640" s="255" t="s">
        <v>515</v>
      </c>
      <c r="E640" s="255" t="s">
        <v>524</v>
      </c>
      <c r="F640" s="255" t="s">
        <v>136</v>
      </c>
      <c r="G640" s="255" t="s">
        <v>272</v>
      </c>
      <c r="H640" s="231" t="n">
        <v>43928</v>
      </c>
      <c r="I640" s="231" t="n">
        <v>43928</v>
      </c>
      <c r="J640" s="255" t="s">
        <v>326</v>
      </c>
      <c r="K640" s="256" t="n">
        <v>1</v>
      </c>
      <c r="L640" s="255" t="s">
        <v>238</v>
      </c>
      <c r="M640" s="255" t="s">
        <v>291</v>
      </c>
      <c r="N640" s="255"/>
      <c r="O640" s="257" t="n">
        <v>0.75</v>
      </c>
      <c r="P640" s="255" t="s">
        <v>546</v>
      </c>
      <c r="Q640" s="255" t="s">
        <v>278</v>
      </c>
      <c r="R640" s="255" t="s">
        <v>467</v>
      </c>
      <c r="S640" s="255" t="s">
        <v>447</v>
      </c>
      <c r="T640" s="255" t="s">
        <v>517</v>
      </c>
      <c r="U640" s="231" t="n">
        <v>43928</v>
      </c>
      <c r="V640" s="256" t="n">
        <v>1</v>
      </c>
      <c r="W640" s="255" t="s">
        <v>116</v>
      </c>
      <c r="X640" s="258" t="n">
        <v>0</v>
      </c>
      <c r="Y640" s="257" t="n">
        <v>0.75</v>
      </c>
      <c r="Z640" s="257" t="n">
        <v>0</v>
      </c>
    </row>
    <row r="641" customFormat="false" ht="15.05" hidden="false" customHeight="false" outlineLevel="0" collapsed="false">
      <c r="A641" s="254" t="n">
        <v>71655722</v>
      </c>
      <c r="B641" s="255" t="s">
        <v>525</v>
      </c>
      <c r="C641" s="255"/>
      <c r="D641" s="255" t="s">
        <v>394</v>
      </c>
      <c r="E641" s="255" t="s">
        <v>526</v>
      </c>
      <c r="F641" s="255" t="s">
        <v>128</v>
      </c>
      <c r="G641" s="255" t="s">
        <v>272</v>
      </c>
      <c r="H641" s="231" t="n">
        <v>43928</v>
      </c>
      <c r="I641" s="231" t="n">
        <v>43928</v>
      </c>
      <c r="J641" s="255" t="s">
        <v>326</v>
      </c>
      <c r="K641" s="256" t="n">
        <v>1</v>
      </c>
      <c r="L641" s="255" t="s">
        <v>238</v>
      </c>
      <c r="M641" s="255" t="s">
        <v>291</v>
      </c>
      <c r="N641" s="255"/>
      <c r="O641" s="257" t="n">
        <v>0.75</v>
      </c>
      <c r="P641" s="255" t="s">
        <v>546</v>
      </c>
      <c r="Q641" s="255" t="s">
        <v>278</v>
      </c>
      <c r="R641" s="255" t="s">
        <v>395</v>
      </c>
      <c r="S641" s="255" t="s">
        <v>338</v>
      </c>
      <c r="T641" s="255" t="s">
        <v>396</v>
      </c>
      <c r="U641" s="231" t="n">
        <v>43928</v>
      </c>
      <c r="V641" s="256" t="n">
        <v>1</v>
      </c>
      <c r="W641" s="255" t="s">
        <v>116</v>
      </c>
      <c r="X641" s="258" t="n">
        <v>0</v>
      </c>
      <c r="Y641" s="257" t="n">
        <v>0.75</v>
      </c>
      <c r="Z641" s="257" t="n">
        <v>0</v>
      </c>
    </row>
    <row r="642" customFormat="false" ht="15.05" hidden="false" customHeight="false" outlineLevel="0" collapsed="false">
      <c r="A642" s="254" t="n">
        <v>71655723</v>
      </c>
      <c r="B642" s="255" t="s">
        <v>527</v>
      </c>
      <c r="C642" s="255"/>
      <c r="D642" s="255" t="s">
        <v>528</v>
      </c>
      <c r="E642" s="255" t="s">
        <v>529</v>
      </c>
      <c r="F642" s="255" t="s">
        <v>126</v>
      </c>
      <c r="G642" s="255" t="s">
        <v>272</v>
      </c>
      <c r="H642" s="231" t="n">
        <v>43928</v>
      </c>
      <c r="I642" s="231" t="n">
        <v>43928</v>
      </c>
      <c r="J642" s="255" t="s">
        <v>326</v>
      </c>
      <c r="K642" s="256" t="n">
        <v>1</v>
      </c>
      <c r="L642" s="255" t="s">
        <v>238</v>
      </c>
      <c r="M642" s="255" t="s">
        <v>291</v>
      </c>
      <c r="N642" s="255"/>
      <c r="O642" s="257" t="n">
        <v>0.75</v>
      </c>
      <c r="P642" s="255" t="s">
        <v>546</v>
      </c>
      <c r="Q642" s="255" t="s">
        <v>278</v>
      </c>
      <c r="R642" s="255" t="s">
        <v>318</v>
      </c>
      <c r="S642" s="255" t="s">
        <v>447</v>
      </c>
      <c r="T642" s="255" t="s">
        <v>530</v>
      </c>
      <c r="U642" s="231" t="n">
        <v>43928</v>
      </c>
      <c r="V642" s="256" t="n">
        <v>1</v>
      </c>
      <c r="W642" s="255" t="s">
        <v>116</v>
      </c>
      <c r="X642" s="258" t="n">
        <v>0</v>
      </c>
      <c r="Y642" s="257" t="n">
        <v>0.75</v>
      </c>
      <c r="Z642" s="257" t="n">
        <v>0</v>
      </c>
    </row>
    <row r="643" customFormat="false" ht="15.05" hidden="false" customHeight="false" outlineLevel="0" collapsed="false">
      <c r="A643" s="254" t="n">
        <v>71655736</v>
      </c>
      <c r="B643" s="255" t="s">
        <v>240</v>
      </c>
      <c r="C643" s="255"/>
      <c r="D643" s="255" t="s">
        <v>237</v>
      </c>
      <c r="E643" s="255" t="s">
        <v>241</v>
      </c>
      <c r="F643" s="255" t="s">
        <v>126</v>
      </c>
      <c r="G643" s="255" t="s">
        <v>272</v>
      </c>
      <c r="H643" s="231" t="n">
        <v>43928</v>
      </c>
      <c r="I643" s="231" t="n">
        <v>43928</v>
      </c>
      <c r="J643" s="255" t="s">
        <v>326</v>
      </c>
      <c r="K643" s="256" t="n">
        <v>2</v>
      </c>
      <c r="L643" s="255" t="s">
        <v>238</v>
      </c>
      <c r="M643" s="255" t="s">
        <v>291</v>
      </c>
      <c r="N643" s="255"/>
      <c r="O643" s="257" t="n">
        <v>1.88</v>
      </c>
      <c r="P643" s="255" t="s">
        <v>546</v>
      </c>
      <c r="Q643" s="255" t="s">
        <v>278</v>
      </c>
      <c r="R643" s="255"/>
      <c r="S643" s="255" t="s">
        <v>333</v>
      </c>
      <c r="T643" s="255" t="s">
        <v>454</v>
      </c>
      <c r="U643" s="231" t="n">
        <v>43928</v>
      </c>
      <c r="V643" s="256" t="n">
        <v>2</v>
      </c>
      <c r="W643" s="255" t="s">
        <v>116</v>
      </c>
      <c r="X643" s="258" t="n">
        <v>0</v>
      </c>
      <c r="Y643" s="257" t="n">
        <v>1.88</v>
      </c>
      <c r="Z643" s="257" t="n">
        <v>0</v>
      </c>
    </row>
    <row r="644" customFormat="false" ht="15.05" hidden="false" customHeight="false" outlineLevel="0" collapsed="false">
      <c r="A644" s="254" t="n">
        <v>71655736</v>
      </c>
      <c r="B644" s="255" t="s">
        <v>240</v>
      </c>
      <c r="C644" s="255"/>
      <c r="D644" s="255" t="s">
        <v>237</v>
      </c>
      <c r="E644" s="255" t="s">
        <v>241</v>
      </c>
      <c r="F644" s="255" t="s">
        <v>126</v>
      </c>
      <c r="G644" s="255" t="s">
        <v>272</v>
      </c>
      <c r="H644" s="231" t="n">
        <v>43928</v>
      </c>
      <c r="I644" s="231" t="n">
        <v>43928</v>
      </c>
      <c r="J644" s="255" t="s">
        <v>326</v>
      </c>
      <c r="K644" s="256" t="n">
        <v>0.5</v>
      </c>
      <c r="L644" s="255" t="s">
        <v>238</v>
      </c>
      <c r="M644" s="255" t="s">
        <v>291</v>
      </c>
      <c r="N644" s="255"/>
      <c r="O644" s="257" t="n">
        <v>1.88</v>
      </c>
      <c r="P644" s="255" t="s">
        <v>546</v>
      </c>
      <c r="Q644" s="255" t="s">
        <v>278</v>
      </c>
      <c r="R644" s="255"/>
      <c r="S644" s="255" t="s">
        <v>333</v>
      </c>
      <c r="T644" s="255" t="s">
        <v>454</v>
      </c>
      <c r="U644" s="231" t="n">
        <v>43928</v>
      </c>
      <c r="V644" s="256" t="n">
        <v>0.5</v>
      </c>
      <c r="W644" s="255" t="s">
        <v>116</v>
      </c>
      <c r="X644" s="258" t="n">
        <v>0</v>
      </c>
      <c r="Y644" s="257" t="n">
        <v>1.88</v>
      </c>
      <c r="Z644" s="257" t="n">
        <v>0</v>
      </c>
    </row>
    <row r="645" customFormat="false" ht="15.05" hidden="false" customHeight="false" outlineLevel="0" collapsed="false">
      <c r="A645" s="254" t="n">
        <v>71655737</v>
      </c>
      <c r="B645" s="255" t="s">
        <v>235</v>
      </c>
      <c r="C645" s="255"/>
      <c r="D645" s="255" t="s">
        <v>237</v>
      </c>
      <c r="E645" s="255" t="s">
        <v>184</v>
      </c>
      <c r="F645" s="255" t="s">
        <v>144</v>
      </c>
      <c r="G645" s="255" t="s">
        <v>309</v>
      </c>
      <c r="H645" s="231" t="n">
        <v>43928</v>
      </c>
      <c r="I645" s="231" t="n">
        <v>43928</v>
      </c>
      <c r="J645" s="255" t="s">
        <v>326</v>
      </c>
      <c r="K645" s="256" t="n">
        <v>4</v>
      </c>
      <c r="L645" s="255" t="s">
        <v>238</v>
      </c>
      <c r="M645" s="255" t="s">
        <v>291</v>
      </c>
      <c r="N645" s="255"/>
      <c r="O645" s="257" t="n">
        <v>3</v>
      </c>
      <c r="P645" s="255" t="s">
        <v>546</v>
      </c>
      <c r="Q645" s="255" t="s">
        <v>278</v>
      </c>
      <c r="R645" s="255"/>
      <c r="S645" s="255" t="s">
        <v>338</v>
      </c>
      <c r="T645" s="255" t="s">
        <v>454</v>
      </c>
      <c r="U645" s="231" t="n">
        <v>43928</v>
      </c>
      <c r="V645" s="256" t="n">
        <v>4</v>
      </c>
      <c r="W645" s="255" t="s">
        <v>455</v>
      </c>
      <c r="X645" s="258" t="n">
        <v>0</v>
      </c>
      <c r="Y645" s="257" t="n">
        <v>3</v>
      </c>
      <c r="Z645" s="257" t="n">
        <v>0</v>
      </c>
    </row>
    <row r="646" customFormat="false" ht="15.05" hidden="false" customHeight="false" outlineLevel="0" collapsed="false">
      <c r="A646" s="254" t="n">
        <v>71656371</v>
      </c>
      <c r="B646" s="255"/>
      <c r="C646" s="255"/>
      <c r="D646" s="255" t="s">
        <v>609</v>
      </c>
      <c r="E646" s="255" t="s">
        <v>610</v>
      </c>
      <c r="F646" s="255" t="s">
        <v>138</v>
      </c>
      <c r="G646" s="255" t="s">
        <v>309</v>
      </c>
      <c r="H646" s="231" t="n">
        <v>43928</v>
      </c>
      <c r="I646" s="231" t="n">
        <v>43928</v>
      </c>
      <c r="J646" s="255" t="s">
        <v>273</v>
      </c>
      <c r="K646" s="256" t="n">
        <v>22</v>
      </c>
      <c r="L646" s="255" t="s">
        <v>274</v>
      </c>
      <c r="M646" s="255" t="s">
        <v>611</v>
      </c>
      <c r="N646" s="255"/>
      <c r="O646" s="257" t="n">
        <v>0</v>
      </c>
      <c r="P646" s="255" t="s">
        <v>535</v>
      </c>
      <c r="Q646" s="255" t="s">
        <v>278</v>
      </c>
      <c r="R646" s="255" t="s">
        <v>503</v>
      </c>
      <c r="S646" s="255" t="s">
        <v>561</v>
      </c>
      <c r="T646" s="255" t="s">
        <v>612</v>
      </c>
      <c r="U646" s="231" t="n">
        <v>43928</v>
      </c>
      <c r="V646" s="256" t="n">
        <v>11</v>
      </c>
      <c r="W646" s="255" t="s">
        <v>144</v>
      </c>
      <c r="X646" s="258" t="n">
        <v>0</v>
      </c>
      <c r="Y646" s="257" t="n">
        <v>0</v>
      </c>
      <c r="Z646" s="257" t="n">
        <v>1629.11</v>
      </c>
    </row>
    <row r="647" customFormat="false" ht="15.05" hidden="false" customHeight="false" outlineLevel="0" collapsed="false">
      <c r="A647" s="254" t="n">
        <v>71656408</v>
      </c>
      <c r="B647" s="255" t="s">
        <v>543</v>
      </c>
      <c r="C647" s="255"/>
      <c r="D647" s="255" t="s">
        <v>544</v>
      </c>
      <c r="E647" s="255" t="s">
        <v>545</v>
      </c>
      <c r="F647" s="255" t="s">
        <v>128</v>
      </c>
      <c r="G647" s="255" t="s">
        <v>272</v>
      </c>
      <c r="H647" s="231" t="n">
        <v>43928</v>
      </c>
      <c r="I647" s="231" t="n">
        <v>43928</v>
      </c>
      <c r="J647" s="255" t="s">
        <v>326</v>
      </c>
      <c r="K647" s="256" t="n">
        <v>0.5</v>
      </c>
      <c r="L647" s="255" t="s">
        <v>238</v>
      </c>
      <c r="M647" s="255" t="s">
        <v>291</v>
      </c>
      <c r="N647" s="255"/>
      <c r="O647" s="257" t="n">
        <v>0.38</v>
      </c>
      <c r="P647" s="255" t="s">
        <v>613</v>
      </c>
      <c r="Q647" s="255" t="s">
        <v>278</v>
      </c>
      <c r="R647" s="255" t="s">
        <v>498</v>
      </c>
      <c r="S647" s="255" t="s">
        <v>338</v>
      </c>
      <c r="T647" s="255" t="s">
        <v>547</v>
      </c>
      <c r="U647" s="231" t="n">
        <v>43928</v>
      </c>
      <c r="V647" s="256" t="n">
        <v>0.5</v>
      </c>
      <c r="W647" s="255" t="s">
        <v>116</v>
      </c>
      <c r="X647" s="258" t="n">
        <v>0</v>
      </c>
      <c r="Y647" s="257" t="n">
        <v>0.38</v>
      </c>
      <c r="Z647" s="257" t="n">
        <v>0</v>
      </c>
    </row>
    <row r="648" customFormat="false" ht="15.05" hidden="false" customHeight="false" outlineLevel="0" collapsed="false">
      <c r="A648" s="254" t="n">
        <v>71656485</v>
      </c>
      <c r="B648" s="255"/>
      <c r="C648" s="255"/>
      <c r="D648" s="255" t="s">
        <v>374</v>
      </c>
      <c r="E648" s="255" t="s">
        <v>614</v>
      </c>
      <c r="F648" s="255" t="s">
        <v>120</v>
      </c>
      <c r="G648" s="255" t="s">
        <v>272</v>
      </c>
      <c r="H648" s="231" t="n">
        <v>43928</v>
      </c>
      <c r="I648" s="231" t="n">
        <v>43928</v>
      </c>
      <c r="J648" s="255" t="s">
        <v>326</v>
      </c>
      <c r="K648" s="256" t="n">
        <v>1</v>
      </c>
      <c r="L648" s="255" t="s">
        <v>274</v>
      </c>
      <c r="M648" s="255" t="s">
        <v>284</v>
      </c>
      <c r="N648" s="255" t="s">
        <v>615</v>
      </c>
      <c r="O648" s="257" t="n">
        <v>0.75</v>
      </c>
      <c r="P648" s="255" t="s">
        <v>286</v>
      </c>
      <c r="Q648" s="255" t="s">
        <v>278</v>
      </c>
      <c r="R648" s="255" t="s">
        <v>367</v>
      </c>
      <c r="S648" s="255" t="s">
        <v>447</v>
      </c>
      <c r="T648" s="255" t="s">
        <v>377</v>
      </c>
      <c r="U648" s="231" t="n">
        <v>43928</v>
      </c>
      <c r="V648" s="256" t="n">
        <v>1</v>
      </c>
      <c r="W648" s="255" t="s">
        <v>116</v>
      </c>
      <c r="X648" s="258" t="n">
        <v>0</v>
      </c>
      <c r="Y648" s="257" t="n">
        <v>0.75</v>
      </c>
      <c r="Z648" s="257" t="n">
        <v>0</v>
      </c>
    </row>
    <row r="649" customFormat="false" ht="15.05" hidden="false" customHeight="false" outlineLevel="0" collapsed="false">
      <c r="A649" s="254" t="n">
        <v>71656486</v>
      </c>
      <c r="B649" s="255"/>
      <c r="C649" s="255"/>
      <c r="D649" s="255" t="s">
        <v>616</v>
      </c>
      <c r="E649" s="255" t="s">
        <v>617</v>
      </c>
      <c r="F649" s="255" t="s">
        <v>120</v>
      </c>
      <c r="G649" s="255" t="s">
        <v>272</v>
      </c>
      <c r="H649" s="231" t="n">
        <v>43928</v>
      </c>
      <c r="I649" s="231" t="n">
        <v>43928</v>
      </c>
      <c r="J649" s="255" t="s">
        <v>326</v>
      </c>
      <c r="K649" s="256" t="n">
        <v>1</v>
      </c>
      <c r="L649" s="255" t="s">
        <v>274</v>
      </c>
      <c r="M649" s="255" t="s">
        <v>284</v>
      </c>
      <c r="N649" s="255" t="s">
        <v>618</v>
      </c>
      <c r="O649" s="257" t="n">
        <v>0.75</v>
      </c>
      <c r="P649" s="255" t="s">
        <v>286</v>
      </c>
      <c r="Q649" s="255" t="s">
        <v>278</v>
      </c>
      <c r="R649" s="255" t="s">
        <v>318</v>
      </c>
      <c r="S649" s="255" t="s">
        <v>447</v>
      </c>
      <c r="T649" s="255" t="s">
        <v>619</v>
      </c>
      <c r="U649" s="231" t="n">
        <v>43928</v>
      </c>
      <c r="V649" s="256" t="n">
        <v>1</v>
      </c>
      <c r="W649" s="255" t="s">
        <v>116</v>
      </c>
      <c r="X649" s="258" t="n">
        <v>0</v>
      </c>
      <c r="Y649" s="257" t="n">
        <v>0.75</v>
      </c>
      <c r="Z649" s="257" t="n">
        <v>0</v>
      </c>
    </row>
    <row r="650" customFormat="false" ht="15.05" hidden="false" customHeight="false" outlineLevel="0" collapsed="false">
      <c r="A650" s="254" t="n">
        <v>71656656</v>
      </c>
      <c r="B650" s="255"/>
      <c r="C650" s="255"/>
      <c r="D650" s="255" t="s">
        <v>620</v>
      </c>
      <c r="E650" s="255" t="s">
        <v>621</v>
      </c>
      <c r="F650" s="255" t="s">
        <v>138</v>
      </c>
      <c r="G650" s="255" t="s">
        <v>272</v>
      </c>
      <c r="H650" s="231" t="n">
        <v>43928</v>
      </c>
      <c r="I650" s="231" t="n">
        <v>43928</v>
      </c>
      <c r="J650" s="255" t="s">
        <v>273</v>
      </c>
      <c r="K650" s="256" t="n">
        <v>2</v>
      </c>
      <c r="L650" s="255" t="s">
        <v>274</v>
      </c>
      <c r="M650" s="255" t="s">
        <v>284</v>
      </c>
      <c r="N650" s="255" t="s">
        <v>622</v>
      </c>
      <c r="O650" s="257" t="n">
        <v>5594.96</v>
      </c>
      <c r="P650" s="255" t="s">
        <v>66</v>
      </c>
      <c r="Q650" s="255" t="s">
        <v>278</v>
      </c>
      <c r="R650" s="255" t="s">
        <v>302</v>
      </c>
      <c r="S650" s="255" t="s">
        <v>623</v>
      </c>
      <c r="T650" s="255" t="s">
        <v>624</v>
      </c>
      <c r="U650" s="231" t="n">
        <v>43928</v>
      </c>
      <c r="V650" s="256" t="n">
        <v>1</v>
      </c>
      <c r="W650" s="255" t="s">
        <v>116</v>
      </c>
      <c r="X650" s="258" t="n">
        <v>0</v>
      </c>
      <c r="Y650" s="257" t="n">
        <v>5594.96</v>
      </c>
      <c r="Z650" s="257" t="n">
        <v>0</v>
      </c>
    </row>
    <row r="651" customFormat="false" ht="15.05" hidden="false" customHeight="false" outlineLevel="0" collapsed="false">
      <c r="A651" s="254" t="n">
        <v>71656660</v>
      </c>
      <c r="B651" s="255"/>
      <c r="C651" s="255"/>
      <c r="D651" s="255" t="s">
        <v>321</v>
      </c>
      <c r="E651" s="255" t="s">
        <v>625</v>
      </c>
      <c r="F651" s="255" t="s">
        <v>120</v>
      </c>
      <c r="G651" s="255" t="s">
        <v>272</v>
      </c>
      <c r="H651" s="231" t="n">
        <v>43928</v>
      </c>
      <c r="I651" s="231" t="n">
        <v>43928</v>
      </c>
      <c r="J651" s="255" t="s">
        <v>326</v>
      </c>
      <c r="K651" s="256" t="n">
        <v>0</v>
      </c>
      <c r="L651" s="255" t="s">
        <v>274</v>
      </c>
      <c r="M651" s="255" t="s">
        <v>284</v>
      </c>
      <c r="N651" s="255" t="s">
        <v>324</v>
      </c>
      <c r="O651" s="257" t="n">
        <v>0</v>
      </c>
      <c r="P651" s="255" t="s">
        <v>66</v>
      </c>
      <c r="Q651" s="255" t="s">
        <v>278</v>
      </c>
      <c r="R651" s="255" t="s">
        <v>293</v>
      </c>
      <c r="S651" s="255" t="s">
        <v>447</v>
      </c>
      <c r="T651" s="255" t="s">
        <v>325</v>
      </c>
      <c r="U651" s="231" t="n">
        <v>43928</v>
      </c>
      <c r="V651" s="256" t="n">
        <v>0</v>
      </c>
      <c r="W651" s="255" t="s">
        <v>116</v>
      </c>
      <c r="X651" s="258" t="n">
        <v>0</v>
      </c>
      <c r="Y651" s="257" t="n">
        <v>0</v>
      </c>
      <c r="Z651" s="257" t="n">
        <v>0</v>
      </c>
    </row>
    <row r="652" customFormat="false" ht="15.05" hidden="false" customHeight="false" outlineLevel="0" collapsed="false">
      <c r="A652" s="254" t="n">
        <v>71656956</v>
      </c>
      <c r="B652" s="255"/>
      <c r="C652" s="255"/>
      <c r="D652" s="255" t="s">
        <v>626</v>
      </c>
      <c r="E652" s="255" t="s">
        <v>627</v>
      </c>
      <c r="F652" s="255" t="s">
        <v>155</v>
      </c>
      <c r="G652" s="255" t="s">
        <v>309</v>
      </c>
      <c r="H652" s="231" t="n">
        <v>43928</v>
      </c>
      <c r="I652" s="231" t="n">
        <v>43928</v>
      </c>
      <c r="J652" s="255" t="s">
        <v>287</v>
      </c>
      <c r="K652" s="256" t="n">
        <v>0</v>
      </c>
      <c r="L652" s="255" t="s">
        <v>274</v>
      </c>
      <c r="M652" s="255" t="s">
        <v>284</v>
      </c>
      <c r="N652" s="255" t="s">
        <v>628</v>
      </c>
      <c r="O652" s="257" t="n">
        <v>0</v>
      </c>
      <c r="P652" s="255" t="s">
        <v>573</v>
      </c>
      <c r="Q652" s="255" t="s">
        <v>278</v>
      </c>
      <c r="R652" s="255" t="s">
        <v>467</v>
      </c>
      <c r="S652" s="255" t="s">
        <v>447</v>
      </c>
      <c r="T652" s="255" t="s">
        <v>629</v>
      </c>
      <c r="U652" s="231" t="n">
        <v>43928</v>
      </c>
      <c r="V652" s="256" t="n">
        <v>0</v>
      </c>
      <c r="W652" s="255" t="s">
        <v>155</v>
      </c>
      <c r="X652" s="258" t="n">
        <v>0</v>
      </c>
      <c r="Y652" s="257" t="n">
        <v>0</v>
      </c>
      <c r="Z652" s="257" t="n">
        <v>0</v>
      </c>
    </row>
    <row r="653" customFormat="false" ht="15.05" hidden="false" customHeight="false" outlineLevel="0" collapsed="false">
      <c r="A653" s="254" t="n">
        <v>71656965</v>
      </c>
      <c r="B653" s="255"/>
      <c r="C653" s="255"/>
      <c r="D653" s="255" t="s">
        <v>630</v>
      </c>
      <c r="E653" s="255" t="s">
        <v>631</v>
      </c>
      <c r="F653" s="255" t="s">
        <v>155</v>
      </c>
      <c r="G653" s="255" t="s">
        <v>309</v>
      </c>
      <c r="H653" s="231" t="n">
        <v>43928</v>
      </c>
      <c r="I653" s="231" t="n">
        <v>43928</v>
      </c>
      <c r="J653" s="255" t="s">
        <v>287</v>
      </c>
      <c r="K653" s="256" t="n">
        <v>0</v>
      </c>
      <c r="L653" s="255" t="s">
        <v>274</v>
      </c>
      <c r="M653" s="255" t="s">
        <v>284</v>
      </c>
      <c r="N653" s="255" t="s">
        <v>632</v>
      </c>
      <c r="O653" s="257" t="n">
        <v>0</v>
      </c>
      <c r="P653" s="255" t="s">
        <v>573</v>
      </c>
      <c r="Q653" s="255" t="s">
        <v>278</v>
      </c>
      <c r="R653" s="255" t="s">
        <v>633</v>
      </c>
      <c r="S653" s="255" t="s">
        <v>447</v>
      </c>
      <c r="T653" s="255" t="s">
        <v>634</v>
      </c>
      <c r="U653" s="231" t="n">
        <v>43928</v>
      </c>
      <c r="V653" s="256" t="n">
        <v>0</v>
      </c>
      <c r="W653" s="255" t="s">
        <v>155</v>
      </c>
      <c r="X653" s="258" t="n">
        <v>0</v>
      </c>
      <c r="Y653" s="257" t="n">
        <v>0</v>
      </c>
      <c r="Z653" s="257" t="n">
        <v>0</v>
      </c>
    </row>
    <row r="654" customFormat="false" ht="15.05" hidden="false" customHeight="false" outlineLevel="0" collapsed="false">
      <c r="A654" s="254" t="n">
        <v>71656966</v>
      </c>
      <c r="B654" s="255"/>
      <c r="C654" s="255"/>
      <c r="D654" s="255" t="s">
        <v>635</v>
      </c>
      <c r="E654" s="255" t="s">
        <v>636</v>
      </c>
      <c r="F654" s="255" t="s">
        <v>155</v>
      </c>
      <c r="G654" s="255" t="s">
        <v>309</v>
      </c>
      <c r="H654" s="231" t="n">
        <v>43928</v>
      </c>
      <c r="I654" s="231" t="n">
        <v>43928</v>
      </c>
      <c r="J654" s="255" t="s">
        <v>287</v>
      </c>
      <c r="K654" s="256" t="n">
        <v>0</v>
      </c>
      <c r="L654" s="255" t="s">
        <v>274</v>
      </c>
      <c r="M654" s="255" t="s">
        <v>284</v>
      </c>
      <c r="N654" s="255"/>
      <c r="O654" s="257" t="n">
        <v>0</v>
      </c>
      <c r="P654" s="255" t="s">
        <v>573</v>
      </c>
      <c r="Q654" s="255" t="s">
        <v>278</v>
      </c>
      <c r="R654" s="255" t="s">
        <v>467</v>
      </c>
      <c r="S654" s="255" t="s">
        <v>447</v>
      </c>
      <c r="T654" s="255" t="s">
        <v>637</v>
      </c>
      <c r="U654" s="231" t="n">
        <v>43928</v>
      </c>
      <c r="V654" s="256" t="n">
        <v>0</v>
      </c>
      <c r="W654" s="255" t="s">
        <v>155</v>
      </c>
      <c r="X654" s="258" t="n">
        <v>0</v>
      </c>
      <c r="Y654" s="257" t="n">
        <v>0</v>
      </c>
      <c r="Z654" s="257" t="n">
        <v>0</v>
      </c>
    </row>
    <row r="655" customFormat="false" ht="15.05" hidden="false" customHeight="false" outlineLevel="0" collapsed="false">
      <c r="A655" s="254" t="n">
        <v>71591793</v>
      </c>
      <c r="B655" s="255" t="s">
        <v>638</v>
      </c>
      <c r="C655" s="255"/>
      <c r="D655" s="255" t="s">
        <v>254</v>
      </c>
      <c r="E655" s="255" t="s">
        <v>639</v>
      </c>
      <c r="F655" s="255" t="s">
        <v>173</v>
      </c>
      <c r="G655" s="255" t="s">
        <v>384</v>
      </c>
      <c r="H655" s="231" t="n">
        <v>43929</v>
      </c>
      <c r="I655" s="231" t="n">
        <v>43929</v>
      </c>
      <c r="J655" s="255" t="s">
        <v>326</v>
      </c>
      <c r="K655" s="256" t="n">
        <v>0</v>
      </c>
      <c r="L655" s="255" t="s">
        <v>238</v>
      </c>
      <c r="M655" s="255" t="s">
        <v>354</v>
      </c>
      <c r="N655" s="255"/>
      <c r="O655" s="257" t="n">
        <v>0</v>
      </c>
      <c r="P655" s="255" t="s">
        <v>640</v>
      </c>
      <c r="Q655" s="255" t="s">
        <v>278</v>
      </c>
      <c r="R655" s="255" t="s">
        <v>503</v>
      </c>
      <c r="S655" s="255" t="s">
        <v>338</v>
      </c>
      <c r="T655" s="255" t="s">
        <v>504</v>
      </c>
      <c r="U655" s="231" t="n">
        <v>43929</v>
      </c>
      <c r="V655" s="256" t="n">
        <v>1</v>
      </c>
      <c r="W655" s="255" t="s">
        <v>434</v>
      </c>
      <c r="X655" s="258" t="n">
        <v>0</v>
      </c>
      <c r="Y655" s="257" t="n">
        <v>0</v>
      </c>
      <c r="Z655" s="257" t="n">
        <v>0</v>
      </c>
    </row>
    <row r="656" customFormat="false" ht="15.05" hidden="false" customHeight="false" outlineLevel="0" collapsed="false">
      <c r="A656" s="254" t="n">
        <v>71591793</v>
      </c>
      <c r="B656" s="255" t="s">
        <v>638</v>
      </c>
      <c r="C656" s="255"/>
      <c r="D656" s="255" t="s">
        <v>254</v>
      </c>
      <c r="E656" s="255" t="s">
        <v>639</v>
      </c>
      <c r="F656" s="255" t="s">
        <v>173</v>
      </c>
      <c r="G656" s="255" t="s">
        <v>384</v>
      </c>
      <c r="H656" s="231" t="n">
        <v>43929</v>
      </c>
      <c r="I656" s="231" t="n">
        <v>43929</v>
      </c>
      <c r="J656" s="255" t="s">
        <v>326</v>
      </c>
      <c r="K656" s="256" t="n">
        <v>0</v>
      </c>
      <c r="L656" s="255" t="s">
        <v>238</v>
      </c>
      <c r="M656" s="255" t="s">
        <v>354</v>
      </c>
      <c r="N656" s="255"/>
      <c r="O656" s="257" t="n">
        <v>0</v>
      </c>
      <c r="P656" s="255" t="s">
        <v>640</v>
      </c>
      <c r="Q656" s="255" t="s">
        <v>278</v>
      </c>
      <c r="R656" s="255" t="s">
        <v>503</v>
      </c>
      <c r="S656" s="255" t="s">
        <v>338</v>
      </c>
      <c r="T656" s="255" t="s">
        <v>504</v>
      </c>
      <c r="U656" s="231" t="n">
        <v>43929</v>
      </c>
      <c r="V656" s="256" t="n">
        <v>0.5</v>
      </c>
      <c r="W656" s="255" t="s">
        <v>434</v>
      </c>
      <c r="X656" s="258" t="n">
        <v>0</v>
      </c>
      <c r="Y656" s="257" t="n">
        <v>0</v>
      </c>
      <c r="Z656" s="257" t="n">
        <v>0</v>
      </c>
    </row>
    <row r="657" customFormat="false" ht="15.05" hidden="false" customHeight="false" outlineLevel="0" collapsed="false">
      <c r="A657" s="254" t="n">
        <v>71591793</v>
      </c>
      <c r="B657" s="255" t="s">
        <v>638</v>
      </c>
      <c r="C657" s="255"/>
      <c r="D657" s="255" t="s">
        <v>254</v>
      </c>
      <c r="E657" s="255" t="s">
        <v>639</v>
      </c>
      <c r="F657" s="255" t="s">
        <v>173</v>
      </c>
      <c r="G657" s="255" t="s">
        <v>384</v>
      </c>
      <c r="H657" s="231" t="n">
        <v>43929</v>
      </c>
      <c r="I657" s="231" t="n">
        <v>43929</v>
      </c>
      <c r="J657" s="255" t="s">
        <v>326</v>
      </c>
      <c r="K657" s="256" t="n">
        <v>0</v>
      </c>
      <c r="L657" s="255" t="s">
        <v>238</v>
      </c>
      <c r="M657" s="255" t="s">
        <v>354</v>
      </c>
      <c r="N657" s="255"/>
      <c r="O657" s="257" t="n">
        <v>0</v>
      </c>
      <c r="P657" s="255" t="s">
        <v>640</v>
      </c>
      <c r="Q657" s="255" t="s">
        <v>278</v>
      </c>
      <c r="R657" s="255" t="s">
        <v>503</v>
      </c>
      <c r="S657" s="255" t="s">
        <v>338</v>
      </c>
      <c r="T657" s="255" t="s">
        <v>504</v>
      </c>
      <c r="U657" s="231" t="n">
        <v>43929</v>
      </c>
      <c r="V657" s="256" t="n">
        <v>0.5</v>
      </c>
      <c r="W657" s="255" t="s">
        <v>434</v>
      </c>
      <c r="X657" s="258" t="n">
        <v>0</v>
      </c>
      <c r="Y657" s="257" t="n">
        <v>0</v>
      </c>
      <c r="Z657" s="257" t="n">
        <v>0</v>
      </c>
    </row>
    <row r="658" customFormat="false" ht="15.05" hidden="false" customHeight="false" outlineLevel="0" collapsed="false">
      <c r="A658" s="254" t="n">
        <v>71591793</v>
      </c>
      <c r="B658" s="255" t="s">
        <v>638</v>
      </c>
      <c r="C658" s="255"/>
      <c r="D658" s="255" t="s">
        <v>254</v>
      </c>
      <c r="E658" s="255" t="s">
        <v>639</v>
      </c>
      <c r="F658" s="255" t="s">
        <v>173</v>
      </c>
      <c r="G658" s="255" t="s">
        <v>384</v>
      </c>
      <c r="H658" s="231" t="n">
        <v>43929</v>
      </c>
      <c r="I658" s="231" t="n">
        <v>43929</v>
      </c>
      <c r="J658" s="255" t="s">
        <v>326</v>
      </c>
      <c r="K658" s="256" t="n">
        <v>0</v>
      </c>
      <c r="L658" s="255" t="s">
        <v>238</v>
      </c>
      <c r="M658" s="255" t="s">
        <v>354</v>
      </c>
      <c r="N658" s="255"/>
      <c r="O658" s="257" t="n">
        <v>0</v>
      </c>
      <c r="P658" s="255" t="s">
        <v>640</v>
      </c>
      <c r="Q658" s="255" t="s">
        <v>278</v>
      </c>
      <c r="R658" s="255" t="s">
        <v>503</v>
      </c>
      <c r="S658" s="255" t="s">
        <v>338</v>
      </c>
      <c r="T658" s="255" t="s">
        <v>504</v>
      </c>
      <c r="U658" s="231" t="n">
        <v>43929</v>
      </c>
      <c r="V658" s="256" t="n">
        <v>0.5</v>
      </c>
      <c r="W658" s="255" t="s">
        <v>434</v>
      </c>
      <c r="X658" s="258" t="n">
        <v>0</v>
      </c>
      <c r="Y658" s="257" t="n">
        <v>0</v>
      </c>
      <c r="Z658" s="257" t="n">
        <v>0</v>
      </c>
    </row>
    <row r="659" customFormat="false" ht="15.05" hidden="false" customHeight="false" outlineLevel="0" collapsed="false">
      <c r="A659" s="254" t="n">
        <v>71591793</v>
      </c>
      <c r="B659" s="255" t="s">
        <v>638</v>
      </c>
      <c r="C659" s="255"/>
      <c r="D659" s="255" t="s">
        <v>254</v>
      </c>
      <c r="E659" s="255" t="s">
        <v>639</v>
      </c>
      <c r="F659" s="255" t="s">
        <v>173</v>
      </c>
      <c r="G659" s="255" t="s">
        <v>384</v>
      </c>
      <c r="H659" s="231" t="n">
        <v>43929</v>
      </c>
      <c r="I659" s="231" t="n">
        <v>43929</v>
      </c>
      <c r="J659" s="255" t="s">
        <v>326</v>
      </c>
      <c r="K659" s="256" t="n">
        <v>0</v>
      </c>
      <c r="L659" s="255" t="s">
        <v>238</v>
      </c>
      <c r="M659" s="255" t="s">
        <v>354</v>
      </c>
      <c r="N659" s="255"/>
      <c r="O659" s="257" t="n">
        <v>0</v>
      </c>
      <c r="P659" s="255" t="s">
        <v>640</v>
      </c>
      <c r="Q659" s="255" t="s">
        <v>278</v>
      </c>
      <c r="R659" s="255" t="s">
        <v>503</v>
      </c>
      <c r="S659" s="255" t="s">
        <v>338</v>
      </c>
      <c r="T659" s="255" t="s">
        <v>504</v>
      </c>
      <c r="U659" s="231" t="n">
        <v>43929</v>
      </c>
      <c r="V659" s="256" t="n">
        <v>1</v>
      </c>
      <c r="W659" s="255" t="s">
        <v>434</v>
      </c>
      <c r="X659" s="258" t="n">
        <v>0</v>
      </c>
      <c r="Y659" s="257" t="n">
        <v>0</v>
      </c>
      <c r="Z659" s="257" t="n">
        <v>0</v>
      </c>
    </row>
    <row r="660" customFormat="false" ht="15.05" hidden="false" customHeight="false" outlineLevel="0" collapsed="false">
      <c r="A660" s="254" t="n">
        <v>71591793</v>
      </c>
      <c r="B660" s="255" t="s">
        <v>638</v>
      </c>
      <c r="C660" s="255"/>
      <c r="D660" s="255" t="s">
        <v>254</v>
      </c>
      <c r="E660" s="255" t="s">
        <v>639</v>
      </c>
      <c r="F660" s="255" t="s">
        <v>173</v>
      </c>
      <c r="G660" s="255" t="s">
        <v>384</v>
      </c>
      <c r="H660" s="231" t="n">
        <v>43929</v>
      </c>
      <c r="I660" s="231" t="n">
        <v>43929</v>
      </c>
      <c r="J660" s="255" t="s">
        <v>287</v>
      </c>
      <c r="K660" s="256" t="n">
        <v>0</v>
      </c>
      <c r="L660" s="255" t="s">
        <v>238</v>
      </c>
      <c r="M660" s="255" t="s">
        <v>354</v>
      </c>
      <c r="N660" s="255"/>
      <c r="O660" s="257" t="n">
        <v>0</v>
      </c>
      <c r="P660" s="255" t="s">
        <v>640</v>
      </c>
      <c r="Q660" s="255" t="s">
        <v>278</v>
      </c>
      <c r="R660" s="255" t="s">
        <v>503</v>
      </c>
      <c r="S660" s="255" t="s">
        <v>338</v>
      </c>
      <c r="T660" s="255" t="s">
        <v>504</v>
      </c>
      <c r="U660" s="231" t="n">
        <v>43929</v>
      </c>
      <c r="V660" s="256" t="n">
        <v>0</v>
      </c>
      <c r="W660" s="255" t="s">
        <v>434</v>
      </c>
      <c r="X660" s="258" t="n">
        <v>0</v>
      </c>
      <c r="Y660" s="257" t="n">
        <v>0</v>
      </c>
      <c r="Z660" s="257" t="n">
        <v>0</v>
      </c>
    </row>
    <row r="661" customFormat="false" ht="15.05" hidden="false" customHeight="false" outlineLevel="0" collapsed="false">
      <c r="A661" s="254" t="n">
        <v>71610254</v>
      </c>
      <c r="B661" s="255" t="s">
        <v>641</v>
      </c>
      <c r="C661" s="255" t="s">
        <v>642</v>
      </c>
      <c r="D661" s="255" t="s">
        <v>370</v>
      </c>
      <c r="E661" s="255" t="s">
        <v>643</v>
      </c>
      <c r="F661" s="255" t="s">
        <v>116</v>
      </c>
      <c r="G661" s="255" t="s">
        <v>272</v>
      </c>
      <c r="H661" s="231" t="n">
        <v>43929</v>
      </c>
      <c r="I661" s="231" t="n">
        <v>43929</v>
      </c>
      <c r="J661" s="255" t="s">
        <v>273</v>
      </c>
      <c r="K661" s="256" t="n">
        <v>16</v>
      </c>
      <c r="L661" s="255" t="s">
        <v>247</v>
      </c>
      <c r="M661" s="255" t="s">
        <v>354</v>
      </c>
      <c r="N661" s="255" t="s">
        <v>644</v>
      </c>
      <c r="O661" s="257" t="n">
        <v>12</v>
      </c>
      <c r="P661" s="255" t="s">
        <v>292</v>
      </c>
      <c r="Q661" s="255" t="s">
        <v>278</v>
      </c>
      <c r="R661" s="255" t="s">
        <v>293</v>
      </c>
      <c r="S661" s="255" t="s">
        <v>294</v>
      </c>
      <c r="T661" s="255" t="s">
        <v>372</v>
      </c>
      <c r="U661" s="231" t="n">
        <v>43929</v>
      </c>
      <c r="V661" s="256" t="n">
        <v>8</v>
      </c>
      <c r="W661" s="255" t="s">
        <v>116</v>
      </c>
      <c r="X661" s="258" t="n">
        <v>0</v>
      </c>
      <c r="Y661" s="257" t="n">
        <v>12</v>
      </c>
      <c r="Z661" s="257" t="n">
        <v>0</v>
      </c>
    </row>
    <row r="662" customFormat="false" ht="15.05" hidden="false" customHeight="false" outlineLevel="0" collapsed="false">
      <c r="A662" s="254" t="n">
        <v>71610254</v>
      </c>
      <c r="B662" s="255" t="s">
        <v>641</v>
      </c>
      <c r="C662" s="255" t="s">
        <v>642</v>
      </c>
      <c r="D662" s="255" t="s">
        <v>370</v>
      </c>
      <c r="E662" s="255" t="s">
        <v>643</v>
      </c>
      <c r="F662" s="255" t="s">
        <v>335</v>
      </c>
      <c r="G662" s="255" t="s">
        <v>272</v>
      </c>
      <c r="H662" s="231" t="n">
        <v>43929</v>
      </c>
      <c r="I662" s="231" t="n">
        <v>43929</v>
      </c>
      <c r="J662" s="255" t="s">
        <v>287</v>
      </c>
      <c r="K662" s="256" t="n">
        <v>0</v>
      </c>
      <c r="L662" s="255" t="s">
        <v>247</v>
      </c>
      <c r="M662" s="255" t="s">
        <v>354</v>
      </c>
      <c r="N662" s="255" t="s">
        <v>644</v>
      </c>
      <c r="O662" s="257" t="n">
        <v>12</v>
      </c>
      <c r="P662" s="255" t="s">
        <v>292</v>
      </c>
      <c r="Q662" s="255" t="s">
        <v>278</v>
      </c>
      <c r="R662" s="255" t="s">
        <v>293</v>
      </c>
      <c r="S662" s="255" t="s">
        <v>294</v>
      </c>
      <c r="T662" s="255" t="s">
        <v>372</v>
      </c>
      <c r="U662" s="231" t="n">
        <v>43929</v>
      </c>
      <c r="V662" s="256" t="n">
        <v>0</v>
      </c>
      <c r="W662" s="255" t="s">
        <v>116</v>
      </c>
      <c r="X662" s="258" t="n">
        <v>0</v>
      </c>
      <c r="Y662" s="257" t="n">
        <v>12</v>
      </c>
      <c r="Z662" s="257" t="n">
        <v>0</v>
      </c>
    </row>
    <row r="663" customFormat="false" ht="15.05" hidden="false" customHeight="false" outlineLevel="0" collapsed="false">
      <c r="A663" s="254" t="n">
        <v>71626273</v>
      </c>
      <c r="B663" s="255" t="s">
        <v>645</v>
      </c>
      <c r="C663" s="255" t="s">
        <v>642</v>
      </c>
      <c r="D663" s="255" t="s">
        <v>646</v>
      </c>
      <c r="E663" s="255" t="s">
        <v>647</v>
      </c>
      <c r="F663" s="255" t="s">
        <v>116</v>
      </c>
      <c r="G663" s="255" t="s">
        <v>272</v>
      </c>
      <c r="H663" s="231" t="n">
        <v>43929</v>
      </c>
      <c r="I663" s="231" t="n">
        <v>43929</v>
      </c>
      <c r="J663" s="255" t="s">
        <v>326</v>
      </c>
      <c r="K663" s="256" t="n">
        <v>0.5</v>
      </c>
      <c r="L663" s="255" t="s">
        <v>247</v>
      </c>
      <c r="M663" s="255" t="s">
        <v>354</v>
      </c>
      <c r="N663" s="255" t="s">
        <v>648</v>
      </c>
      <c r="O663" s="257" t="n">
        <v>2.28</v>
      </c>
      <c r="P663" s="255" t="s">
        <v>584</v>
      </c>
      <c r="Q663" s="255" t="s">
        <v>278</v>
      </c>
      <c r="R663" s="255" t="s">
        <v>318</v>
      </c>
      <c r="S663" s="255" t="s">
        <v>294</v>
      </c>
      <c r="T663" s="255" t="s">
        <v>649</v>
      </c>
      <c r="U663" s="231" t="n">
        <v>43929</v>
      </c>
      <c r="V663" s="256" t="n">
        <v>0.5</v>
      </c>
      <c r="W663" s="255" t="s">
        <v>116</v>
      </c>
      <c r="X663" s="258" t="n">
        <v>0</v>
      </c>
      <c r="Y663" s="257" t="n">
        <v>2.28</v>
      </c>
      <c r="Z663" s="257" t="n">
        <v>0</v>
      </c>
    </row>
    <row r="664" customFormat="false" ht="15.05" hidden="false" customHeight="false" outlineLevel="0" collapsed="false">
      <c r="A664" s="254" t="n">
        <v>71626273</v>
      </c>
      <c r="B664" s="255" t="s">
        <v>645</v>
      </c>
      <c r="C664" s="255" t="s">
        <v>642</v>
      </c>
      <c r="D664" s="255" t="s">
        <v>646</v>
      </c>
      <c r="E664" s="255" t="s">
        <v>647</v>
      </c>
      <c r="F664" s="255" t="s">
        <v>116</v>
      </c>
      <c r="G664" s="255" t="s">
        <v>272</v>
      </c>
      <c r="H664" s="231" t="n">
        <v>43929</v>
      </c>
      <c r="I664" s="231" t="n">
        <v>43929</v>
      </c>
      <c r="J664" s="255" t="s">
        <v>326</v>
      </c>
      <c r="K664" s="256" t="n">
        <v>0.5</v>
      </c>
      <c r="L664" s="255" t="s">
        <v>247</v>
      </c>
      <c r="M664" s="255" t="s">
        <v>354</v>
      </c>
      <c r="N664" s="255" t="s">
        <v>648</v>
      </c>
      <c r="O664" s="257" t="n">
        <v>2.28</v>
      </c>
      <c r="P664" s="255" t="s">
        <v>584</v>
      </c>
      <c r="Q664" s="255" t="s">
        <v>278</v>
      </c>
      <c r="R664" s="255" t="s">
        <v>318</v>
      </c>
      <c r="S664" s="255" t="s">
        <v>294</v>
      </c>
      <c r="T664" s="255" t="s">
        <v>649</v>
      </c>
      <c r="U664" s="231" t="n">
        <v>43929</v>
      </c>
      <c r="V664" s="256" t="n">
        <v>0.5</v>
      </c>
      <c r="W664" s="255" t="s">
        <v>116</v>
      </c>
      <c r="X664" s="258" t="n">
        <v>0</v>
      </c>
      <c r="Y664" s="257" t="n">
        <v>2.28</v>
      </c>
      <c r="Z664" s="257" t="n">
        <v>0</v>
      </c>
    </row>
    <row r="665" customFormat="false" ht="15.05" hidden="false" customHeight="false" outlineLevel="0" collapsed="false">
      <c r="A665" s="254" t="n">
        <v>71626273</v>
      </c>
      <c r="B665" s="255" t="s">
        <v>645</v>
      </c>
      <c r="C665" s="255" t="s">
        <v>642</v>
      </c>
      <c r="D665" s="255" t="s">
        <v>646</v>
      </c>
      <c r="E665" s="255" t="s">
        <v>647</v>
      </c>
      <c r="F665" s="255" t="s">
        <v>116</v>
      </c>
      <c r="G665" s="255" t="s">
        <v>272</v>
      </c>
      <c r="H665" s="231" t="n">
        <v>43929</v>
      </c>
      <c r="I665" s="231" t="n">
        <v>43929</v>
      </c>
      <c r="J665" s="255" t="s">
        <v>326</v>
      </c>
      <c r="K665" s="256" t="n">
        <v>0.5</v>
      </c>
      <c r="L665" s="255" t="s">
        <v>247</v>
      </c>
      <c r="M665" s="255" t="s">
        <v>354</v>
      </c>
      <c r="N665" s="255" t="s">
        <v>648</v>
      </c>
      <c r="O665" s="257" t="n">
        <v>2.28</v>
      </c>
      <c r="P665" s="255" t="s">
        <v>584</v>
      </c>
      <c r="Q665" s="255" t="s">
        <v>278</v>
      </c>
      <c r="R665" s="255" t="s">
        <v>318</v>
      </c>
      <c r="S665" s="255" t="s">
        <v>294</v>
      </c>
      <c r="T665" s="255" t="s">
        <v>649</v>
      </c>
      <c r="U665" s="231" t="n">
        <v>43929</v>
      </c>
      <c r="V665" s="256" t="n">
        <v>0.5</v>
      </c>
      <c r="W665" s="255" t="s">
        <v>116</v>
      </c>
      <c r="X665" s="258" t="n">
        <v>0</v>
      </c>
      <c r="Y665" s="257" t="n">
        <v>2.28</v>
      </c>
      <c r="Z665" s="257" t="n">
        <v>0</v>
      </c>
    </row>
    <row r="666" customFormat="false" ht="15.05" hidden="false" customHeight="false" outlineLevel="0" collapsed="false">
      <c r="A666" s="254" t="n">
        <v>71626273</v>
      </c>
      <c r="B666" s="255" t="s">
        <v>645</v>
      </c>
      <c r="C666" s="255" t="s">
        <v>642</v>
      </c>
      <c r="D666" s="255" t="s">
        <v>646</v>
      </c>
      <c r="E666" s="255" t="s">
        <v>647</v>
      </c>
      <c r="F666" s="255" t="s">
        <v>116</v>
      </c>
      <c r="G666" s="255" t="s">
        <v>272</v>
      </c>
      <c r="H666" s="231" t="n">
        <v>43929</v>
      </c>
      <c r="I666" s="231" t="n">
        <v>43929</v>
      </c>
      <c r="J666" s="255" t="s">
        <v>326</v>
      </c>
      <c r="K666" s="256" t="n">
        <v>0.5</v>
      </c>
      <c r="L666" s="255" t="s">
        <v>247</v>
      </c>
      <c r="M666" s="255" t="s">
        <v>354</v>
      </c>
      <c r="N666" s="255" t="s">
        <v>648</v>
      </c>
      <c r="O666" s="257" t="n">
        <v>2.28</v>
      </c>
      <c r="P666" s="255" t="s">
        <v>584</v>
      </c>
      <c r="Q666" s="255" t="s">
        <v>278</v>
      </c>
      <c r="R666" s="255" t="s">
        <v>318</v>
      </c>
      <c r="S666" s="255" t="s">
        <v>294</v>
      </c>
      <c r="T666" s="255" t="s">
        <v>649</v>
      </c>
      <c r="U666" s="231" t="n">
        <v>43929</v>
      </c>
      <c r="V666" s="256" t="n">
        <v>0.5</v>
      </c>
      <c r="W666" s="255" t="s">
        <v>116</v>
      </c>
      <c r="X666" s="258" t="n">
        <v>0</v>
      </c>
      <c r="Y666" s="257" t="n">
        <v>2.28</v>
      </c>
      <c r="Z666" s="257" t="n">
        <v>0</v>
      </c>
    </row>
    <row r="667" customFormat="false" ht="15.05" hidden="false" customHeight="false" outlineLevel="0" collapsed="false">
      <c r="A667" s="254" t="n">
        <v>71626273</v>
      </c>
      <c r="B667" s="255" t="s">
        <v>645</v>
      </c>
      <c r="C667" s="255" t="s">
        <v>642</v>
      </c>
      <c r="D667" s="255" t="s">
        <v>646</v>
      </c>
      <c r="E667" s="255" t="s">
        <v>647</v>
      </c>
      <c r="F667" s="255" t="s">
        <v>116</v>
      </c>
      <c r="G667" s="255" t="s">
        <v>272</v>
      </c>
      <c r="H667" s="231" t="n">
        <v>43929</v>
      </c>
      <c r="I667" s="231" t="n">
        <v>43929</v>
      </c>
      <c r="J667" s="255" t="s">
        <v>326</v>
      </c>
      <c r="K667" s="256" t="n">
        <v>0.5</v>
      </c>
      <c r="L667" s="255" t="s">
        <v>247</v>
      </c>
      <c r="M667" s="255" t="s">
        <v>354</v>
      </c>
      <c r="N667" s="255" t="s">
        <v>648</v>
      </c>
      <c r="O667" s="257" t="n">
        <v>2.28</v>
      </c>
      <c r="P667" s="255" t="s">
        <v>584</v>
      </c>
      <c r="Q667" s="255" t="s">
        <v>278</v>
      </c>
      <c r="R667" s="255" t="s">
        <v>318</v>
      </c>
      <c r="S667" s="255" t="s">
        <v>294</v>
      </c>
      <c r="T667" s="255" t="s">
        <v>649</v>
      </c>
      <c r="U667" s="231" t="n">
        <v>43929</v>
      </c>
      <c r="V667" s="256" t="n">
        <v>0.5</v>
      </c>
      <c r="W667" s="255" t="s">
        <v>116</v>
      </c>
      <c r="X667" s="258" t="n">
        <v>0</v>
      </c>
      <c r="Y667" s="257" t="n">
        <v>2.28</v>
      </c>
      <c r="Z667" s="257" t="n">
        <v>0</v>
      </c>
    </row>
    <row r="668" customFormat="false" ht="15.05" hidden="false" customHeight="false" outlineLevel="0" collapsed="false">
      <c r="A668" s="254" t="n">
        <v>71626273</v>
      </c>
      <c r="B668" s="255" t="s">
        <v>645</v>
      </c>
      <c r="C668" s="255" t="s">
        <v>642</v>
      </c>
      <c r="D668" s="255" t="s">
        <v>646</v>
      </c>
      <c r="E668" s="255" t="s">
        <v>647</v>
      </c>
      <c r="F668" s="255" t="s">
        <v>116</v>
      </c>
      <c r="G668" s="255" t="s">
        <v>272</v>
      </c>
      <c r="H668" s="231" t="n">
        <v>43929</v>
      </c>
      <c r="I668" s="231" t="n">
        <v>43929</v>
      </c>
      <c r="J668" s="255" t="s">
        <v>326</v>
      </c>
      <c r="K668" s="256" t="n">
        <v>0.5</v>
      </c>
      <c r="L668" s="255" t="s">
        <v>247</v>
      </c>
      <c r="M668" s="255" t="s">
        <v>354</v>
      </c>
      <c r="N668" s="255" t="s">
        <v>648</v>
      </c>
      <c r="O668" s="257" t="n">
        <v>2.28</v>
      </c>
      <c r="P668" s="255" t="s">
        <v>584</v>
      </c>
      <c r="Q668" s="255" t="s">
        <v>278</v>
      </c>
      <c r="R668" s="255" t="s">
        <v>318</v>
      </c>
      <c r="S668" s="255" t="s">
        <v>294</v>
      </c>
      <c r="T668" s="255" t="s">
        <v>649</v>
      </c>
      <c r="U668" s="231" t="n">
        <v>43929</v>
      </c>
      <c r="V668" s="256" t="n">
        <v>0.5</v>
      </c>
      <c r="W668" s="255" t="s">
        <v>116</v>
      </c>
      <c r="X668" s="258" t="n">
        <v>0</v>
      </c>
      <c r="Y668" s="257" t="n">
        <v>2.28</v>
      </c>
      <c r="Z668" s="257" t="n">
        <v>0</v>
      </c>
    </row>
    <row r="669" customFormat="false" ht="15.05" hidden="false" customHeight="false" outlineLevel="0" collapsed="false">
      <c r="A669" s="254" t="n">
        <v>71626273</v>
      </c>
      <c r="B669" s="255" t="s">
        <v>645</v>
      </c>
      <c r="C669" s="255" t="s">
        <v>642</v>
      </c>
      <c r="D669" s="255" t="s">
        <v>646</v>
      </c>
      <c r="E669" s="255" t="s">
        <v>647</v>
      </c>
      <c r="F669" s="255" t="s">
        <v>335</v>
      </c>
      <c r="G669" s="255" t="s">
        <v>272</v>
      </c>
      <c r="H669" s="231" t="n">
        <v>43929</v>
      </c>
      <c r="I669" s="231" t="n">
        <v>43929</v>
      </c>
      <c r="J669" s="255" t="s">
        <v>287</v>
      </c>
      <c r="K669" s="256" t="n">
        <v>0</v>
      </c>
      <c r="L669" s="255" t="s">
        <v>247</v>
      </c>
      <c r="M669" s="255" t="s">
        <v>354</v>
      </c>
      <c r="N669" s="255" t="s">
        <v>648</v>
      </c>
      <c r="O669" s="257" t="n">
        <v>2.28</v>
      </c>
      <c r="P669" s="255" t="s">
        <v>584</v>
      </c>
      <c r="Q669" s="255" t="s">
        <v>278</v>
      </c>
      <c r="R669" s="255" t="s">
        <v>318</v>
      </c>
      <c r="S669" s="255" t="s">
        <v>294</v>
      </c>
      <c r="T669" s="255" t="s">
        <v>649</v>
      </c>
      <c r="U669" s="231" t="n">
        <v>43929</v>
      </c>
      <c r="V669" s="256" t="n">
        <v>0</v>
      </c>
      <c r="W669" s="255" t="s">
        <v>116</v>
      </c>
      <c r="X669" s="258" t="n">
        <v>0</v>
      </c>
      <c r="Y669" s="257" t="n">
        <v>2.28</v>
      </c>
      <c r="Z669" s="257" t="n">
        <v>0</v>
      </c>
    </row>
    <row r="670" customFormat="false" ht="15.05" hidden="false" customHeight="false" outlineLevel="0" collapsed="false">
      <c r="A670" s="254" t="n">
        <v>71637775</v>
      </c>
      <c r="B670" s="255" t="s">
        <v>650</v>
      </c>
      <c r="C670" s="255" t="s">
        <v>642</v>
      </c>
      <c r="D670" s="255" t="s">
        <v>651</v>
      </c>
      <c r="E670" s="255" t="s">
        <v>652</v>
      </c>
      <c r="F670" s="255" t="s">
        <v>116</v>
      </c>
      <c r="G670" s="255" t="s">
        <v>272</v>
      </c>
      <c r="H670" s="231" t="n">
        <v>43929</v>
      </c>
      <c r="I670" s="231" t="n">
        <v>43929</v>
      </c>
      <c r="J670" s="255" t="s">
        <v>287</v>
      </c>
      <c r="K670" s="256" t="n">
        <v>0</v>
      </c>
      <c r="L670" s="255" t="s">
        <v>247</v>
      </c>
      <c r="M670" s="255" t="s">
        <v>291</v>
      </c>
      <c r="N670" s="255"/>
      <c r="O670" s="257" t="n">
        <v>0</v>
      </c>
      <c r="P670" s="255" t="s">
        <v>331</v>
      </c>
      <c r="Q670" s="255" t="s">
        <v>278</v>
      </c>
      <c r="R670" s="255" t="s">
        <v>653</v>
      </c>
      <c r="S670" s="255" t="s">
        <v>338</v>
      </c>
      <c r="T670" s="255" t="s">
        <v>654</v>
      </c>
      <c r="U670" s="231" t="n">
        <v>43929</v>
      </c>
      <c r="V670" s="256" t="n">
        <v>0</v>
      </c>
      <c r="W670" s="255" t="s">
        <v>116</v>
      </c>
      <c r="X670" s="258" t="n">
        <v>0</v>
      </c>
      <c r="Y670" s="257" t="n">
        <v>0</v>
      </c>
      <c r="Z670" s="257" t="n">
        <v>0</v>
      </c>
    </row>
    <row r="671" customFormat="false" ht="15.05" hidden="false" customHeight="false" outlineLevel="0" collapsed="false">
      <c r="A671" s="254" t="n">
        <v>71637822</v>
      </c>
      <c r="B671" s="255" t="s">
        <v>655</v>
      </c>
      <c r="C671" s="255" t="s">
        <v>642</v>
      </c>
      <c r="D671" s="255" t="s">
        <v>656</v>
      </c>
      <c r="E671" s="255" t="s">
        <v>657</v>
      </c>
      <c r="F671" s="255" t="s">
        <v>116</v>
      </c>
      <c r="G671" s="255" t="s">
        <v>272</v>
      </c>
      <c r="H671" s="231" t="n">
        <v>43929</v>
      </c>
      <c r="I671" s="231" t="n">
        <v>43929</v>
      </c>
      <c r="J671" s="255" t="s">
        <v>326</v>
      </c>
      <c r="K671" s="256" t="n">
        <v>4</v>
      </c>
      <c r="L671" s="255" t="s">
        <v>247</v>
      </c>
      <c r="M671" s="255" t="s">
        <v>291</v>
      </c>
      <c r="N671" s="255" t="s">
        <v>658</v>
      </c>
      <c r="O671" s="257" t="n">
        <v>3</v>
      </c>
      <c r="P671" s="255" t="s">
        <v>331</v>
      </c>
      <c r="Q671" s="255" t="s">
        <v>278</v>
      </c>
      <c r="R671" s="255" t="s">
        <v>653</v>
      </c>
      <c r="S671" s="255" t="s">
        <v>294</v>
      </c>
      <c r="T671" s="255" t="s">
        <v>659</v>
      </c>
      <c r="U671" s="231" t="n">
        <v>43929</v>
      </c>
      <c r="V671" s="256" t="n">
        <v>4</v>
      </c>
      <c r="W671" s="255" t="s">
        <v>116</v>
      </c>
      <c r="X671" s="258" t="n">
        <v>0</v>
      </c>
      <c r="Y671" s="257" t="n">
        <v>3</v>
      </c>
      <c r="Z671" s="257" t="n">
        <v>0</v>
      </c>
    </row>
    <row r="672" customFormat="false" ht="15.05" hidden="false" customHeight="false" outlineLevel="0" collapsed="false">
      <c r="A672" s="254" t="n">
        <v>71637822</v>
      </c>
      <c r="B672" s="255" t="s">
        <v>655</v>
      </c>
      <c r="C672" s="255" t="s">
        <v>642</v>
      </c>
      <c r="D672" s="255" t="s">
        <v>656</v>
      </c>
      <c r="E672" s="255" t="s">
        <v>657</v>
      </c>
      <c r="F672" s="255" t="s">
        <v>335</v>
      </c>
      <c r="G672" s="255" t="s">
        <v>272</v>
      </c>
      <c r="H672" s="231" t="n">
        <v>43929</v>
      </c>
      <c r="I672" s="231" t="n">
        <v>43929</v>
      </c>
      <c r="J672" s="255" t="s">
        <v>287</v>
      </c>
      <c r="K672" s="256" t="n">
        <v>0</v>
      </c>
      <c r="L672" s="255" t="s">
        <v>247</v>
      </c>
      <c r="M672" s="255" t="s">
        <v>291</v>
      </c>
      <c r="N672" s="255" t="s">
        <v>658</v>
      </c>
      <c r="O672" s="257" t="n">
        <v>3</v>
      </c>
      <c r="P672" s="255" t="s">
        <v>331</v>
      </c>
      <c r="Q672" s="255" t="s">
        <v>278</v>
      </c>
      <c r="R672" s="255" t="s">
        <v>653</v>
      </c>
      <c r="S672" s="255" t="s">
        <v>294</v>
      </c>
      <c r="T672" s="255" t="s">
        <v>659</v>
      </c>
      <c r="U672" s="231" t="n">
        <v>43929</v>
      </c>
      <c r="V672" s="256" t="n">
        <v>0</v>
      </c>
      <c r="W672" s="255" t="s">
        <v>116</v>
      </c>
      <c r="X672" s="258" t="n">
        <v>0</v>
      </c>
      <c r="Y672" s="257" t="n">
        <v>3</v>
      </c>
      <c r="Z672" s="257" t="n">
        <v>0</v>
      </c>
    </row>
    <row r="673" customFormat="false" ht="15.05" hidden="false" customHeight="false" outlineLevel="0" collapsed="false">
      <c r="A673" s="254" t="n">
        <v>71648207</v>
      </c>
      <c r="B673" s="255" t="s">
        <v>660</v>
      </c>
      <c r="C673" s="255" t="s">
        <v>642</v>
      </c>
      <c r="D673" s="255" t="s">
        <v>370</v>
      </c>
      <c r="E673" s="255" t="s">
        <v>661</v>
      </c>
      <c r="F673" s="255" t="s">
        <v>116</v>
      </c>
      <c r="G673" s="255" t="s">
        <v>272</v>
      </c>
      <c r="H673" s="231" t="n">
        <v>43929</v>
      </c>
      <c r="I673" s="231" t="n">
        <v>43929</v>
      </c>
      <c r="J673" s="255" t="s">
        <v>326</v>
      </c>
      <c r="K673" s="256" t="n">
        <v>1</v>
      </c>
      <c r="L673" s="255" t="s">
        <v>247</v>
      </c>
      <c r="M673" s="255" t="s">
        <v>354</v>
      </c>
      <c r="N673" s="255" t="s">
        <v>662</v>
      </c>
      <c r="O673" s="257" t="n">
        <v>0.75</v>
      </c>
      <c r="P673" s="255" t="s">
        <v>441</v>
      </c>
      <c r="Q673" s="255" t="s">
        <v>278</v>
      </c>
      <c r="R673" s="255" t="s">
        <v>293</v>
      </c>
      <c r="S673" s="255" t="s">
        <v>338</v>
      </c>
      <c r="T673" s="255" t="s">
        <v>372</v>
      </c>
      <c r="U673" s="231" t="n">
        <v>43929</v>
      </c>
      <c r="V673" s="256" t="n">
        <v>1</v>
      </c>
      <c r="W673" s="255" t="s">
        <v>116</v>
      </c>
      <c r="X673" s="258" t="n">
        <v>0</v>
      </c>
      <c r="Y673" s="257" t="n">
        <v>0.75</v>
      </c>
      <c r="Z673" s="257" t="n">
        <v>0</v>
      </c>
    </row>
    <row r="674" customFormat="false" ht="15.05" hidden="false" customHeight="false" outlineLevel="0" collapsed="false">
      <c r="A674" s="254" t="n">
        <v>71648241</v>
      </c>
      <c r="B674" s="255" t="s">
        <v>663</v>
      </c>
      <c r="C674" s="255" t="s">
        <v>642</v>
      </c>
      <c r="D674" s="255" t="s">
        <v>656</v>
      </c>
      <c r="E674" s="255" t="s">
        <v>664</v>
      </c>
      <c r="F674" s="255" t="s">
        <v>116</v>
      </c>
      <c r="G674" s="255" t="s">
        <v>272</v>
      </c>
      <c r="H674" s="231" t="n">
        <v>43929</v>
      </c>
      <c r="I674" s="231" t="n">
        <v>43929</v>
      </c>
      <c r="J674" s="255" t="s">
        <v>326</v>
      </c>
      <c r="K674" s="256" t="n">
        <v>4</v>
      </c>
      <c r="L674" s="255" t="s">
        <v>247</v>
      </c>
      <c r="M674" s="255" t="s">
        <v>291</v>
      </c>
      <c r="N674" s="255" t="s">
        <v>665</v>
      </c>
      <c r="O674" s="257" t="n">
        <v>3</v>
      </c>
      <c r="P674" s="255" t="s">
        <v>441</v>
      </c>
      <c r="Q674" s="255" t="s">
        <v>278</v>
      </c>
      <c r="R674" s="255" t="s">
        <v>653</v>
      </c>
      <c r="S674" s="255" t="s">
        <v>338</v>
      </c>
      <c r="T674" s="255" t="s">
        <v>659</v>
      </c>
      <c r="U674" s="231" t="n">
        <v>43929</v>
      </c>
      <c r="V674" s="256" t="n">
        <v>4</v>
      </c>
      <c r="W674" s="255" t="s">
        <v>116</v>
      </c>
      <c r="X674" s="258" t="n">
        <v>0</v>
      </c>
      <c r="Y674" s="257" t="n">
        <v>3</v>
      </c>
      <c r="Z674" s="257" t="n">
        <v>0</v>
      </c>
    </row>
    <row r="675" customFormat="false" ht="15.05" hidden="false" customHeight="false" outlineLevel="0" collapsed="false">
      <c r="A675" s="254" t="n">
        <v>71648241</v>
      </c>
      <c r="B675" s="255" t="s">
        <v>663</v>
      </c>
      <c r="C675" s="255" t="s">
        <v>642</v>
      </c>
      <c r="D675" s="255" t="s">
        <v>656</v>
      </c>
      <c r="E675" s="255" t="s">
        <v>664</v>
      </c>
      <c r="F675" s="255" t="s">
        <v>335</v>
      </c>
      <c r="G675" s="255" t="s">
        <v>272</v>
      </c>
      <c r="H675" s="231" t="n">
        <v>43929</v>
      </c>
      <c r="I675" s="231" t="n">
        <v>43929</v>
      </c>
      <c r="J675" s="255" t="s">
        <v>287</v>
      </c>
      <c r="K675" s="256" t="n">
        <v>0</v>
      </c>
      <c r="L675" s="255" t="s">
        <v>247</v>
      </c>
      <c r="M675" s="255" t="s">
        <v>291</v>
      </c>
      <c r="N675" s="255" t="s">
        <v>665</v>
      </c>
      <c r="O675" s="257" t="n">
        <v>3</v>
      </c>
      <c r="P675" s="255" t="s">
        <v>441</v>
      </c>
      <c r="Q675" s="255" t="s">
        <v>278</v>
      </c>
      <c r="R675" s="255" t="s">
        <v>653</v>
      </c>
      <c r="S675" s="255" t="s">
        <v>338</v>
      </c>
      <c r="T675" s="255" t="s">
        <v>659</v>
      </c>
      <c r="U675" s="231" t="n">
        <v>43929</v>
      </c>
      <c r="V675" s="256" t="n">
        <v>0</v>
      </c>
      <c r="W675" s="255" t="s">
        <v>116</v>
      </c>
      <c r="X675" s="258" t="n">
        <v>0</v>
      </c>
      <c r="Y675" s="257" t="n">
        <v>3</v>
      </c>
      <c r="Z675" s="257" t="n">
        <v>0</v>
      </c>
    </row>
    <row r="676" customFormat="false" ht="15.05" hidden="false" customHeight="false" outlineLevel="0" collapsed="false">
      <c r="A676" s="254" t="n">
        <v>71648244</v>
      </c>
      <c r="B676" s="255" t="s">
        <v>666</v>
      </c>
      <c r="C676" s="255" t="s">
        <v>642</v>
      </c>
      <c r="D676" s="255" t="s">
        <v>656</v>
      </c>
      <c r="E676" s="255" t="s">
        <v>667</v>
      </c>
      <c r="F676" s="255" t="s">
        <v>116</v>
      </c>
      <c r="G676" s="255" t="s">
        <v>272</v>
      </c>
      <c r="H676" s="231" t="n">
        <v>43929</v>
      </c>
      <c r="I676" s="231" t="n">
        <v>43929</v>
      </c>
      <c r="J676" s="255" t="s">
        <v>326</v>
      </c>
      <c r="K676" s="256" t="n">
        <v>4</v>
      </c>
      <c r="L676" s="255" t="s">
        <v>247</v>
      </c>
      <c r="M676" s="255" t="s">
        <v>291</v>
      </c>
      <c r="N676" s="255" t="s">
        <v>668</v>
      </c>
      <c r="O676" s="257" t="n">
        <v>3</v>
      </c>
      <c r="P676" s="255" t="s">
        <v>441</v>
      </c>
      <c r="Q676" s="255" t="s">
        <v>278</v>
      </c>
      <c r="R676" s="255" t="s">
        <v>653</v>
      </c>
      <c r="S676" s="255" t="s">
        <v>338</v>
      </c>
      <c r="T676" s="255" t="s">
        <v>659</v>
      </c>
      <c r="U676" s="231" t="n">
        <v>43929</v>
      </c>
      <c r="V676" s="256" t="n">
        <v>4</v>
      </c>
      <c r="W676" s="255" t="s">
        <v>116</v>
      </c>
      <c r="X676" s="258" t="n">
        <v>0</v>
      </c>
      <c r="Y676" s="257" t="n">
        <v>3</v>
      </c>
      <c r="Z676" s="257" t="n">
        <v>0</v>
      </c>
    </row>
    <row r="677" customFormat="false" ht="15.05" hidden="false" customHeight="false" outlineLevel="0" collapsed="false">
      <c r="A677" s="254" t="n">
        <v>71648244</v>
      </c>
      <c r="B677" s="255" t="s">
        <v>666</v>
      </c>
      <c r="C677" s="255" t="s">
        <v>642</v>
      </c>
      <c r="D677" s="255" t="s">
        <v>656</v>
      </c>
      <c r="E677" s="255" t="s">
        <v>667</v>
      </c>
      <c r="F677" s="255" t="s">
        <v>335</v>
      </c>
      <c r="G677" s="255" t="s">
        <v>272</v>
      </c>
      <c r="H677" s="231" t="n">
        <v>43929</v>
      </c>
      <c r="I677" s="231" t="n">
        <v>43929</v>
      </c>
      <c r="J677" s="255" t="s">
        <v>287</v>
      </c>
      <c r="K677" s="256" t="n">
        <v>0</v>
      </c>
      <c r="L677" s="255" t="s">
        <v>247</v>
      </c>
      <c r="M677" s="255" t="s">
        <v>291</v>
      </c>
      <c r="N677" s="255" t="s">
        <v>668</v>
      </c>
      <c r="O677" s="257" t="n">
        <v>3</v>
      </c>
      <c r="P677" s="255" t="s">
        <v>441</v>
      </c>
      <c r="Q677" s="255" t="s">
        <v>278</v>
      </c>
      <c r="R677" s="255" t="s">
        <v>653</v>
      </c>
      <c r="S677" s="255" t="s">
        <v>338</v>
      </c>
      <c r="T677" s="255" t="s">
        <v>659</v>
      </c>
      <c r="U677" s="231" t="n">
        <v>43929</v>
      </c>
      <c r="V677" s="256" t="n">
        <v>0</v>
      </c>
      <c r="W677" s="255" t="s">
        <v>116</v>
      </c>
      <c r="X677" s="258" t="n">
        <v>0</v>
      </c>
      <c r="Y677" s="257" t="n">
        <v>3</v>
      </c>
      <c r="Z677" s="257" t="n">
        <v>0</v>
      </c>
    </row>
    <row r="678" customFormat="false" ht="15.05" hidden="false" customHeight="false" outlineLevel="0" collapsed="false">
      <c r="A678" s="254" t="n">
        <v>71648265</v>
      </c>
      <c r="B678" s="255" t="s">
        <v>669</v>
      </c>
      <c r="C678" s="255"/>
      <c r="D678" s="255" t="s">
        <v>370</v>
      </c>
      <c r="E678" s="255" t="s">
        <v>670</v>
      </c>
      <c r="F678" s="255" t="s">
        <v>144</v>
      </c>
      <c r="G678" s="255" t="s">
        <v>309</v>
      </c>
      <c r="H678" s="231" t="n">
        <v>43929</v>
      </c>
      <c r="I678" s="231" t="n">
        <v>43929</v>
      </c>
      <c r="J678" s="255" t="s">
        <v>326</v>
      </c>
      <c r="K678" s="256" t="n">
        <v>2</v>
      </c>
      <c r="L678" s="255" t="s">
        <v>247</v>
      </c>
      <c r="M678" s="255" t="s">
        <v>445</v>
      </c>
      <c r="N678" s="255" t="s">
        <v>671</v>
      </c>
      <c r="O678" s="257" t="n">
        <v>1.5</v>
      </c>
      <c r="P678" s="255" t="s">
        <v>441</v>
      </c>
      <c r="Q678" s="255" t="s">
        <v>278</v>
      </c>
      <c r="R678" s="255" t="s">
        <v>293</v>
      </c>
      <c r="S678" s="255" t="s">
        <v>338</v>
      </c>
      <c r="T678" s="255" t="s">
        <v>372</v>
      </c>
      <c r="U678" s="231" t="n">
        <v>43929</v>
      </c>
      <c r="V678" s="256" t="n">
        <v>2</v>
      </c>
      <c r="W678" s="255" t="s">
        <v>144</v>
      </c>
      <c r="X678" s="258" t="n">
        <v>0</v>
      </c>
      <c r="Y678" s="257" t="n">
        <v>1.5</v>
      </c>
      <c r="Z678" s="257" t="n">
        <v>0</v>
      </c>
    </row>
    <row r="679" customFormat="false" ht="15.05" hidden="false" customHeight="false" outlineLevel="0" collapsed="false">
      <c r="A679" s="254" t="n">
        <v>71648265</v>
      </c>
      <c r="B679" s="255" t="s">
        <v>669</v>
      </c>
      <c r="C679" s="255"/>
      <c r="D679" s="255" t="s">
        <v>370</v>
      </c>
      <c r="E679" s="255" t="s">
        <v>670</v>
      </c>
      <c r="F679" s="255" t="s">
        <v>335</v>
      </c>
      <c r="G679" s="255" t="s">
        <v>309</v>
      </c>
      <c r="H679" s="231" t="n">
        <v>43929</v>
      </c>
      <c r="I679" s="231" t="n">
        <v>43929</v>
      </c>
      <c r="J679" s="255" t="s">
        <v>287</v>
      </c>
      <c r="K679" s="256" t="n">
        <v>0</v>
      </c>
      <c r="L679" s="255" t="s">
        <v>247</v>
      </c>
      <c r="M679" s="255" t="s">
        <v>445</v>
      </c>
      <c r="N679" s="255" t="s">
        <v>671</v>
      </c>
      <c r="O679" s="257" t="n">
        <v>1.5</v>
      </c>
      <c r="P679" s="255" t="s">
        <v>441</v>
      </c>
      <c r="Q679" s="255" t="s">
        <v>278</v>
      </c>
      <c r="R679" s="255" t="s">
        <v>293</v>
      </c>
      <c r="S679" s="255" t="s">
        <v>338</v>
      </c>
      <c r="T679" s="255" t="s">
        <v>372</v>
      </c>
      <c r="U679" s="231" t="n">
        <v>43929</v>
      </c>
      <c r="V679" s="256" t="n">
        <v>0</v>
      </c>
      <c r="W679" s="255" t="s">
        <v>144</v>
      </c>
      <c r="X679" s="258" t="n">
        <v>0</v>
      </c>
      <c r="Y679" s="257" t="n">
        <v>1.5</v>
      </c>
      <c r="Z679" s="257" t="n">
        <v>0</v>
      </c>
    </row>
    <row r="680" customFormat="false" ht="15.05" hidden="false" customHeight="false" outlineLevel="0" collapsed="false">
      <c r="A680" s="254" t="n">
        <v>71648282</v>
      </c>
      <c r="B680" s="255" t="s">
        <v>672</v>
      </c>
      <c r="C680" s="255"/>
      <c r="D680" s="255" t="s">
        <v>673</v>
      </c>
      <c r="E680" s="255" t="s">
        <v>674</v>
      </c>
      <c r="F680" s="255" t="s">
        <v>116</v>
      </c>
      <c r="G680" s="255" t="s">
        <v>272</v>
      </c>
      <c r="H680" s="231" t="n">
        <v>43929</v>
      </c>
      <c r="I680" s="231" t="n">
        <v>43929</v>
      </c>
      <c r="J680" s="255" t="s">
        <v>326</v>
      </c>
      <c r="K680" s="256" t="n">
        <v>0</v>
      </c>
      <c r="L680" s="255" t="s">
        <v>247</v>
      </c>
      <c r="M680" s="255" t="s">
        <v>291</v>
      </c>
      <c r="N680" s="255" t="s">
        <v>675</v>
      </c>
      <c r="O680" s="257" t="n">
        <v>0</v>
      </c>
      <c r="P680" s="255" t="s">
        <v>441</v>
      </c>
      <c r="Q680" s="255" t="s">
        <v>278</v>
      </c>
      <c r="R680" s="255" t="s">
        <v>676</v>
      </c>
      <c r="S680" s="255" t="s">
        <v>338</v>
      </c>
      <c r="T680" s="255" t="s">
        <v>677</v>
      </c>
      <c r="U680" s="231" t="n">
        <v>43929</v>
      </c>
      <c r="V680" s="256" t="n">
        <v>0</v>
      </c>
      <c r="W680" s="255" t="s">
        <v>116</v>
      </c>
      <c r="X680" s="258" t="n">
        <v>0</v>
      </c>
      <c r="Y680" s="257" t="n">
        <v>0</v>
      </c>
      <c r="Z680" s="257" t="n">
        <v>0</v>
      </c>
    </row>
    <row r="681" customFormat="false" ht="15.05" hidden="false" customHeight="false" outlineLevel="0" collapsed="false">
      <c r="A681" s="254" t="n">
        <v>71648282</v>
      </c>
      <c r="B681" s="255" t="s">
        <v>672</v>
      </c>
      <c r="C681" s="255"/>
      <c r="D681" s="255" t="s">
        <v>673</v>
      </c>
      <c r="E681" s="255" t="s">
        <v>674</v>
      </c>
      <c r="F681" s="255" t="s">
        <v>335</v>
      </c>
      <c r="G681" s="255" t="s">
        <v>272</v>
      </c>
      <c r="H681" s="231" t="n">
        <v>43929</v>
      </c>
      <c r="I681" s="231" t="n">
        <v>43929</v>
      </c>
      <c r="J681" s="255" t="s">
        <v>287</v>
      </c>
      <c r="K681" s="256" t="n">
        <v>0</v>
      </c>
      <c r="L681" s="255" t="s">
        <v>247</v>
      </c>
      <c r="M681" s="255" t="s">
        <v>291</v>
      </c>
      <c r="N681" s="255" t="s">
        <v>675</v>
      </c>
      <c r="O681" s="257" t="n">
        <v>0</v>
      </c>
      <c r="P681" s="255" t="s">
        <v>441</v>
      </c>
      <c r="Q681" s="255" t="s">
        <v>278</v>
      </c>
      <c r="R681" s="255" t="s">
        <v>676</v>
      </c>
      <c r="S681" s="255" t="s">
        <v>338</v>
      </c>
      <c r="T681" s="255" t="s">
        <v>677</v>
      </c>
      <c r="U681" s="231" t="n">
        <v>43929</v>
      </c>
      <c r="V681" s="256" t="n">
        <v>0</v>
      </c>
      <c r="W681" s="255" t="s">
        <v>116</v>
      </c>
      <c r="X681" s="258" t="n">
        <v>0</v>
      </c>
      <c r="Y681" s="257" t="n">
        <v>0</v>
      </c>
      <c r="Z681" s="257" t="n">
        <v>0</v>
      </c>
    </row>
    <row r="682" customFormat="false" ht="15.05" hidden="false" customHeight="false" outlineLevel="0" collapsed="false">
      <c r="A682" s="254" t="n">
        <v>71648283</v>
      </c>
      <c r="B682" s="255" t="s">
        <v>678</v>
      </c>
      <c r="C682" s="255"/>
      <c r="D682" s="255" t="s">
        <v>673</v>
      </c>
      <c r="E682" s="255" t="s">
        <v>679</v>
      </c>
      <c r="F682" s="255" t="s">
        <v>144</v>
      </c>
      <c r="G682" s="255" t="s">
        <v>309</v>
      </c>
      <c r="H682" s="231" t="n">
        <v>43929</v>
      </c>
      <c r="I682" s="231" t="n">
        <v>43929</v>
      </c>
      <c r="J682" s="255" t="s">
        <v>326</v>
      </c>
      <c r="K682" s="256" t="n">
        <v>0.1</v>
      </c>
      <c r="L682" s="255" t="s">
        <v>238</v>
      </c>
      <c r="M682" s="255" t="s">
        <v>291</v>
      </c>
      <c r="N682" s="255" t="s">
        <v>675</v>
      </c>
      <c r="O682" s="257" t="n">
        <v>0.99</v>
      </c>
      <c r="P682" s="255" t="s">
        <v>441</v>
      </c>
      <c r="Q682" s="255" t="s">
        <v>278</v>
      </c>
      <c r="R682" s="255" t="s">
        <v>676</v>
      </c>
      <c r="S682" s="255" t="s">
        <v>338</v>
      </c>
      <c r="T682" s="255" t="s">
        <v>677</v>
      </c>
      <c r="U682" s="231" t="n">
        <v>43929</v>
      </c>
      <c r="V682" s="256" t="n">
        <v>0.1</v>
      </c>
      <c r="W682" s="255" t="s">
        <v>455</v>
      </c>
      <c r="X682" s="258" t="n">
        <v>0</v>
      </c>
      <c r="Y682" s="257" t="n">
        <v>0.99</v>
      </c>
      <c r="Z682" s="257" t="n">
        <v>0</v>
      </c>
    </row>
    <row r="683" customFormat="false" ht="15.05" hidden="false" customHeight="false" outlineLevel="0" collapsed="false">
      <c r="A683" s="254" t="n">
        <v>71648283</v>
      </c>
      <c r="B683" s="255" t="s">
        <v>678</v>
      </c>
      <c r="C683" s="255"/>
      <c r="D683" s="255" t="s">
        <v>673</v>
      </c>
      <c r="E683" s="255" t="s">
        <v>679</v>
      </c>
      <c r="F683" s="255" t="s">
        <v>144</v>
      </c>
      <c r="G683" s="255" t="s">
        <v>309</v>
      </c>
      <c r="H683" s="231" t="n">
        <v>43929</v>
      </c>
      <c r="I683" s="231" t="n">
        <v>43929</v>
      </c>
      <c r="J683" s="255" t="s">
        <v>326</v>
      </c>
      <c r="K683" s="256" t="n">
        <v>0.2</v>
      </c>
      <c r="L683" s="255" t="s">
        <v>238</v>
      </c>
      <c r="M683" s="255" t="s">
        <v>291</v>
      </c>
      <c r="N683" s="255" t="s">
        <v>675</v>
      </c>
      <c r="O683" s="257" t="n">
        <v>0.99</v>
      </c>
      <c r="P683" s="255" t="s">
        <v>441</v>
      </c>
      <c r="Q683" s="255" t="s">
        <v>278</v>
      </c>
      <c r="R683" s="255" t="s">
        <v>676</v>
      </c>
      <c r="S683" s="255" t="s">
        <v>338</v>
      </c>
      <c r="T683" s="255" t="s">
        <v>677</v>
      </c>
      <c r="U683" s="231" t="n">
        <v>43929</v>
      </c>
      <c r="V683" s="256" t="n">
        <v>0.2</v>
      </c>
      <c r="W683" s="255" t="s">
        <v>455</v>
      </c>
      <c r="X683" s="258" t="n">
        <v>0</v>
      </c>
      <c r="Y683" s="257" t="n">
        <v>0.99</v>
      </c>
      <c r="Z683" s="257" t="n">
        <v>0</v>
      </c>
    </row>
    <row r="684" customFormat="false" ht="15.05" hidden="false" customHeight="false" outlineLevel="0" collapsed="false">
      <c r="A684" s="254" t="n">
        <v>71648283</v>
      </c>
      <c r="B684" s="255" t="s">
        <v>678</v>
      </c>
      <c r="C684" s="255"/>
      <c r="D684" s="255" t="s">
        <v>673</v>
      </c>
      <c r="E684" s="255" t="s">
        <v>679</v>
      </c>
      <c r="F684" s="255" t="s">
        <v>144</v>
      </c>
      <c r="G684" s="255" t="s">
        <v>309</v>
      </c>
      <c r="H684" s="231" t="n">
        <v>43929</v>
      </c>
      <c r="I684" s="231" t="n">
        <v>43929</v>
      </c>
      <c r="J684" s="255" t="s">
        <v>326</v>
      </c>
      <c r="K684" s="256" t="n">
        <v>0.2</v>
      </c>
      <c r="L684" s="255" t="s">
        <v>238</v>
      </c>
      <c r="M684" s="255" t="s">
        <v>291</v>
      </c>
      <c r="N684" s="255" t="s">
        <v>675</v>
      </c>
      <c r="O684" s="257" t="n">
        <v>0.99</v>
      </c>
      <c r="P684" s="255" t="s">
        <v>441</v>
      </c>
      <c r="Q684" s="255" t="s">
        <v>278</v>
      </c>
      <c r="R684" s="255" t="s">
        <v>676</v>
      </c>
      <c r="S684" s="255" t="s">
        <v>338</v>
      </c>
      <c r="T684" s="255" t="s">
        <v>677</v>
      </c>
      <c r="U684" s="231" t="n">
        <v>43929</v>
      </c>
      <c r="V684" s="256" t="n">
        <v>0.2</v>
      </c>
      <c r="W684" s="255" t="s">
        <v>455</v>
      </c>
      <c r="X684" s="258" t="n">
        <v>0</v>
      </c>
      <c r="Y684" s="257" t="n">
        <v>0.99</v>
      </c>
      <c r="Z684" s="257" t="n">
        <v>0</v>
      </c>
    </row>
    <row r="685" customFormat="false" ht="15.05" hidden="false" customHeight="false" outlineLevel="0" collapsed="false">
      <c r="A685" s="254" t="n">
        <v>71648283</v>
      </c>
      <c r="B685" s="255" t="s">
        <v>678</v>
      </c>
      <c r="C685" s="255"/>
      <c r="D685" s="255" t="s">
        <v>673</v>
      </c>
      <c r="E685" s="255" t="s">
        <v>679</v>
      </c>
      <c r="F685" s="255" t="s">
        <v>144</v>
      </c>
      <c r="G685" s="255" t="s">
        <v>309</v>
      </c>
      <c r="H685" s="231" t="n">
        <v>43929</v>
      </c>
      <c r="I685" s="231" t="n">
        <v>43929</v>
      </c>
      <c r="J685" s="255" t="s">
        <v>326</v>
      </c>
      <c r="K685" s="256" t="n">
        <v>0.5</v>
      </c>
      <c r="L685" s="255" t="s">
        <v>238</v>
      </c>
      <c r="M685" s="255" t="s">
        <v>291</v>
      </c>
      <c r="N685" s="255" t="s">
        <v>675</v>
      </c>
      <c r="O685" s="257" t="n">
        <v>0.99</v>
      </c>
      <c r="P685" s="255" t="s">
        <v>441</v>
      </c>
      <c r="Q685" s="255" t="s">
        <v>278</v>
      </c>
      <c r="R685" s="255" t="s">
        <v>676</v>
      </c>
      <c r="S685" s="255" t="s">
        <v>338</v>
      </c>
      <c r="T685" s="255" t="s">
        <v>677</v>
      </c>
      <c r="U685" s="231" t="n">
        <v>43929</v>
      </c>
      <c r="V685" s="256" t="n">
        <v>0.5</v>
      </c>
      <c r="W685" s="255" t="s">
        <v>455</v>
      </c>
      <c r="X685" s="258" t="n">
        <v>0</v>
      </c>
      <c r="Y685" s="257" t="n">
        <v>0.99</v>
      </c>
      <c r="Z685" s="257" t="n">
        <v>0</v>
      </c>
    </row>
    <row r="686" customFormat="false" ht="15.05" hidden="false" customHeight="false" outlineLevel="0" collapsed="false">
      <c r="A686" s="254" t="n">
        <v>71648283</v>
      </c>
      <c r="B686" s="255" t="s">
        <v>678</v>
      </c>
      <c r="C686" s="255"/>
      <c r="D686" s="255" t="s">
        <v>673</v>
      </c>
      <c r="E686" s="255" t="s">
        <v>679</v>
      </c>
      <c r="F686" s="255" t="s">
        <v>144</v>
      </c>
      <c r="G686" s="255" t="s">
        <v>309</v>
      </c>
      <c r="H686" s="231" t="n">
        <v>43929</v>
      </c>
      <c r="I686" s="231" t="n">
        <v>43929</v>
      </c>
      <c r="J686" s="255" t="s">
        <v>326</v>
      </c>
      <c r="K686" s="256" t="n">
        <v>0.3</v>
      </c>
      <c r="L686" s="255" t="s">
        <v>238</v>
      </c>
      <c r="M686" s="255" t="s">
        <v>291</v>
      </c>
      <c r="N686" s="255" t="s">
        <v>675</v>
      </c>
      <c r="O686" s="257" t="n">
        <v>0.99</v>
      </c>
      <c r="P686" s="255" t="s">
        <v>441</v>
      </c>
      <c r="Q686" s="255" t="s">
        <v>278</v>
      </c>
      <c r="R686" s="255" t="s">
        <v>676</v>
      </c>
      <c r="S686" s="255" t="s">
        <v>338</v>
      </c>
      <c r="T686" s="255" t="s">
        <v>677</v>
      </c>
      <c r="U686" s="231" t="n">
        <v>43929</v>
      </c>
      <c r="V686" s="256" t="n">
        <v>0.3</v>
      </c>
      <c r="W686" s="255" t="s">
        <v>455</v>
      </c>
      <c r="X686" s="258" t="n">
        <v>0</v>
      </c>
      <c r="Y686" s="257" t="n">
        <v>0.99</v>
      </c>
      <c r="Z686" s="257" t="n">
        <v>0</v>
      </c>
    </row>
    <row r="687" customFormat="false" ht="15.05" hidden="false" customHeight="false" outlineLevel="0" collapsed="false">
      <c r="A687" s="254" t="n">
        <v>71648283</v>
      </c>
      <c r="B687" s="255" t="s">
        <v>678</v>
      </c>
      <c r="C687" s="255"/>
      <c r="D687" s="255" t="s">
        <v>673</v>
      </c>
      <c r="E687" s="255" t="s">
        <v>679</v>
      </c>
      <c r="F687" s="255" t="s">
        <v>335</v>
      </c>
      <c r="G687" s="255" t="s">
        <v>309</v>
      </c>
      <c r="H687" s="231" t="n">
        <v>43929</v>
      </c>
      <c r="I687" s="231" t="n">
        <v>43929</v>
      </c>
      <c r="J687" s="255" t="s">
        <v>287</v>
      </c>
      <c r="K687" s="256" t="n">
        <v>0</v>
      </c>
      <c r="L687" s="255" t="s">
        <v>238</v>
      </c>
      <c r="M687" s="255" t="s">
        <v>291</v>
      </c>
      <c r="N687" s="255" t="s">
        <v>675</v>
      </c>
      <c r="O687" s="257" t="n">
        <v>0.99</v>
      </c>
      <c r="P687" s="255" t="s">
        <v>441</v>
      </c>
      <c r="Q687" s="255" t="s">
        <v>278</v>
      </c>
      <c r="R687" s="255" t="s">
        <v>676</v>
      </c>
      <c r="S687" s="255" t="s">
        <v>338</v>
      </c>
      <c r="T687" s="255" t="s">
        <v>677</v>
      </c>
      <c r="U687" s="231" t="n">
        <v>43929</v>
      </c>
      <c r="V687" s="256" t="n">
        <v>0</v>
      </c>
      <c r="W687" s="255" t="s">
        <v>455</v>
      </c>
      <c r="X687" s="258" t="n">
        <v>0</v>
      </c>
      <c r="Y687" s="257" t="n">
        <v>0.99</v>
      </c>
      <c r="Z687" s="257" t="n">
        <v>0</v>
      </c>
    </row>
    <row r="688" customFormat="false" ht="15.05" hidden="false" customHeight="false" outlineLevel="0" collapsed="false">
      <c r="A688" s="254" t="n">
        <v>71656402</v>
      </c>
      <c r="B688" s="255" t="s">
        <v>250</v>
      </c>
      <c r="C688" s="255"/>
      <c r="D688" s="255" t="s">
        <v>251</v>
      </c>
      <c r="E688" s="255" t="s">
        <v>186</v>
      </c>
      <c r="F688" s="255" t="s">
        <v>144</v>
      </c>
      <c r="G688" s="255" t="s">
        <v>309</v>
      </c>
      <c r="H688" s="231" t="n">
        <v>43929</v>
      </c>
      <c r="I688" s="231" t="n">
        <v>43929</v>
      </c>
      <c r="J688" s="255" t="s">
        <v>326</v>
      </c>
      <c r="K688" s="256" t="n">
        <v>2</v>
      </c>
      <c r="L688" s="255" t="s">
        <v>238</v>
      </c>
      <c r="M688" s="255" t="s">
        <v>291</v>
      </c>
      <c r="N688" s="255"/>
      <c r="O688" s="257" t="n">
        <v>1.5</v>
      </c>
      <c r="P688" s="255" t="s">
        <v>613</v>
      </c>
      <c r="Q688" s="255" t="s">
        <v>278</v>
      </c>
      <c r="R688" s="255" t="s">
        <v>500</v>
      </c>
      <c r="S688" s="255" t="s">
        <v>338</v>
      </c>
      <c r="T688" s="255" t="s">
        <v>501</v>
      </c>
      <c r="U688" s="231" t="n">
        <v>43929</v>
      </c>
      <c r="V688" s="256" t="n">
        <v>2</v>
      </c>
      <c r="W688" s="255" t="s">
        <v>502</v>
      </c>
      <c r="X688" s="258" t="n">
        <v>0</v>
      </c>
      <c r="Y688" s="257" t="n">
        <v>1.5</v>
      </c>
      <c r="Z688" s="257" t="n">
        <v>0</v>
      </c>
    </row>
    <row r="689" customFormat="false" ht="15.05" hidden="false" customHeight="false" outlineLevel="0" collapsed="false">
      <c r="A689" s="254" t="n">
        <v>71656403</v>
      </c>
      <c r="B689" s="255" t="s">
        <v>252</v>
      </c>
      <c r="C689" s="255"/>
      <c r="D689" s="255" t="s">
        <v>251</v>
      </c>
      <c r="E689" s="255" t="s">
        <v>197</v>
      </c>
      <c r="F689" s="255" t="s">
        <v>144</v>
      </c>
      <c r="G689" s="255" t="s">
        <v>309</v>
      </c>
      <c r="H689" s="231" t="n">
        <v>43929</v>
      </c>
      <c r="I689" s="231" t="n">
        <v>43929</v>
      </c>
      <c r="J689" s="255" t="s">
        <v>326</v>
      </c>
      <c r="K689" s="256" t="n">
        <v>2</v>
      </c>
      <c r="L689" s="255" t="s">
        <v>238</v>
      </c>
      <c r="M689" s="255" t="s">
        <v>291</v>
      </c>
      <c r="N689" s="255"/>
      <c r="O689" s="257" t="n">
        <v>1.5</v>
      </c>
      <c r="P689" s="255" t="s">
        <v>613</v>
      </c>
      <c r="Q689" s="255" t="s">
        <v>278</v>
      </c>
      <c r="R689" s="255" t="s">
        <v>500</v>
      </c>
      <c r="S689" s="255" t="s">
        <v>338</v>
      </c>
      <c r="T689" s="255" t="s">
        <v>501</v>
      </c>
      <c r="U689" s="231" t="n">
        <v>43929</v>
      </c>
      <c r="V689" s="256" t="n">
        <v>2</v>
      </c>
      <c r="W689" s="255" t="s">
        <v>502</v>
      </c>
      <c r="X689" s="258" t="n">
        <v>0</v>
      </c>
      <c r="Y689" s="257" t="n">
        <v>1.5</v>
      </c>
      <c r="Z689" s="257" t="n">
        <v>0</v>
      </c>
    </row>
    <row r="690" customFormat="false" ht="15.05" hidden="false" customHeight="false" outlineLevel="0" collapsed="false">
      <c r="A690" s="254" t="n">
        <v>71656404</v>
      </c>
      <c r="B690" s="255" t="s">
        <v>253</v>
      </c>
      <c r="C690" s="255"/>
      <c r="D690" s="255" t="s">
        <v>254</v>
      </c>
      <c r="E690" s="255" t="s">
        <v>182</v>
      </c>
      <c r="F690" s="255" t="s">
        <v>116</v>
      </c>
      <c r="G690" s="255" t="s">
        <v>272</v>
      </c>
      <c r="H690" s="231" t="n">
        <v>43929</v>
      </c>
      <c r="I690" s="231" t="n">
        <v>43929</v>
      </c>
      <c r="J690" s="255" t="s">
        <v>326</v>
      </c>
      <c r="K690" s="256" t="n">
        <v>2</v>
      </c>
      <c r="L690" s="255" t="s">
        <v>238</v>
      </c>
      <c r="M690" s="255" t="s">
        <v>291</v>
      </c>
      <c r="N690" s="255"/>
      <c r="O690" s="257" t="n">
        <v>1.5</v>
      </c>
      <c r="P690" s="255" t="s">
        <v>613</v>
      </c>
      <c r="Q690" s="255" t="s">
        <v>278</v>
      </c>
      <c r="R690" s="255" t="s">
        <v>503</v>
      </c>
      <c r="S690" s="255" t="s">
        <v>338</v>
      </c>
      <c r="T690" s="255" t="s">
        <v>504</v>
      </c>
      <c r="U690" s="231" t="n">
        <v>43929</v>
      </c>
      <c r="V690" s="256" t="n">
        <v>2</v>
      </c>
      <c r="W690" s="255" t="s">
        <v>116</v>
      </c>
      <c r="X690" s="258" t="n">
        <v>0</v>
      </c>
      <c r="Y690" s="257" t="n">
        <v>1.5</v>
      </c>
      <c r="Z690" s="257" t="n">
        <v>0</v>
      </c>
    </row>
    <row r="691" customFormat="false" ht="15.05" hidden="false" customHeight="false" outlineLevel="0" collapsed="false">
      <c r="A691" s="254" t="n">
        <v>71656404</v>
      </c>
      <c r="B691" s="255" t="s">
        <v>253</v>
      </c>
      <c r="C691" s="255"/>
      <c r="D691" s="255" t="s">
        <v>254</v>
      </c>
      <c r="E691" s="255" t="s">
        <v>182</v>
      </c>
      <c r="F691" s="255" t="s">
        <v>116</v>
      </c>
      <c r="G691" s="255" t="s">
        <v>272</v>
      </c>
      <c r="H691" s="231" t="n">
        <v>43929</v>
      </c>
      <c r="I691" s="231" t="n">
        <v>43929</v>
      </c>
      <c r="J691" s="255" t="s">
        <v>326</v>
      </c>
      <c r="K691" s="256" t="n">
        <v>0</v>
      </c>
      <c r="L691" s="255" t="s">
        <v>238</v>
      </c>
      <c r="M691" s="255" t="s">
        <v>291</v>
      </c>
      <c r="N691" s="255"/>
      <c r="O691" s="257" t="n">
        <v>1.5</v>
      </c>
      <c r="P691" s="255" t="s">
        <v>613</v>
      </c>
      <c r="Q691" s="255" t="s">
        <v>278</v>
      </c>
      <c r="R691" s="255" t="s">
        <v>503</v>
      </c>
      <c r="S691" s="255" t="s">
        <v>338</v>
      </c>
      <c r="T691" s="255" t="s">
        <v>504</v>
      </c>
      <c r="U691" s="231" t="n">
        <v>43929</v>
      </c>
      <c r="V691" s="256" t="n">
        <v>0</v>
      </c>
      <c r="W691" s="255" t="s">
        <v>116</v>
      </c>
      <c r="X691" s="258" t="n">
        <v>0</v>
      </c>
      <c r="Y691" s="257" t="n">
        <v>1.5</v>
      </c>
      <c r="Z691" s="257" t="n">
        <v>0</v>
      </c>
    </row>
    <row r="692" customFormat="false" ht="15.05" hidden="false" customHeight="false" outlineLevel="0" collapsed="false">
      <c r="A692" s="254" t="n">
        <v>71656404</v>
      </c>
      <c r="B692" s="255" t="s">
        <v>253</v>
      </c>
      <c r="C692" s="255"/>
      <c r="D692" s="255" t="s">
        <v>254</v>
      </c>
      <c r="E692" s="255" t="s">
        <v>182</v>
      </c>
      <c r="F692" s="255" t="s">
        <v>116</v>
      </c>
      <c r="G692" s="255" t="s">
        <v>272</v>
      </c>
      <c r="H692" s="231" t="n">
        <v>43929</v>
      </c>
      <c r="I692" s="231" t="n">
        <v>43929</v>
      </c>
      <c r="J692" s="255" t="s">
        <v>326</v>
      </c>
      <c r="K692" s="256" t="n">
        <v>0</v>
      </c>
      <c r="L692" s="255" t="s">
        <v>238</v>
      </c>
      <c r="M692" s="255" t="s">
        <v>291</v>
      </c>
      <c r="N692" s="255"/>
      <c r="O692" s="257" t="n">
        <v>1.5</v>
      </c>
      <c r="P692" s="255" t="s">
        <v>613</v>
      </c>
      <c r="Q692" s="255" t="s">
        <v>278</v>
      </c>
      <c r="R692" s="255" t="s">
        <v>503</v>
      </c>
      <c r="S692" s="255" t="s">
        <v>338</v>
      </c>
      <c r="T692" s="255" t="s">
        <v>504</v>
      </c>
      <c r="U692" s="231" t="n">
        <v>43929</v>
      </c>
      <c r="V692" s="256" t="n">
        <v>0</v>
      </c>
      <c r="W692" s="255" t="s">
        <v>116</v>
      </c>
      <c r="X692" s="258" t="n">
        <v>0</v>
      </c>
      <c r="Y692" s="257" t="n">
        <v>1.5</v>
      </c>
      <c r="Z692" s="257" t="n">
        <v>0</v>
      </c>
    </row>
    <row r="693" customFormat="false" ht="15.05" hidden="false" customHeight="false" outlineLevel="0" collapsed="false">
      <c r="A693" s="254" t="n">
        <v>71656405</v>
      </c>
      <c r="B693" s="255" t="s">
        <v>255</v>
      </c>
      <c r="C693" s="255"/>
      <c r="D693" s="255" t="s">
        <v>254</v>
      </c>
      <c r="E693" s="255" t="s">
        <v>192</v>
      </c>
      <c r="F693" s="255" t="s">
        <v>116</v>
      </c>
      <c r="G693" s="255" t="s">
        <v>272</v>
      </c>
      <c r="H693" s="231" t="n">
        <v>43929</v>
      </c>
      <c r="I693" s="231" t="n">
        <v>43929</v>
      </c>
      <c r="J693" s="255" t="s">
        <v>326</v>
      </c>
      <c r="K693" s="256" t="n">
        <v>2</v>
      </c>
      <c r="L693" s="255" t="s">
        <v>238</v>
      </c>
      <c r="M693" s="255" t="s">
        <v>291</v>
      </c>
      <c r="N693" s="255"/>
      <c r="O693" s="257" t="n">
        <v>1.5</v>
      </c>
      <c r="P693" s="255" t="s">
        <v>613</v>
      </c>
      <c r="Q693" s="255" t="s">
        <v>278</v>
      </c>
      <c r="R693" s="255" t="s">
        <v>503</v>
      </c>
      <c r="S693" s="255" t="s">
        <v>338</v>
      </c>
      <c r="T693" s="255" t="s">
        <v>504</v>
      </c>
      <c r="U693" s="231" t="n">
        <v>43929</v>
      </c>
      <c r="V693" s="256" t="n">
        <v>2</v>
      </c>
      <c r="W693" s="255" t="s">
        <v>116</v>
      </c>
      <c r="X693" s="258" t="n">
        <v>0</v>
      </c>
      <c r="Y693" s="257" t="n">
        <v>1.5</v>
      </c>
      <c r="Z693" s="257" t="n">
        <v>0</v>
      </c>
    </row>
    <row r="694" customFormat="false" ht="15.05" hidden="false" customHeight="false" outlineLevel="0" collapsed="false">
      <c r="A694" s="254" t="n">
        <v>71656405</v>
      </c>
      <c r="B694" s="255" t="s">
        <v>255</v>
      </c>
      <c r="C694" s="255"/>
      <c r="D694" s="255" t="s">
        <v>254</v>
      </c>
      <c r="E694" s="255" t="s">
        <v>192</v>
      </c>
      <c r="F694" s="255" t="s">
        <v>116</v>
      </c>
      <c r="G694" s="255" t="s">
        <v>272</v>
      </c>
      <c r="H694" s="231" t="n">
        <v>43929</v>
      </c>
      <c r="I694" s="231" t="n">
        <v>43929</v>
      </c>
      <c r="J694" s="255" t="s">
        <v>326</v>
      </c>
      <c r="K694" s="256" t="n">
        <v>0</v>
      </c>
      <c r="L694" s="255" t="s">
        <v>238</v>
      </c>
      <c r="M694" s="255" t="s">
        <v>291</v>
      </c>
      <c r="N694" s="255"/>
      <c r="O694" s="257" t="n">
        <v>1.5</v>
      </c>
      <c r="P694" s="255" t="s">
        <v>613</v>
      </c>
      <c r="Q694" s="255" t="s">
        <v>278</v>
      </c>
      <c r="R694" s="255" t="s">
        <v>503</v>
      </c>
      <c r="S694" s="255" t="s">
        <v>338</v>
      </c>
      <c r="T694" s="255" t="s">
        <v>504</v>
      </c>
      <c r="U694" s="231" t="n">
        <v>43929</v>
      </c>
      <c r="V694" s="256" t="n">
        <v>0</v>
      </c>
      <c r="W694" s="255" t="s">
        <v>116</v>
      </c>
      <c r="X694" s="258" t="n">
        <v>0</v>
      </c>
      <c r="Y694" s="257" t="n">
        <v>1.5</v>
      </c>
      <c r="Z694" s="257" t="n">
        <v>0</v>
      </c>
    </row>
    <row r="695" customFormat="false" ht="15.05" hidden="false" customHeight="false" outlineLevel="0" collapsed="false">
      <c r="A695" s="254" t="n">
        <v>71656405</v>
      </c>
      <c r="B695" s="255" t="s">
        <v>255</v>
      </c>
      <c r="C695" s="255"/>
      <c r="D695" s="255" t="s">
        <v>254</v>
      </c>
      <c r="E695" s="255" t="s">
        <v>192</v>
      </c>
      <c r="F695" s="255" t="s">
        <v>116</v>
      </c>
      <c r="G695" s="255" t="s">
        <v>272</v>
      </c>
      <c r="H695" s="231" t="n">
        <v>43929</v>
      </c>
      <c r="I695" s="231" t="n">
        <v>43929</v>
      </c>
      <c r="J695" s="255" t="s">
        <v>326</v>
      </c>
      <c r="K695" s="256" t="n">
        <v>0</v>
      </c>
      <c r="L695" s="255" t="s">
        <v>238</v>
      </c>
      <c r="M695" s="255" t="s">
        <v>291</v>
      </c>
      <c r="N695" s="255"/>
      <c r="O695" s="257" t="n">
        <v>1.5</v>
      </c>
      <c r="P695" s="255" t="s">
        <v>613</v>
      </c>
      <c r="Q695" s="255" t="s">
        <v>278</v>
      </c>
      <c r="R695" s="255" t="s">
        <v>503</v>
      </c>
      <c r="S695" s="255" t="s">
        <v>338</v>
      </c>
      <c r="T695" s="255" t="s">
        <v>504</v>
      </c>
      <c r="U695" s="231" t="n">
        <v>43929</v>
      </c>
      <c r="V695" s="256" t="n">
        <v>0</v>
      </c>
      <c r="W695" s="255" t="s">
        <v>116</v>
      </c>
      <c r="X695" s="258" t="n">
        <v>0</v>
      </c>
      <c r="Y695" s="257" t="n">
        <v>1.5</v>
      </c>
      <c r="Z695" s="257" t="n">
        <v>0</v>
      </c>
    </row>
    <row r="696" customFormat="false" ht="15.05" hidden="false" customHeight="false" outlineLevel="0" collapsed="false">
      <c r="A696" s="254" t="n">
        <v>71656406</v>
      </c>
      <c r="B696" s="255" t="s">
        <v>242</v>
      </c>
      <c r="C696" s="255"/>
      <c r="D696" s="255" t="s">
        <v>237</v>
      </c>
      <c r="E696" s="255" t="s">
        <v>243</v>
      </c>
      <c r="F696" s="255" t="s">
        <v>116</v>
      </c>
      <c r="G696" s="255" t="s">
        <v>272</v>
      </c>
      <c r="H696" s="231" t="n">
        <v>43929</v>
      </c>
      <c r="I696" s="231" t="n">
        <v>43929</v>
      </c>
      <c r="J696" s="255" t="s">
        <v>326</v>
      </c>
      <c r="K696" s="256" t="n">
        <v>2</v>
      </c>
      <c r="L696" s="255" t="s">
        <v>238</v>
      </c>
      <c r="M696" s="255" t="s">
        <v>291</v>
      </c>
      <c r="N696" s="255"/>
      <c r="O696" s="257" t="n">
        <v>1.88</v>
      </c>
      <c r="P696" s="255" t="s">
        <v>613</v>
      </c>
      <c r="Q696" s="255" t="s">
        <v>278</v>
      </c>
      <c r="R696" s="255"/>
      <c r="S696" s="255" t="s">
        <v>338</v>
      </c>
      <c r="T696" s="255" t="s">
        <v>454</v>
      </c>
      <c r="U696" s="231" t="n">
        <v>43929</v>
      </c>
      <c r="V696" s="256" t="n">
        <v>2</v>
      </c>
      <c r="W696" s="255" t="s">
        <v>116</v>
      </c>
      <c r="X696" s="258" t="n">
        <v>0</v>
      </c>
      <c r="Y696" s="257" t="n">
        <v>1.88</v>
      </c>
      <c r="Z696" s="257" t="n">
        <v>0</v>
      </c>
    </row>
    <row r="697" customFormat="false" ht="15.05" hidden="false" customHeight="false" outlineLevel="0" collapsed="false">
      <c r="A697" s="254" t="n">
        <v>71656406</v>
      </c>
      <c r="B697" s="255" t="s">
        <v>242</v>
      </c>
      <c r="C697" s="255"/>
      <c r="D697" s="255" t="s">
        <v>237</v>
      </c>
      <c r="E697" s="255" t="s">
        <v>243</v>
      </c>
      <c r="F697" s="255" t="s">
        <v>116</v>
      </c>
      <c r="G697" s="255" t="s">
        <v>272</v>
      </c>
      <c r="H697" s="231" t="n">
        <v>43929</v>
      </c>
      <c r="I697" s="231" t="n">
        <v>43929</v>
      </c>
      <c r="J697" s="255" t="s">
        <v>326</v>
      </c>
      <c r="K697" s="256" t="n">
        <v>0.5</v>
      </c>
      <c r="L697" s="255" t="s">
        <v>238</v>
      </c>
      <c r="M697" s="255" t="s">
        <v>291</v>
      </c>
      <c r="N697" s="255"/>
      <c r="O697" s="257" t="n">
        <v>1.88</v>
      </c>
      <c r="P697" s="255" t="s">
        <v>613</v>
      </c>
      <c r="Q697" s="255" t="s">
        <v>278</v>
      </c>
      <c r="R697" s="255"/>
      <c r="S697" s="255" t="s">
        <v>338</v>
      </c>
      <c r="T697" s="255" t="s">
        <v>454</v>
      </c>
      <c r="U697" s="231" t="n">
        <v>43929</v>
      </c>
      <c r="V697" s="256" t="n">
        <v>0.5</v>
      </c>
      <c r="W697" s="255" t="s">
        <v>116</v>
      </c>
      <c r="X697" s="258" t="n">
        <v>0</v>
      </c>
      <c r="Y697" s="257" t="n">
        <v>1.88</v>
      </c>
      <c r="Z697" s="257" t="n">
        <v>0</v>
      </c>
    </row>
    <row r="698" customFormat="false" ht="15.05" hidden="false" customHeight="false" outlineLevel="0" collapsed="false">
      <c r="A698" s="254" t="n">
        <v>71656407</v>
      </c>
      <c r="B698" s="255" t="s">
        <v>239</v>
      </c>
      <c r="C698" s="255"/>
      <c r="D698" s="255" t="s">
        <v>237</v>
      </c>
      <c r="E698" s="255" t="s">
        <v>195</v>
      </c>
      <c r="F698" s="255" t="s">
        <v>144</v>
      </c>
      <c r="G698" s="255" t="s">
        <v>309</v>
      </c>
      <c r="H698" s="231" t="n">
        <v>43929</v>
      </c>
      <c r="I698" s="231" t="n">
        <v>43929</v>
      </c>
      <c r="J698" s="255" t="s">
        <v>326</v>
      </c>
      <c r="K698" s="256" t="n">
        <v>4</v>
      </c>
      <c r="L698" s="255" t="s">
        <v>238</v>
      </c>
      <c r="M698" s="255" t="s">
        <v>291</v>
      </c>
      <c r="N698" s="255"/>
      <c r="O698" s="257" t="n">
        <v>3</v>
      </c>
      <c r="P698" s="255" t="s">
        <v>613</v>
      </c>
      <c r="Q698" s="255" t="s">
        <v>278</v>
      </c>
      <c r="R698" s="255"/>
      <c r="S698" s="255" t="s">
        <v>338</v>
      </c>
      <c r="T698" s="255" t="s">
        <v>454</v>
      </c>
      <c r="U698" s="231" t="n">
        <v>43929</v>
      </c>
      <c r="V698" s="256" t="n">
        <v>4</v>
      </c>
      <c r="W698" s="255" t="s">
        <v>455</v>
      </c>
      <c r="X698" s="258" t="n">
        <v>0</v>
      </c>
      <c r="Y698" s="257" t="n">
        <v>3</v>
      </c>
      <c r="Z698" s="257" t="n">
        <v>0</v>
      </c>
    </row>
    <row r="699" customFormat="false" ht="15.05" hidden="false" customHeight="false" outlineLevel="0" collapsed="false">
      <c r="A699" s="254" t="n">
        <v>71656409</v>
      </c>
      <c r="B699" s="255" t="s">
        <v>438</v>
      </c>
      <c r="C699" s="255"/>
      <c r="D699" s="255" t="s">
        <v>439</v>
      </c>
      <c r="E699" s="255" t="s">
        <v>440</v>
      </c>
      <c r="F699" s="255" t="s">
        <v>130</v>
      </c>
      <c r="G699" s="255" t="s">
        <v>272</v>
      </c>
      <c r="H699" s="231" t="n">
        <v>43929</v>
      </c>
      <c r="I699" s="231" t="n">
        <v>43929</v>
      </c>
      <c r="J699" s="255" t="s">
        <v>326</v>
      </c>
      <c r="K699" s="256" t="n">
        <v>2</v>
      </c>
      <c r="L699" s="255" t="s">
        <v>238</v>
      </c>
      <c r="M699" s="255" t="s">
        <v>291</v>
      </c>
      <c r="N699" s="255"/>
      <c r="O699" s="257" t="n">
        <v>1.5</v>
      </c>
      <c r="P699" s="255" t="s">
        <v>613</v>
      </c>
      <c r="Q699" s="255" t="s">
        <v>278</v>
      </c>
      <c r="R699" s="255" t="s">
        <v>332</v>
      </c>
      <c r="S699" s="255" t="s">
        <v>338</v>
      </c>
      <c r="T699" s="255" t="s">
        <v>442</v>
      </c>
      <c r="U699" s="231" t="n">
        <v>43929</v>
      </c>
      <c r="V699" s="256" t="n">
        <v>2</v>
      </c>
      <c r="W699" s="255" t="s">
        <v>116</v>
      </c>
      <c r="X699" s="258" t="n">
        <v>0</v>
      </c>
      <c r="Y699" s="257" t="n">
        <v>1.5</v>
      </c>
      <c r="Z699" s="257" t="n">
        <v>0</v>
      </c>
    </row>
    <row r="700" customFormat="false" ht="15.05" hidden="false" customHeight="false" outlineLevel="0" collapsed="false">
      <c r="A700" s="254" t="n">
        <v>71656421</v>
      </c>
      <c r="B700" s="255" t="s">
        <v>603</v>
      </c>
      <c r="C700" s="255"/>
      <c r="D700" s="255" t="s">
        <v>604</v>
      </c>
      <c r="E700" s="255" t="s">
        <v>605</v>
      </c>
      <c r="F700" s="255" t="s">
        <v>134</v>
      </c>
      <c r="G700" s="255" t="s">
        <v>272</v>
      </c>
      <c r="H700" s="231" t="n">
        <v>43929</v>
      </c>
      <c r="I700" s="231" t="n">
        <v>43929</v>
      </c>
      <c r="J700" s="255" t="s">
        <v>326</v>
      </c>
      <c r="K700" s="256" t="n">
        <v>7</v>
      </c>
      <c r="L700" s="255" t="s">
        <v>247</v>
      </c>
      <c r="M700" s="255" t="s">
        <v>291</v>
      </c>
      <c r="N700" s="255" t="s">
        <v>606</v>
      </c>
      <c r="O700" s="257" t="n">
        <v>5.25</v>
      </c>
      <c r="P700" s="255" t="s">
        <v>613</v>
      </c>
      <c r="Q700" s="255" t="s">
        <v>278</v>
      </c>
      <c r="R700" s="255" t="s">
        <v>607</v>
      </c>
      <c r="S700" s="255" t="s">
        <v>338</v>
      </c>
      <c r="T700" s="255" t="s">
        <v>608</v>
      </c>
      <c r="U700" s="231" t="n">
        <v>43929</v>
      </c>
      <c r="V700" s="256" t="n">
        <v>7</v>
      </c>
      <c r="W700" s="255" t="s">
        <v>116</v>
      </c>
      <c r="X700" s="258" t="n">
        <v>0</v>
      </c>
      <c r="Y700" s="257" t="n">
        <v>5.25</v>
      </c>
      <c r="Z700" s="257" t="n">
        <v>0</v>
      </c>
    </row>
    <row r="701" customFormat="false" ht="15.05" hidden="false" customHeight="false" outlineLevel="0" collapsed="false">
      <c r="A701" s="254" t="n">
        <v>71656422</v>
      </c>
      <c r="B701" s="255" t="s">
        <v>505</v>
      </c>
      <c r="C701" s="255"/>
      <c r="D701" s="255" t="s">
        <v>506</v>
      </c>
      <c r="E701" s="255" t="s">
        <v>507</v>
      </c>
      <c r="F701" s="255" t="s">
        <v>167</v>
      </c>
      <c r="G701" s="255" t="s">
        <v>417</v>
      </c>
      <c r="H701" s="231" t="n">
        <v>43929</v>
      </c>
      <c r="I701" s="231" t="n">
        <v>43929</v>
      </c>
      <c r="J701" s="255" t="s">
        <v>326</v>
      </c>
      <c r="K701" s="256" t="n">
        <v>4</v>
      </c>
      <c r="L701" s="255" t="s">
        <v>238</v>
      </c>
      <c r="M701" s="255" t="s">
        <v>291</v>
      </c>
      <c r="N701" s="255"/>
      <c r="O701" s="257" t="n">
        <v>3</v>
      </c>
      <c r="P701" s="255" t="s">
        <v>613</v>
      </c>
      <c r="Q701" s="255" t="s">
        <v>278</v>
      </c>
      <c r="R701" s="255" t="s">
        <v>508</v>
      </c>
      <c r="S701" s="255" t="s">
        <v>338</v>
      </c>
      <c r="T701" s="255" t="s">
        <v>509</v>
      </c>
      <c r="U701" s="231" t="n">
        <v>43929</v>
      </c>
      <c r="V701" s="256" t="n">
        <v>4</v>
      </c>
      <c r="W701" s="255" t="s">
        <v>167</v>
      </c>
      <c r="X701" s="258" t="n">
        <v>0</v>
      </c>
      <c r="Y701" s="257" t="n">
        <v>3</v>
      </c>
      <c r="Z701" s="257" t="n">
        <v>0</v>
      </c>
    </row>
    <row r="702" customFormat="false" ht="15.05" hidden="false" customHeight="false" outlineLevel="0" collapsed="false">
      <c r="A702" s="254" t="n">
        <v>71656422</v>
      </c>
      <c r="B702" s="255" t="s">
        <v>505</v>
      </c>
      <c r="C702" s="255"/>
      <c r="D702" s="255" t="s">
        <v>506</v>
      </c>
      <c r="E702" s="255" t="s">
        <v>507</v>
      </c>
      <c r="F702" s="255" t="s">
        <v>167</v>
      </c>
      <c r="G702" s="255" t="s">
        <v>417</v>
      </c>
      <c r="H702" s="231" t="n">
        <v>43929</v>
      </c>
      <c r="I702" s="231" t="n">
        <v>43929</v>
      </c>
      <c r="J702" s="255" t="s">
        <v>287</v>
      </c>
      <c r="K702" s="256" t="n">
        <v>0</v>
      </c>
      <c r="L702" s="255" t="s">
        <v>238</v>
      </c>
      <c r="M702" s="255" t="s">
        <v>291</v>
      </c>
      <c r="N702" s="255"/>
      <c r="O702" s="257" t="n">
        <v>3</v>
      </c>
      <c r="P702" s="255" t="s">
        <v>613</v>
      </c>
      <c r="Q702" s="255" t="s">
        <v>278</v>
      </c>
      <c r="R702" s="255" t="s">
        <v>508</v>
      </c>
      <c r="S702" s="255" t="s">
        <v>338</v>
      </c>
      <c r="T702" s="255" t="s">
        <v>509</v>
      </c>
      <c r="U702" s="231" t="n">
        <v>43929</v>
      </c>
      <c r="V702" s="256" t="n">
        <v>0</v>
      </c>
      <c r="W702" s="255" t="s">
        <v>167</v>
      </c>
      <c r="X702" s="258" t="n">
        <v>0</v>
      </c>
      <c r="Y702" s="257" t="n">
        <v>3</v>
      </c>
      <c r="Z702" s="257" t="n">
        <v>0</v>
      </c>
    </row>
    <row r="703" customFormat="false" ht="15.05" hidden="false" customHeight="false" outlineLevel="0" collapsed="false">
      <c r="A703" s="254" t="n">
        <v>71656423</v>
      </c>
      <c r="B703" s="255" t="s">
        <v>510</v>
      </c>
      <c r="C703" s="255"/>
      <c r="D703" s="255" t="s">
        <v>511</v>
      </c>
      <c r="E703" s="255" t="s">
        <v>512</v>
      </c>
      <c r="F703" s="255" t="s">
        <v>167</v>
      </c>
      <c r="G703" s="255" t="s">
        <v>417</v>
      </c>
      <c r="H703" s="231" t="n">
        <v>43929</v>
      </c>
      <c r="I703" s="231" t="n">
        <v>43929</v>
      </c>
      <c r="J703" s="255" t="s">
        <v>326</v>
      </c>
      <c r="K703" s="256" t="n">
        <v>0.5</v>
      </c>
      <c r="L703" s="255" t="s">
        <v>238</v>
      </c>
      <c r="M703" s="255" t="s">
        <v>291</v>
      </c>
      <c r="N703" s="255"/>
      <c r="O703" s="257" t="n">
        <v>3.03</v>
      </c>
      <c r="P703" s="255" t="s">
        <v>613</v>
      </c>
      <c r="Q703" s="255" t="s">
        <v>278</v>
      </c>
      <c r="R703" s="255"/>
      <c r="S703" s="255" t="s">
        <v>338</v>
      </c>
      <c r="T703" s="255" t="s">
        <v>513</v>
      </c>
      <c r="U703" s="231" t="n">
        <v>43929</v>
      </c>
      <c r="V703" s="256" t="n">
        <v>0.5</v>
      </c>
      <c r="W703" s="255" t="s">
        <v>167</v>
      </c>
      <c r="X703" s="258" t="n">
        <v>0</v>
      </c>
      <c r="Y703" s="257" t="n">
        <v>3.03</v>
      </c>
      <c r="Z703" s="257" t="n">
        <v>0</v>
      </c>
    </row>
    <row r="704" customFormat="false" ht="15.05" hidden="false" customHeight="false" outlineLevel="0" collapsed="false">
      <c r="A704" s="254" t="n">
        <v>71656423</v>
      </c>
      <c r="B704" s="255" t="s">
        <v>510</v>
      </c>
      <c r="C704" s="255"/>
      <c r="D704" s="255" t="s">
        <v>511</v>
      </c>
      <c r="E704" s="255" t="s">
        <v>512</v>
      </c>
      <c r="F704" s="255" t="s">
        <v>167</v>
      </c>
      <c r="G704" s="255" t="s">
        <v>417</v>
      </c>
      <c r="H704" s="231" t="n">
        <v>43929</v>
      </c>
      <c r="I704" s="231" t="n">
        <v>43929</v>
      </c>
      <c r="J704" s="255" t="s">
        <v>326</v>
      </c>
      <c r="K704" s="256" t="n">
        <v>0.5</v>
      </c>
      <c r="L704" s="255" t="s">
        <v>238</v>
      </c>
      <c r="M704" s="255" t="s">
        <v>291</v>
      </c>
      <c r="N704" s="255"/>
      <c r="O704" s="257" t="n">
        <v>3.03</v>
      </c>
      <c r="P704" s="255" t="s">
        <v>613</v>
      </c>
      <c r="Q704" s="255" t="s">
        <v>278</v>
      </c>
      <c r="R704" s="255"/>
      <c r="S704" s="255" t="s">
        <v>338</v>
      </c>
      <c r="T704" s="255" t="s">
        <v>513</v>
      </c>
      <c r="U704" s="231" t="n">
        <v>43929</v>
      </c>
      <c r="V704" s="256" t="n">
        <v>0.5</v>
      </c>
      <c r="W704" s="255" t="s">
        <v>167</v>
      </c>
      <c r="X704" s="258" t="n">
        <v>0</v>
      </c>
      <c r="Y704" s="257" t="n">
        <v>3.03</v>
      </c>
      <c r="Z704" s="257" t="n">
        <v>0</v>
      </c>
    </row>
    <row r="705" customFormat="false" ht="15.05" hidden="false" customHeight="false" outlineLevel="0" collapsed="false">
      <c r="A705" s="254" t="n">
        <v>71656423</v>
      </c>
      <c r="B705" s="255" t="s">
        <v>510</v>
      </c>
      <c r="C705" s="255"/>
      <c r="D705" s="255" t="s">
        <v>511</v>
      </c>
      <c r="E705" s="255" t="s">
        <v>512</v>
      </c>
      <c r="F705" s="255" t="s">
        <v>167</v>
      </c>
      <c r="G705" s="255" t="s">
        <v>417</v>
      </c>
      <c r="H705" s="231" t="n">
        <v>43929</v>
      </c>
      <c r="I705" s="231" t="n">
        <v>43929</v>
      </c>
      <c r="J705" s="255" t="s">
        <v>326</v>
      </c>
      <c r="K705" s="256" t="n">
        <v>0.5</v>
      </c>
      <c r="L705" s="255" t="s">
        <v>238</v>
      </c>
      <c r="M705" s="255" t="s">
        <v>291</v>
      </c>
      <c r="N705" s="255"/>
      <c r="O705" s="257" t="n">
        <v>3.03</v>
      </c>
      <c r="P705" s="255" t="s">
        <v>613</v>
      </c>
      <c r="Q705" s="255" t="s">
        <v>278</v>
      </c>
      <c r="R705" s="255"/>
      <c r="S705" s="255" t="s">
        <v>338</v>
      </c>
      <c r="T705" s="255" t="s">
        <v>513</v>
      </c>
      <c r="U705" s="231" t="n">
        <v>43929</v>
      </c>
      <c r="V705" s="256" t="n">
        <v>0.5</v>
      </c>
      <c r="W705" s="255" t="s">
        <v>167</v>
      </c>
      <c r="X705" s="258" t="n">
        <v>0</v>
      </c>
      <c r="Y705" s="257" t="n">
        <v>3.03</v>
      </c>
      <c r="Z705" s="257" t="n">
        <v>0</v>
      </c>
    </row>
    <row r="706" customFormat="false" ht="15.05" hidden="false" customHeight="false" outlineLevel="0" collapsed="false">
      <c r="A706" s="254" t="n">
        <v>71656423</v>
      </c>
      <c r="B706" s="255" t="s">
        <v>510</v>
      </c>
      <c r="C706" s="255"/>
      <c r="D706" s="255" t="s">
        <v>511</v>
      </c>
      <c r="E706" s="255" t="s">
        <v>512</v>
      </c>
      <c r="F706" s="255" t="s">
        <v>167</v>
      </c>
      <c r="G706" s="255" t="s">
        <v>417</v>
      </c>
      <c r="H706" s="231" t="n">
        <v>43929</v>
      </c>
      <c r="I706" s="231" t="n">
        <v>43929</v>
      </c>
      <c r="J706" s="255" t="s">
        <v>326</v>
      </c>
      <c r="K706" s="256" t="n">
        <v>0.5</v>
      </c>
      <c r="L706" s="255" t="s">
        <v>238</v>
      </c>
      <c r="M706" s="255" t="s">
        <v>291</v>
      </c>
      <c r="N706" s="255"/>
      <c r="O706" s="257" t="n">
        <v>3.03</v>
      </c>
      <c r="P706" s="255" t="s">
        <v>613</v>
      </c>
      <c r="Q706" s="255" t="s">
        <v>278</v>
      </c>
      <c r="R706" s="255"/>
      <c r="S706" s="255" t="s">
        <v>338</v>
      </c>
      <c r="T706" s="255" t="s">
        <v>513</v>
      </c>
      <c r="U706" s="231" t="n">
        <v>43929</v>
      </c>
      <c r="V706" s="256" t="n">
        <v>0.5</v>
      </c>
      <c r="W706" s="255" t="s">
        <v>167</v>
      </c>
      <c r="X706" s="258" t="n">
        <v>0</v>
      </c>
      <c r="Y706" s="257" t="n">
        <v>3.03</v>
      </c>
      <c r="Z706" s="257" t="n">
        <v>0</v>
      </c>
    </row>
    <row r="707" customFormat="false" ht="15.05" hidden="false" customHeight="false" outlineLevel="0" collapsed="false">
      <c r="A707" s="254" t="n">
        <v>71656423</v>
      </c>
      <c r="B707" s="255" t="s">
        <v>510</v>
      </c>
      <c r="C707" s="255"/>
      <c r="D707" s="255" t="s">
        <v>511</v>
      </c>
      <c r="E707" s="255" t="s">
        <v>512</v>
      </c>
      <c r="F707" s="255" t="s">
        <v>167</v>
      </c>
      <c r="G707" s="255" t="s">
        <v>417</v>
      </c>
      <c r="H707" s="231" t="n">
        <v>43929</v>
      </c>
      <c r="I707" s="231" t="n">
        <v>43929</v>
      </c>
      <c r="J707" s="255" t="s">
        <v>326</v>
      </c>
      <c r="K707" s="256" t="n">
        <v>0.5</v>
      </c>
      <c r="L707" s="255" t="s">
        <v>238</v>
      </c>
      <c r="M707" s="255" t="s">
        <v>291</v>
      </c>
      <c r="N707" s="255"/>
      <c r="O707" s="257" t="n">
        <v>3.03</v>
      </c>
      <c r="P707" s="255" t="s">
        <v>613</v>
      </c>
      <c r="Q707" s="255" t="s">
        <v>278</v>
      </c>
      <c r="R707" s="255"/>
      <c r="S707" s="255" t="s">
        <v>338</v>
      </c>
      <c r="T707" s="255" t="s">
        <v>513</v>
      </c>
      <c r="U707" s="231" t="n">
        <v>43929</v>
      </c>
      <c r="V707" s="256" t="n">
        <v>0.5</v>
      </c>
      <c r="W707" s="255" t="s">
        <v>167</v>
      </c>
      <c r="X707" s="258" t="n">
        <v>0</v>
      </c>
      <c r="Y707" s="257" t="n">
        <v>3.03</v>
      </c>
      <c r="Z707" s="257" t="n">
        <v>0</v>
      </c>
    </row>
    <row r="708" customFormat="false" ht="15.05" hidden="false" customHeight="false" outlineLevel="0" collapsed="false">
      <c r="A708" s="254" t="n">
        <v>71656423</v>
      </c>
      <c r="B708" s="255" t="s">
        <v>510</v>
      </c>
      <c r="C708" s="255"/>
      <c r="D708" s="255" t="s">
        <v>511</v>
      </c>
      <c r="E708" s="255" t="s">
        <v>512</v>
      </c>
      <c r="F708" s="255" t="s">
        <v>167</v>
      </c>
      <c r="G708" s="255" t="s">
        <v>417</v>
      </c>
      <c r="H708" s="231" t="n">
        <v>43929</v>
      </c>
      <c r="I708" s="231" t="n">
        <v>43929</v>
      </c>
      <c r="J708" s="255" t="s">
        <v>326</v>
      </c>
      <c r="K708" s="256" t="n">
        <v>1</v>
      </c>
      <c r="L708" s="255" t="s">
        <v>238</v>
      </c>
      <c r="M708" s="255" t="s">
        <v>291</v>
      </c>
      <c r="N708" s="255"/>
      <c r="O708" s="257" t="n">
        <v>3.03</v>
      </c>
      <c r="P708" s="255" t="s">
        <v>613</v>
      </c>
      <c r="Q708" s="255" t="s">
        <v>278</v>
      </c>
      <c r="R708" s="255"/>
      <c r="S708" s="255" t="s">
        <v>338</v>
      </c>
      <c r="T708" s="255" t="s">
        <v>513</v>
      </c>
      <c r="U708" s="231" t="n">
        <v>43929</v>
      </c>
      <c r="V708" s="256" t="n">
        <v>1</v>
      </c>
      <c r="W708" s="255" t="s">
        <v>167</v>
      </c>
      <c r="X708" s="258" t="n">
        <v>0</v>
      </c>
      <c r="Y708" s="257" t="n">
        <v>3.03</v>
      </c>
      <c r="Z708" s="257" t="n">
        <v>0</v>
      </c>
    </row>
    <row r="709" customFormat="false" ht="15.05" hidden="false" customHeight="false" outlineLevel="0" collapsed="false">
      <c r="A709" s="254" t="n">
        <v>71656423</v>
      </c>
      <c r="B709" s="255" t="s">
        <v>510</v>
      </c>
      <c r="C709" s="255"/>
      <c r="D709" s="255" t="s">
        <v>511</v>
      </c>
      <c r="E709" s="255" t="s">
        <v>512</v>
      </c>
      <c r="F709" s="255" t="s">
        <v>167</v>
      </c>
      <c r="G709" s="255" t="s">
        <v>417</v>
      </c>
      <c r="H709" s="231" t="n">
        <v>43929</v>
      </c>
      <c r="I709" s="231" t="n">
        <v>43929</v>
      </c>
      <c r="J709" s="255" t="s">
        <v>326</v>
      </c>
      <c r="K709" s="256" t="n">
        <v>0.5</v>
      </c>
      <c r="L709" s="255" t="s">
        <v>238</v>
      </c>
      <c r="M709" s="255" t="s">
        <v>291</v>
      </c>
      <c r="N709" s="255"/>
      <c r="O709" s="257" t="n">
        <v>3.03</v>
      </c>
      <c r="P709" s="255" t="s">
        <v>613</v>
      </c>
      <c r="Q709" s="255" t="s">
        <v>278</v>
      </c>
      <c r="R709" s="255"/>
      <c r="S709" s="255" t="s">
        <v>338</v>
      </c>
      <c r="T709" s="255" t="s">
        <v>513</v>
      </c>
      <c r="U709" s="231" t="n">
        <v>43929</v>
      </c>
      <c r="V709" s="256" t="n">
        <v>0.5</v>
      </c>
      <c r="W709" s="255" t="s">
        <v>167</v>
      </c>
      <c r="X709" s="258" t="n">
        <v>0</v>
      </c>
      <c r="Y709" s="257" t="n">
        <v>3.03</v>
      </c>
      <c r="Z709" s="257" t="n">
        <v>0</v>
      </c>
    </row>
    <row r="710" customFormat="false" ht="15.05" hidden="false" customHeight="false" outlineLevel="0" collapsed="false">
      <c r="A710" s="254" t="n">
        <v>71656423</v>
      </c>
      <c r="B710" s="255" t="s">
        <v>510</v>
      </c>
      <c r="C710" s="255"/>
      <c r="D710" s="255" t="s">
        <v>511</v>
      </c>
      <c r="E710" s="255" t="s">
        <v>512</v>
      </c>
      <c r="F710" s="255" t="s">
        <v>167</v>
      </c>
      <c r="G710" s="255" t="s">
        <v>417</v>
      </c>
      <c r="H710" s="231" t="n">
        <v>43929</v>
      </c>
      <c r="I710" s="231" t="n">
        <v>43929</v>
      </c>
      <c r="J710" s="255" t="s">
        <v>287</v>
      </c>
      <c r="K710" s="256" t="n">
        <v>0</v>
      </c>
      <c r="L710" s="255" t="s">
        <v>238</v>
      </c>
      <c r="M710" s="255" t="s">
        <v>291</v>
      </c>
      <c r="N710" s="255"/>
      <c r="O710" s="257" t="n">
        <v>3.03</v>
      </c>
      <c r="P710" s="255" t="s">
        <v>613</v>
      </c>
      <c r="Q710" s="255" t="s">
        <v>278</v>
      </c>
      <c r="R710" s="255"/>
      <c r="S710" s="255" t="s">
        <v>338</v>
      </c>
      <c r="T710" s="255" t="s">
        <v>513</v>
      </c>
      <c r="U710" s="231" t="n">
        <v>43929</v>
      </c>
      <c r="V710" s="256" t="n">
        <v>0</v>
      </c>
      <c r="W710" s="255" t="s">
        <v>167</v>
      </c>
      <c r="X710" s="258" t="n">
        <v>0</v>
      </c>
      <c r="Y710" s="257" t="n">
        <v>3.03</v>
      </c>
      <c r="Z710" s="257" t="n">
        <v>0</v>
      </c>
    </row>
    <row r="711" customFormat="false" ht="15.05" hidden="false" customHeight="false" outlineLevel="0" collapsed="false">
      <c r="A711" s="254" t="n">
        <v>71656424</v>
      </c>
      <c r="B711" s="255" t="s">
        <v>514</v>
      </c>
      <c r="C711" s="255"/>
      <c r="D711" s="255" t="s">
        <v>515</v>
      </c>
      <c r="E711" s="255" t="s">
        <v>516</v>
      </c>
      <c r="F711" s="255" t="s">
        <v>155</v>
      </c>
      <c r="G711" s="255" t="s">
        <v>272</v>
      </c>
      <c r="H711" s="231" t="n">
        <v>43929</v>
      </c>
      <c r="I711" s="231" t="n">
        <v>43929</v>
      </c>
      <c r="J711" s="255" t="s">
        <v>326</v>
      </c>
      <c r="K711" s="256" t="n">
        <v>0.1</v>
      </c>
      <c r="L711" s="255" t="s">
        <v>238</v>
      </c>
      <c r="M711" s="255" t="s">
        <v>291</v>
      </c>
      <c r="N711" s="255"/>
      <c r="O711" s="257" t="n">
        <v>0.96</v>
      </c>
      <c r="P711" s="255" t="s">
        <v>613</v>
      </c>
      <c r="Q711" s="255" t="s">
        <v>278</v>
      </c>
      <c r="R711" s="255" t="s">
        <v>467</v>
      </c>
      <c r="S711" s="255" t="s">
        <v>338</v>
      </c>
      <c r="T711" s="255" t="s">
        <v>517</v>
      </c>
      <c r="U711" s="231" t="n">
        <v>43929</v>
      </c>
      <c r="V711" s="256" t="n">
        <v>0.1</v>
      </c>
      <c r="W711" s="255" t="s">
        <v>455</v>
      </c>
      <c r="X711" s="258" t="n">
        <v>0</v>
      </c>
      <c r="Y711" s="257" t="n">
        <v>0.96</v>
      </c>
      <c r="Z711" s="257" t="n">
        <v>0</v>
      </c>
    </row>
    <row r="712" customFormat="false" ht="15.05" hidden="false" customHeight="false" outlineLevel="0" collapsed="false">
      <c r="A712" s="254" t="n">
        <v>71656424</v>
      </c>
      <c r="B712" s="255" t="s">
        <v>514</v>
      </c>
      <c r="C712" s="255"/>
      <c r="D712" s="255" t="s">
        <v>515</v>
      </c>
      <c r="E712" s="255" t="s">
        <v>516</v>
      </c>
      <c r="F712" s="255" t="s">
        <v>155</v>
      </c>
      <c r="G712" s="255" t="s">
        <v>272</v>
      </c>
      <c r="H712" s="231" t="n">
        <v>43929</v>
      </c>
      <c r="I712" s="231" t="n">
        <v>43929</v>
      </c>
      <c r="J712" s="255" t="s">
        <v>326</v>
      </c>
      <c r="K712" s="256" t="n">
        <v>0.1</v>
      </c>
      <c r="L712" s="255" t="s">
        <v>238</v>
      </c>
      <c r="M712" s="255" t="s">
        <v>291</v>
      </c>
      <c r="N712" s="255"/>
      <c r="O712" s="257" t="n">
        <v>0.96</v>
      </c>
      <c r="P712" s="255" t="s">
        <v>613</v>
      </c>
      <c r="Q712" s="255" t="s">
        <v>278</v>
      </c>
      <c r="R712" s="255" t="s">
        <v>467</v>
      </c>
      <c r="S712" s="255" t="s">
        <v>338</v>
      </c>
      <c r="T712" s="255" t="s">
        <v>517</v>
      </c>
      <c r="U712" s="231" t="n">
        <v>43929</v>
      </c>
      <c r="V712" s="256" t="n">
        <v>0.1</v>
      </c>
      <c r="W712" s="255" t="s">
        <v>455</v>
      </c>
      <c r="X712" s="258" t="n">
        <v>0</v>
      </c>
      <c r="Y712" s="257" t="n">
        <v>0.96</v>
      </c>
      <c r="Z712" s="257" t="n">
        <v>0</v>
      </c>
    </row>
    <row r="713" customFormat="false" ht="15.05" hidden="false" customHeight="false" outlineLevel="0" collapsed="false">
      <c r="A713" s="254" t="n">
        <v>71656424</v>
      </c>
      <c r="B713" s="255" t="s">
        <v>514</v>
      </c>
      <c r="C713" s="255"/>
      <c r="D713" s="255" t="s">
        <v>515</v>
      </c>
      <c r="E713" s="255" t="s">
        <v>516</v>
      </c>
      <c r="F713" s="255" t="s">
        <v>155</v>
      </c>
      <c r="G713" s="255" t="s">
        <v>272</v>
      </c>
      <c r="H713" s="231" t="n">
        <v>43929</v>
      </c>
      <c r="I713" s="231" t="n">
        <v>43929</v>
      </c>
      <c r="J713" s="255" t="s">
        <v>326</v>
      </c>
      <c r="K713" s="256" t="n">
        <v>0.1</v>
      </c>
      <c r="L713" s="255" t="s">
        <v>238</v>
      </c>
      <c r="M713" s="255" t="s">
        <v>291</v>
      </c>
      <c r="N713" s="255"/>
      <c r="O713" s="257" t="n">
        <v>0.96</v>
      </c>
      <c r="P713" s="255" t="s">
        <v>613</v>
      </c>
      <c r="Q713" s="255" t="s">
        <v>278</v>
      </c>
      <c r="R713" s="255" t="s">
        <v>467</v>
      </c>
      <c r="S713" s="255" t="s">
        <v>338</v>
      </c>
      <c r="T713" s="255" t="s">
        <v>517</v>
      </c>
      <c r="U713" s="231" t="n">
        <v>43929</v>
      </c>
      <c r="V713" s="256" t="n">
        <v>0.1</v>
      </c>
      <c r="W713" s="255" t="s">
        <v>455</v>
      </c>
      <c r="X713" s="258" t="n">
        <v>0</v>
      </c>
      <c r="Y713" s="257" t="n">
        <v>0.96</v>
      </c>
      <c r="Z713" s="257" t="n">
        <v>0</v>
      </c>
    </row>
    <row r="714" customFormat="false" ht="15.05" hidden="false" customHeight="false" outlineLevel="0" collapsed="false">
      <c r="A714" s="254" t="n">
        <v>71656424</v>
      </c>
      <c r="B714" s="255" t="s">
        <v>514</v>
      </c>
      <c r="C714" s="255"/>
      <c r="D714" s="255" t="s">
        <v>515</v>
      </c>
      <c r="E714" s="255" t="s">
        <v>516</v>
      </c>
      <c r="F714" s="255" t="s">
        <v>155</v>
      </c>
      <c r="G714" s="255" t="s">
        <v>272</v>
      </c>
      <c r="H714" s="231" t="n">
        <v>43929</v>
      </c>
      <c r="I714" s="231" t="n">
        <v>43929</v>
      </c>
      <c r="J714" s="255" t="s">
        <v>326</v>
      </c>
      <c r="K714" s="256" t="n">
        <v>0.1</v>
      </c>
      <c r="L714" s="255" t="s">
        <v>238</v>
      </c>
      <c r="M714" s="255" t="s">
        <v>291</v>
      </c>
      <c r="N714" s="255"/>
      <c r="O714" s="257" t="n">
        <v>0.96</v>
      </c>
      <c r="P714" s="255" t="s">
        <v>613</v>
      </c>
      <c r="Q714" s="255" t="s">
        <v>278</v>
      </c>
      <c r="R714" s="255" t="s">
        <v>467</v>
      </c>
      <c r="S714" s="255" t="s">
        <v>338</v>
      </c>
      <c r="T714" s="255" t="s">
        <v>517</v>
      </c>
      <c r="U714" s="231" t="n">
        <v>43929</v>
      </c>
      <c r="V714" s="256" t="n">
        <v>0.1</v>
      </c>
      <c r="W714" s="255" t="s">
        <v>455</v>
      </c>
      <c r="X714" s="258" t="n">
        <v>0</v>
      </c>
      <c r="Y714" s="257" t="n">
        <v>0.96</v>
      </c>
      <c r="Z714" s="257" t="n">
        <v>0</v>
      </c>
    </row>
    <row r="715" customFormat="false" ht="15.05" hidden="false" customHeight="false" outlineLevel="0" collapsed="false">
      <c r="A715" s="254" t="n">
        <v>71656424</v>
      </c>
      <c r="B715" s="255" t="s">
        <v>514</v>
      </c>
      <c r="C715" s="255"/>
      <c r="D715" s="255" t="s">
        <v>515</v>
      </c>
      <c r="E715" s="255" t="s">
        <v>516</v>
      </c>
      <c r="F715" s="255" t="s">
        <v>155</v>
      </c>
      <c r="G715" s="255" t="s">
        <v>272</v>
      </c>
      <c r="H715" s="231" t="n">
        <v>43929</v>
      </c>
      <c r="I715" s="231" t="n">
        <v>43929</v>
      </c>
      <c r="J715" s="255" t="s">
        <v>326</v>
      </c>
      <c r="K715" s="256" t="n">
        <v>0.1</v>
      </c>
      <c r="L715" s="255" t="s">
        <v>238</v>
      </c>
      <c r="M715" s="255" t="s">
        <v>291</v>
      </c>
      <c r="N715" s="255"/>
      <c r="O715" s="257" t="n">
        <v>0.96</v>
      </c>
      <c r="P715" s="255" t="s">
        <v>613</v>
      </c>
      <c r="Q715" s="255" t="s">
        <v>278</v>
      </c>
      <c r="R715" s="255" t="s">
        <v>467</v>
      </c>
      <c r="S715" s="255" t="s">
        <v>338</v>
      </c>
      <c r="T715" s="255" t="s">
        <v>517</v>
      </c>
      <c r="U715" s="231" t="n">
        <v>43929</v>
      </c>
      <c r="V715" s="256" t="n">
        <v>0.1</v>
      </c>
      <c r="W715" s="255" t="s">
        <v>455</v>
      </c>
      <c r="X715" s="258" t="n">
        <v>0</v>
      </c>
      <c r="Y715" s="257" t="n">
        <v>0.96</v>
      </c>
      <c r="Z715" s="257" t="n">
        <v>0</v>
      </c>
    </row>
    <row r="716" customFormat="false" ht="15.05" hidden="false" customHeight="false" outlineLevel="0" collapsed="false">
      <c r="A716" s="254" t="n">
        <v>71656424</v>
      </c>
      <c r="B716" s="255" t="s">
        <v>514</v>
      </c>
      <c r="C716" s="255"/>
      <c r="D716" s="255" t="s">
        <v>515</v>
      </c>
      <c r="E716" s="255" t="s">
        <v>516</v>
      </c>
      <c r="F716" s="255" t="s">
        <v>155</v>
      </c>
      <c r="G716" s="255" t="s">
        <v>272</v>
      </c>
      <c r="H716" s="231" t="n">
        <v>43929</v>
      </c>
      <c r="I716" s="231" t="n">
        <v>43929</v>
      </c>
      <c r="J716" s="255" t="s">
        <v>326</v>
      </c>
      <c r="K716" s="256" t="n">
        <v>0.1</v>
      </c>
      <c r="L716" s="255" t="s">
        <v>238</v>
      </c>
      <c r="M716" s="255" t="s">
        <v>291</v>
      </c>
      <c r="N716" s="255"/>
      <c r="O716" s="257" t="n">
        <v>0.96</v>
      </c>
      <c r="P716" s="255" t="s">
        <v>613</v>
      </c>
      <c r="Q716" s="255" t="s">
        <v>278</v>
      </c>
      <c r="R716" s="255" t="s">
        <v>467</v>
      </c>
      <c r="S716" s="255" t="s">
        <v>338</v>
      </c>
      <c r="T716" s="255" t="s">
        <v>517</v>
      </c>
      <c r="U716" s="231" t="n">
        <v>43929</v>
      </c>
      <c r="V716" s="256" t="n">
        <v>0.1</v>
      </c>
      <c r="W716" s="255" t="s">
        <v>455</v>
      </c>
      <c r="X716" s="258" t="n">
        <v>0</v>
      </c>
      <c r="Y716" s="257" t="n">
        <v>0.96</v>
      </c>
      <c r="Z716" s="257" t="n">
        <v>0</v>
      </c>
    </row>
    <row r="717" customFormat="false" ht="15.05" hidden="false" customHeight="false" outlineLevel="0" collapsed="false">
      <c r="A717" s="254" t="n">
        <v>71656424</v>
      </c>
      <c r="B717" s="255" t="s">
        <v>514</v>
      </c>
      <c r="C717" s="255"/>
      <c r="D717" s="255" t="s">
        <v>515</v>
      </c>
      <c r="E717" s="255" t="s">
        <v>516</v>
      </c>
      <c r="F717" s="255" t="s">
        <v>155</v>
      </c>
      <c r="G717" s="255" t="s">
        <v>272</v>
      </c>
      <c r="H717" s="231" t="n">
        <v>43929</v>
      </c>
      <c r="I717" s="231" t="n">
        <v>43929</v>
      </c>
      <c r="J717" s="255" t="s">
        <v>326</v>
      </c>
      <c r="K717" s="256" t="n">
        <v>0.1</v>
      </c>
      <c r="L717" s="255" t="s">
        <v>238</v>
      </c>
      <c r="M717" s="255" t="s">
        <v>291</v>
      </c>
      <c r="N717" s="255"/>
      <c r="O717" s="257" t="n">
        <v>0.96</v>
      </c>
      <c r="P717" s="255" t="s">
        <v>613</v>
      </c>
      <c r="Q717" s="255" t="s">
        <v>278</v>
      </c>
      <c r="R717" s="255" t="s">
        <v>467</v>
      </c>
      <c r="S717" s="255" t="s">
        <v>338</v>
      </c>
      <c r="T717" s="255" t="s">
        <v>517</v>
      </c>
      <c r="U717" s="231" t="n">
        <v>43929</v>
      </c>
      <c r="V717" s="256" t="n">
        <v>0.1</v>
      </c>
      <c r="W717" s="255" t="s">
        <v>455</v>
      </c>
      <c r="X717" s="258" t="n">
        <v>0</v>
      </c>
      <c r="Y717" s="257" t="n">
        <v>0.96</v>
      </c>
      <c r="Z717" s="257" t="n">
        <v>0</v>
      </c>
    </row>
    <row r="718" customFormat="false" ht="15.05" hidden="false" customHeight="false" outlineLevel="0" collapsed="false">
      <c r="A718" s="254" t="n">
        <v>71656424</v>
      </c>
      <c r="B718" s="255" t="s">
        <v>514</v>
      </c>
      <c r="C718" s="255"/>
      <c r="D718" s="255" t="s">
        <v>515</v>
      </c>
      <c r="E718" s="255" t="s">
        <v>516</v>
      </c>
      <c r="F718" s="255" t="s">
        <v>155</v>
      </c>
      <c r="G718" s="255" t="s">
        <v>272</v>
      </c>
      <c r="H718" s="231" t="n">
        <v>43929</v>
      </c>
      <c r="I718" s="231" t="n">
        <v>43929</v>
      </c>
      <c r="J718" s="255" t="s">
        <v>326</v>
      </c>
      <c r="K718" s="256" t="n">
        <v>0.1</v>
      </c>
      <c r="L718" s="255" t="s">
        <v>238</v>
      </c>
      <c r="M718" s="255" t="s">
        <v>291</v>
      </c>
      <c r="N718" s="255"/>
      <c r="O718" s="257" t="n">
        <v>0.96</v>
      </c>
      <c r="P718" s="255" t="s">
        <v>613</v>
      </c>
      <c r="Q718" s="255" t="s">
        <v>278</v>
      </c>
      <c r="R718" s="255" t="s">
        <v>467</v>
      </c>
      <c r="S718" s="255" t="s">
        <v>338</v>
      </c>
      <c r="T718" s="255" t="s">
        <v>517</v>
      </c>
      <c r="U718" s="231" t="n">
        <v>43929</v>
      </c>
      <c r="V718" s="256" t="n">
        <v>0.1</v>
      </c>
      <c r="W718" s="255" t="s">
        <v>455</v>
      </c>
      <c r="X718" s="258" t="n">
        <v>0</v>
      </c>
      <c r="Y718" s="257" t="n">
        <v>0.96</v>
      </c>
      <c r="Z718" s="257" t="n">
        <v>0</v>
      </c>
    </row>
    <row r="719" customFormat="false" ht="15.05" hidden="false" customHeight="false" outlineLevel="0" collapsed="false">
      <c r="A719" s="254" t="n">
        <v>71656424</v>
      </c>
      <c r="B719" s="255" t="s">
        <v>514</v>
      </c>
      <c r="C719" s="255"/>
      <c r="D719" s="255" t="s">
        <v>515</v>
      </c>
      <c r="E719" s="255" t="s">
        <v>516</v>
      </c>
      <c r="F719" s="255" t="s">
        <v>155</v>
      </c>
      <c r="G719" s="255" t="s">
        <v>272</v>
      </c>
      <c r="H719" s="231" t="n">
        <v>43929</v>
      </c>
      <c r="I719" s="231" t="n">
        <v>43929</v>
      </c>
      <c r="J719" s="255" t="s">
        <v>326</v>
      </c>
      <c r="K719" s="256" t="n">
        <v>0.1</v>
      </c>
      <c r="L719" s="255" t="s">
        <v>238</v>
      </c>
      <c r="M719" s="255" t="s">
        <v>291</v>
      </c>
      <c r="N719" s="255"/>
      <c r="O719" s="257" t="n">
        <v>0.96</v>
      </c>
      <c r="P719" s="255" t="s">
        <v>613</v>
      </c>
      <c r="Q719" s="255" t="s">
        <v>278</v>
      </c>
      <c r="R719" s="255" t="s">
        <v>467</v>
      </c>
      <c r="S719" s="255" t="s">
        <v>338</v>
      </c>
      <c r="T719" s="255" t="s">
        <v>517</v>
      </c>
      <c r="U719" s="231" t="n">
        <v>43929</v>
      </c>
      <c r="V719" s="256" t="n">
        <v>0.1</v>
      </c>
      <c r="W719" s="255" t="s">
        <v>455</v>
      </c>
      <c r="X719" s="258" t="n">
        <v>0</v>
      </c>
      <c r="Y719" s="257" t="n">
        <v>0.96</v>
      </c>
      <c r="Z719" s="257" t="n">
        <v>0</v>
      </c>
    </row>
    <row r="720" customFormat="false" ht="15.05" hidden="false" customHeight="false" outlineLevel="0" collapsed="false">
      <c r="A720" s="254" t="n">
        <v>71656424</v>
      </c>
      <c r="B720" s="255" t="s">
        <v>514</v>
      </c>
      <c r="C720" s="255"/>
      <c r="D720" s="255" t="s">
        <v>515</v>
      </c>
      <c r="E720" s="255" t="s">
        <v>516</v>
      </c>
      <c r="F720" s="255" t="s">
        <v>155</v>
      </c>
      <c r="G720" s="255" t="s">
        <v>272</v>
      </c>
      <c r="H720" s="231" t="n">
        <v>43929</v>
      </c>
      <c r="I720" s="231" t="n">
        <v>43929</v>
      </c>
      <c r="J720" s="255" t="s">
        <v>326</v>
      </c>
      <c r="K720" s="256" t="n">
        <v>0.1</v>
      </c>
      <c r="L720" s="255" t="s">
        <v>238</v>
      </c>
      <c r="M720" s="255" t="s">
        <v>291</v>
      </c>
      <c r="N720" s="255"/>
      <c r="O720" s="257" t="n">
        <v>0.96</v>
      </c>
      <c r="P720" s="255" t="s">
        <v>613</v>
      </c>
      <c r="Q720" s="255" t="s">
        <v>278</v>
      </c>
      <c r="R720" s="255" t="s">
        <v>467</v>
      </c>
      <c r="S720" s="255" t="s">
        <v>338</v>
      </c>
      <c r="T720" s="255" t="s">
        <v>517</v>
      </c>
      <c r="U720" s="231" t="n">
        <v>43929</v>
      </c>
      <c r="V720" s="256" t="n">
        <v>0.1</v>
      </c>
      <c r="W720" s="255" t="s">
        <v>455</v>
      </c>
      <c r="X720" s="258" t="n">
        <v>0</v>
      </c>
      <c r="Y720" s="257" t="n">
        <v>0.96</v>
      </c>
      <c r="Z720" s="257" t="n">
        <v>0</v>
      </c>
    </row>
    <row r="721" customFormat="false" ht="15.05" hidden="false" customHeight="false" outlineLevel="0" collapsed="false">
      <c r="A721" s="254" t="n">
        <v>71656424</v>
      </c>
      <c r="B721" s="255" t="s">
        <v>514</v>
      </c>
      <c r="C721" s="255"/>
      <c r="D721" s="255" t="s">
        <v>515</v>
      </c>
      <c r="E721" s="255" t="s">
        <v>516</v>
      </c>
      <c r="F721" s="255" t="s">
        <v>155</v>
      </c>
      <c r="G721" s="255" t="s">
        <v>272</v>
      </c>
      <c r="H721" s="231" t="n">
        <v>43929</v>
      </c>
      <c r="I721" s="231" t="n">
        <v>43929</v>
      </c>
      <c r="J721" s="255" t="s">
        <v>326</v>
      </c>
      <c r="K721" s="256" t="n">
        <v>0.1</v>
      </c>
      <c r="L721" s="255" t="s">
        <v>238</v>
      </c>
      <c r="M721" s="255" t="s">
        <v>291</v>
      </c>
      <c r="N721" s="255"/>
      <c r="O721" s="257" t="n">
        <v>0.96</v>
      </c>
      <c r="P721" s="255" t="s">
        <v>613</v>
      </c>
      <c r="Q721" s="255" t="s">
        <v>278</v>
      </c>
      <c r="R721" s="255" t="s">
        <v>467</v>
      </c>
      <c r="S721" s="255" t="s">
        <v>338</v>
      </c>
      <c r="T721" s="255" t="s">
        <v>517</v>
      </c>
      <c r="U721" s="231" t="n">
        <v>43929</v>
      </c>
      <c r="V721" s="256" t="n">
        <v>0.1</v>
      </c>
      <c r="W721" s="255" t="s">
        <v>455</v>
      </c>
      <c r="X721" s="258" t="n">
        <v>0</v>
      </c>
      <c r="Y721" s="257" t="n">
        <v>0.96</v>
      </c>
      <c r="Z721" s="257" t="n">
        <v>0</v>
      </c>
    </row>
    <row r="722" customFormat="false" ht="15.05" hidden="false" customHeight="false" outlineLevel="0" collapsed="false">
      <c r="A722" s="254" t="n">
        <v>71656424</v>
      </c>
      <c r="B722" s="255" t="s">
        <v>514</v>
      </c>
      <c r="C722" s="255"/>
      <c r="D722" s="255" t="s">
        <v>515</v>
      </c>
      <c r="E722" s="255" t="s">
        <v>516</v>
      </c>
      <c r="F722" s="255" t="s">
        <v>155</v>
      </c>
      <c r="G722" s="255" t="s">
        <v>272</v>
      </c>
      <c r="H722" s="231" t="n">
        <v>43929</v>
      </c>
      <c r="I722" s="231" t="n">
        <v>43929</v>
      </c>
      <c r="J722" s="255" t="s">
        <v>326</v>
      </c>
      <c r="K722" s="256" t="n">
        <v>0.1</v>
      </c>
      <c r="L722" s="255" t="s">
        <v>238</v>
      </c>
      <c r="M722" s="255" t="s">
        <v>291</v>
      </c>
      <c r="N722" s="255"/>
      <c r="O722" s="257" t="n">
        <v>0.96</v>
      </c>
      <c r="P722" s="255" t="s">
        <v>613</v>
      </c>
      <c r="Q722" s="255" t="s">
        <v>278</v>
      </c>
      <c r="R722" s="255" t="s">
        <v>467</v>
      </c>
      <c r="S722" s="255" t="s">
        <v>338</v>
      </c>
      <c r="T722" s="255" t="s">
        <v>517</v>
      </c>
      <c r="U722" s="231" t="n">
        <v>43929</v>
      </c>
      <c r="V722" s="256" t="n">
        <v>0.1</v>
      </c>
      <c r="W722" s="255" t="s">
        <v>455</v>
      </c>
      <c r="X722" s="258" t="n">
        <v>0</v>
      </c>
      <c r="Y722" s="257" t="n">
        <v>0.96</v>
      </c>
      <c r="Z722" s="257" t="n">
        <v>0</v>
      </c>
    </row>
    <row r="723" customFormat="false" ht="15.05" hidden="false" customHeight="false" outlineLevel="0" collapsed="false">
      <c r="A723" s="254" t="n">
        <v>71656425</v>
      </c>
      <c r="B723" s="255" t="s">
        <v>256</v>
      </c>
      <c r="C723" s="255"/>
      <c r="D723" s="255" t="s">
        <v>257</v>
      </c>
      <c r="E723" s="255" t="s">
        <v>258</v>
      </c>
      <c r="F723" s="255" t="s">
        <v>116</v>
      </c>
      <c r="G723" s="255" t="s">
        <v>384</v>
      </c>
      <c r="H723" s="231" t="n">
        <v>43929</v>
      </c>
      <c r="I723" s="231" t="n">
        <v>43929</v>
      </c>
      <c r="J723" s="255" t="s">
        <v>326</v>
      </c>
      <c r="K723" s="256" t="n">
        <v>0.1</v>
      </c>
      <c r="L723" s="255" t="s">
        <v>238</v>
      </c>
      <c r="M723" s="255" t="s">
        <v>291</v>
      </c>
      <c r="N723" s="255"/>
      <c r="O723" s="257" t="n">
        <v>0.24</v>
      </c>
      <c r="P723" s="255" t="s">
        <v>613</v>
      </c>
      <c r="Q723" s="255" t="s">
        <v>278</v>
      </c>
      <c r="R723" s="255" t="s">
        <v>412</v>
      </c>
      <c r="S723" s="255" t="s">
        <v>338</v>
      </c>
      <c r="T723" s="255" t="s">
        <v>518</v>
      </c>
      <c r="U723" s="231" t="n">
        <v>43929</v>
      </c>
      <c r="V723" s="256" t="n">
        <v>0.1</v>
      </c>
      <c r="W723" s="255" t="s">
        <v>116</v>
      </c>
      <c r="X723" s="258" t="n">
        <v>0</v>
      </c>
      <c r="Y723" s="257" t="n">
        <v>0.24</v>
      </c>
      <c r="Z723" s="257" t="n">
        <v>0</v>
      </c>
    </row>
    <row r="724" customFormat="false" ht="15.05" hidden="false" customHeight="false" outlineLevel="0" collapsed="false">
      <c r="A724" s="254" t="n">
        <v>71656425</v>
      </c>
      <c r="B724" s="255" t="s">
        <v>256</v>
      </c>
      <c r="C724" s="255"/>
      <c r="D724" s="255" t="s">
        <v>257</v>
      </c>
      <c r="E724" s="255" t="s">
        <v>258</v>
      </c>
      <c r="F724" s="255" t="s">
        <v>116</v>
      </c>
      <c r="G724" s="255" t="s">
        <v>384</v>
      </c>
      <c r="H724" s="231" t="n">
        <v>43929</v>
      </c>
      <c r="I724" s="231" t="n">
        <v>43929</v>
      </c>
      <c r="J724" s="255" t="s">
        <v>326</v>
      </c>
      <c r="K724" s="256" t="n">
        <v>0.1</v>
      </c>
      <c r="L724" s="255" t="s">
        <v>238</v>
      </c>
      <c r="M724" s="255" t="s">
        <v>291</v>
      </c>
      <c r="N724" s="255"/>
      <c r="O724" s="257" t="n">
        <v>0.24</v>
      </c>
      <c r="P724" s="255" t="s">
        <v>613</v>
      </c>
      <c r="Q724" s="255" t="s">
        <v>278</v>
      </c>
      <c r="R724" s="255" t="s">
        <v>412</v>
      </c>
      <c r="S724" s="255" t="s">
        <v>338</v>
      </c>
      <c r="T724" s="255" t="s">
        <v>518</v>
      </c>
      <c r="U724" s="231" t="n">
        <v>43929</v>
      </c>
      <c r="V724" s="256" t="n">
        <v>0.1</v>
      </c>
      <c r="W724" s="255" t="s">
        <v>116</v>
      </c>
      <c r="X724" s="258" t="n">
        <v>0</v>
      </c>
      <c r="Y724" s="257" t="n">
        <v>0.24</v>
      </c>
      <c r="Z724" s="257" t="n">
        <v>0</v>
      </c>
    </row>
    <row r="725" customFormat="false" ht="15.05" hidden="false" customHeight="false" outlineLevel="0" collapsed="false">
      <c r="A725" s="254" t="n">
        <v>71656425</v>
      </c>
      <c r="B725" s="255" t="s">
        <v>256</v>
      </c>
      <c r="C725" s="255"/>
      <c r="D725" s="255" t="s">
        <v>257</v>
      </c>
      <c r="E725" s="255" t="s">
        <v>258</v>
      </c>
      <c r="F725" s="255" t="s">
        <v>116</v>
      </c>
      <c r="G725" s="255" t="s">
        <v>384</v>
      </c>
      <c r="H725" s="231" t="n">
        <v>43929</v>
      </c>
      <c r="I725" s="231" t="n">
        <v>43929</v>
      </c>
      <c r="J725" s="255" t="s">
        <v>326</v>
      </c>
      <c r="K725" s="256" t="n">
        <v>0.1</v>
      </c>
      <c r="L725" s="255" t="s">
        <v>238</v>
      </c>
      <c r="M725" s="255" t="s">
        <v>291</v>
      </c>
      <c r="N725" s="255"/>
      <c r="O725" s="257" t="n">
        <v>0.24</v>
      </c>
      <c r="P725" s="255" t="s">
        <v>613</v>
      </c>
      <c r="Q725" s="255" t="s">
        <v>278</v>
      </c>
      <c r="R725" s="255" t="s">
        <v>412</v>
      </c>
      <c r="S725" s="255" t="s">
        <v>338</v>
      </c>
      <c r="T725" s="255" t="s">
        <v>518</v>
      </c>
      <c r="U725" s="231" t="n">
        <v>43929</v>
      </c>
      <c r="V725" s="256" t="n">
        <v>0.1</v>
      </c>
      <c r="W725" s="255" t="s">
        <v>116</v>
      </c>
      <c r="X725" s="258" t="n">
        <v>0</v>
      </c>
      <c r="Y725" s="257" t="n">
        <v>0.24</v>
      </c>
      <c r="Z725" s="257" t="n">
        <v>0</v>
      </c>
    </row>
    <row r="726" customFormat="false" ht="15.05" hidden="false" customHeight="false" outlineLevel="0" collapsed="false">
      <c r="A726" s="254" t="n">
        <v>71656426</v>
      </c>
      <c r="B726" s="255" t="s">
        <v>519</v>
      </c>
      <c r="C726" s="255"/>
      <c r="D726" s="255" t="s">
        <v>520</v>
      </c>
      <c r="E726" s="255" t="s">
        <v>521</v>
      </c>
      <c r="F726" s="255" t="s">
        <v>132</v>
      </c>
      <c r="G726" s="255" t="s">
        <v>272</v>
      </c>
      <c r="H726" s="231" t="n">
        <v>43929</v>
      </c>
      <c r="I726" s="231" t="n">
        <v>43929</v>
      </c>
      <c r="J726" s="255" t="s">
        <v>326</v>
      </c>
      <c r="K726" s="256" t="n">
        <v>1</v>
      </c>
      <c r="L726" s="255" t="s">
        <v>238</v>
      </c>
      <c r="M726" s="255" t="s">
        <v>291</v>
      </c>
      <c r="N726" s="255"/>
      <c r="O726" s="257" t="n">
        <v>0.75</v>
      </c>
      <c r="P726" s="255" t="s">
        <v>613</v>
      </c>
      <c r="Q726" s="255" t="s">
        <v>278</v>
      </c>
      <c r="R726" s="255" t="s">
        <v>302</v>
      </c>
      <c r="S726" s="255" t="s">
        <v>338</v>
      </c>
      <c r="T726" s="255" t="s">
        <v>522</v>
      </c>
      <c r="U726" s="231" t="n">
        <v>43929</v>
      </c>
      <c r="V726" s="256" t="n">
        <v>1</v>
      </c>
      <c r="W726" s="255" t="s">
        <v>116</v>
      </c>
      <c r="X726" s="258" t="n">
        <v>0</v>
      </c>
      <c r="Y726" s="257" t="n">
        <v>0.75</v>
      </c>
      <c r="Z726" s="257" t="n">
        <v>0</v>
      </c>
    </row>
    <row r="727" customFormat="false" ht="15.05" hidden="false" customHeight="false" outlineLevel="0" collapsed="false">
      <c r="A727" s="254" t="n">
        <v>71656427</v>
      </c>
      <c r="B727" s="255" t="s">
        <v>523</v>
      </c>
      <c r="C727" s="255"/>
      <c r="D727" s="255" t="s">
        <v>515</v>
      </c>
      <c r="E727" s="255" t="s">
        <v>524</v>
      </c>
      <c r="F727" s="255" t="s">
        <v>136</v>
      </c>
      <c r="G727" s="255" t="s">
        <v>272</v>
      </c>
      <c r="H727" s="231" t="n">
        <v>43929</v>
      </c>
      <c r="I727" s="231" t="n">
        <v>43929</v>
      </c>
      <c r="J727" s="255" t="s">
        <v>326</v>
      </c>
      <c r="K727" s="256" t="n">
        <v>1</v>
      </c>
      <c r="L727" s="255" t="s">
        <v>238</v>
      </c>
      <c r="M727" s="255" t="s">
        <v>291</v>
      </c>
      <c r="N727" s="255"/>
      <c r="O727" s="257" t="n">
        <v>0.75</v>
      </c>
      <c r="P727" s="255" t="s">
        <v>613</v>
      </c>
      <c r="Q727" s="255" t="s">
        <v>278</v>
      </c>
      <c r="R727" s="255" t="s">
        <v>467</v>
      </c>
      <c r="S727" s="255" t="s">
        <v>338</v>
      </c>
      <c r="T727" s="255" t="s">
        <v>517</v>
      </c>
      <c r="U727" s="231" t="n">
        <v>43929</v>
      </c>
      <c r="V727" s="256" t="n">
        <v>1</v>
      </c>
      <c r="W727" s="255" t="s">
        <v>116</v>
      </c>
      <c r="X727" s="258" t="n">
        <v>0</v>
      </c>
      <c r="Y727" s="257" t="n">
        <v>0.75</v>
      </c>
      <c r="Z727" s="257" t="n">
        <v>0</v>
      </c>
    </row>
    <row r="728" customFormat="false" ht="15.05" hidden="false" customHeight="false" outlineLevel="0" collapsed="false">
      <c r="A728" s="254" t="n">
        <v>71656428</v>
      </c>
      <c r="B728" s="255" t="s">
        <v>525</v>
      </c>
      <c r="C728" s="255"/>
      <c r="D728" s="255" t="s">
        <v>394</v>
      </c>
      <c r="E728" s="255" t="s">
        <v>526</v>
      </c>
      <c r="F728" s="255" t="s">
        <v>128</v>
      </c>
      <c r="G728" s="255" t="s">
        <v>272</v>
      </c>
      <c r="H728" s="231" t="n">
        <v>43929</v>
      </c>
      <c r="I728" s="231" t="n">
        <v>43929</v>
      </c>
      <c r="J728" s="255" t="s">
        <v>326</v>
      </c>
      <c r="K728" s="256" t="n">
        <v>1</v>
      </c>
      <c r="L728" s="255" t="s">
        <v>238</v>
      </c>
      <c r="M728" s="255" t="s">
        <v>291</v>
      </c>
      <c r="N728" s="255"/>
      <c r="O728" s="257" t="n">
        <v>0.75</v>
      </c>
      <c r="P728" s="255" t="s">
        <v>613</v>
      </c>
      <c r="Q728" s="255" t="s">
        <v>278</v>
      </c>
      <c r="R728" s="255" t="s">
        <v>395</v>
      </c>
      <c r="S728" s="255" t="s">
        <v>338</v>
      </c>
      <c r="T728" s="255" t="s">
        <v>396</v>
      </c>
      <c r="U728" s="231" t="n">
        <v>43929</v>
      </c>
      <c r="V728" s="256" t="n">
        <v>1</v>
      </c>
      <c r="W728" s="255" t="s">
        <v>116</v>
      </c>
      <c r="X728" s="258" t="n">
        <v>0</v>
      </c>
      <c r="Y728" s="257" t="n">
        <v>0.75</v>
      </c>
      <c r="Z728" s="257" t="n">
        <v>0</v>
      </c>
    </row>
    <row r="729" customFormat="false" ht="15.05" hidden="false" customHeight="false" outlineLevel="0" collapsed="false">
      <c r="A729" s="254" t="n">
        <v>71656429</v>
      </c>
      <c r="B729" s="255" t="s">
        <v>527</v>
      </c>
      <c r="C729" s="255"/>
      <c r="D729" s="255" t="s">
        <v>528</v>
      </c>
      <c r="E729" s="255" t="s">
        <v>529</v>
      </c>
      <c r="F729" s="255" t="s">
        <v>126</v>
      </c>
      <c r="G729" s="255" t="s">
        <v>272</v>
      </c>
      <c r="H729" s="231" t="n">
        <v>43929</v>
      </c>
      <c r="I729" s="231" t="n">
        <v>43929</v>
      </c>
      <c r="J729" s="255" t="s">
        <v>326</v>
      </c>
      <c r="K729" s="256" t="n">
        <v>1</v>
      </c>
      <c r="L729" s="255" t="s">
        <v>238</v>
      </c>
      <c r="M729" s="255" t="s">
        <v>291</v>
      </c>
      <c r="N729" s="255"/>
      <c r="O729" s="257" t="n">
        <v>0.75</v>
      </c>
      <c r="P729" s="255" t="s">
        <v>613</v>
      </c>
      <c r="Q729" s="255" t="s">
        <v>278</v>
      </c>
      <c r="R729" s="255" t="s">
        <v>318</v>
      </c>
      <c r="S729" s="255" t="s">
        <v>338</v>
      </c>
      <c r="T729" s="255" t="s">
        <v>530</v>
      </c>
      <c r="U729" s="231" t="n">
        <v>43929</v>
      </c>
      <c r="V729" s="256" t="n">
        <v>1</v>
      </c>
      <c r="W729" s="255" t="s">
        <v>116</v>
      </c>
      <c r="X729" s="258" t="n">
        <v>0</v>
      </c>
      <c r="Y729" s="257" t="n">
        <v>0.75</v>
      </c>
      <c r="Z729" s="257" t="n">
        <v>0</v>
      </c>
    </row>
    <row r="730" customFormat="false" ht="15.05" hidden="false" customHeight="false" outlineLevel="0" collapsed="false">
      <c r="A730" s="254" t="n">
        <v>71656434</v>
      </c>
      <c r="B730" s="255" t="s">
        <v>240</v>
      </c>
      <c r="C730" s="255"/>
      <c r="D730" s="255" t="s">
        <v>237</v>
      </c>
      <c r="E730" s="255" t="s">
        <v>241</v>
      </c>
      <c r="F730" s="255" t="s">
        <v>116</v>
      </c>
      <c r="G730" s="255" t="s">
        <v>272</v>
      </c>
      <c r="H730" s="231" t="n">
        <v>43929</v>
      </c>
      <c r="I730" s="231" t="n">
        <v>43929</v>
      </c>
      <c r="J730" s="255" t="s">
        <v>326</v>
      </c>
      <c r="K730" s="256" t="n">
        <v>2</v>
      </c>
      <c r="L730" s="255" t="s">
        <v>238</v>
      </c>
      <c r="M730" s="255" t="s">
        <v>291</v>
      </c>
      <c r="N730" s="255"/>
      <c r="O730" s="257" t="n">
        <v>1.88</v>
      </c>
      <c r="P730" s="255" t="s">
        <v>613</v>
      </c>
      <c r="Q730" s="255" t="s">
        <v>278</v>
      </c>
      <c r="R730" s="255"/>
      <c r="S730" s="255" t="s">
        <v>338</v>
      </c>
      <c r="T730" s="255" t="s">
        <v>454</v>
      </c>
      <c r="U730" s="231" t="n">
        <v>43929</v>
      </c>
      <c r="V730" s="256" t="n">
        <v>2</v>
      </c>
      <c r="W730" s="255" t="s">
        <v>116</v>
      </c>
      <c r="X730" s="258" t="n">
        <v>0</v>
      </c>
      <c r="Y730" s="257" t="n">
        <v>1.88</v>
      </c>
      <c r="Z730" s="257" t="n">
        <v>0</v>
      </c>
    </row>
    <row r="731" customFormat="false" ht="15.05" hidden="false" customHeight="false" outlineLevel="0" collapsed="false">
      <c r="A731" s="254" t="n">
        <v>71656434</v>
      </c>
      <c r="B731" s="255" t="s">
        <v>240</v>
      </c>
      <c r="C731" s="255"/>
      <c r="D731" s="255" t="s">
        <v>237</v>
      </c>
      <c r="E731" s="255" t="s">
        <v>241</v>
      </c>
      <c r="F731" s="255" t="s">
        <v>116</v>
      </c>
      <c r="G731" s="255" t="s">
        <v>272</v>
      </c>
      <c r="H731" s="231" t="n">
        <v>43929</v>
      </c>
      <c r="I731" s="231" t="n">
        <v>43929</v>
      </c>
      <c r="J731" s="255" t="s">
        <v>326</v>
      </c>
      <c r="K731" s="256" t="n">
        <v>0.5</v>
      </c>
      <c r="L731" s="255" t="s">
        <v>238</v>
      </c>
      <c r="M731" s="255" t="s">
        <v>291</v>
      </c>
      <c r="N731" s="255"/>
      <c r="O731" s="257" t="n">
        <v>1.88</v>
      </c>
      <c r="P731" s="255" t="s">
        <v>613</v>
      </c>
      <c r="Q731" s="255" t="s">
        <v>278</v>
      </c>
      <c r="R731" s="255"/>
      <c r="S731" s="255" t="s">
        <v>338</v>
      </c>
      <c r="T731" s="255" t="s">
        <v>454</v>
      </c>
      <c r="U731" s="231" t="n">
        <v>43929</v>
      </c>
      <c r="V731" s="256" t="n">
        <v>0.5</v>
      </c>
      <c r="W731" s="255" t="s">
        <v>116</v>
      </c>
      <c r="X731" s="258" t="n">
        <v>0</v>
      </c>
      <c r="Y731" s="257" t="n">
        <v>1.88</v>
      </c>
      <c r="Z731" s="257" t="n">
        <v>0</v>
      </c>
    </row>
    <row r="732" customFormat="false" ht="15.05" hidden="false" customHeight="false" outlineLevel="0" collapsed="false">
      <c r="A732" s="254" t="n">
        <v>71656435</v>
      </c>
      <c r="B732" s="255" t="s">
        <v>235</v>
      </c>
      <c r="C732" s="255"/>
      <c r="D732" s="255" t="s">
        <v>237</v>
      </c>
      <c r="E732" s="255" t="s">
        <v>184</v>
      </c>
      <c r="F732" s="255" t="s">
        <v>144</v>
      </c>
      <c r="G732" s="255" t="s">
        <v>309</v>
      </c>
      <c r="H732" s="231" t="n">
        <v>43929</v>
      </c>
      <c r="I732" s="231" t="n">
        <v>43929</v>
      </c>
      <c r="J732" s="255" t="s">
        <v>326</v>
      </c>
      <c r="K732" s="256" t="n">
        <v>4</v>
      </c>
      <c r="L732" s="255" t="s">
        <v>238</v>
      </c>
      <c r="M732" s="255" t="s">
        <v>291</v>
      </c>
      <c r="N732" s="255"/>
      <c r="O732" s="257" t="n">
        <v>3</v>
      </c>
      <c r="P732" s="255" t="s">
        <v>613</v>
      </c>
      <c r="Q732" s="255" t="s">
        <v>278</v>
      </c>
      <c r="R732" s="255"/>
      <c r="S732" s="255" t="s">
        <v>338</v>
      </c>
      <c r="T732" s="255" t="s">
        <v>454</v>
      </c>
      <c r="U732" s="231" t="n">
        <v>43929</v>
      </c>
      <c r="V732" s="256" t="n">
        <v>4</v>
      </c>
      <c r="W732" s="255" t="s">
        <v>455</v>
      </c>
      <c r="X732" s="258" t="n">
        <v>0</v>
      </c>
      <c r="Y732" s="257" t="n">
        <v>3</v>
      </c>
      <c r="Z732" s="257" t="n">
        <v>0</v>
      </c>
    </row>
    <row r="733" customFormat="false" ht="15.05" hidden="false" customHeight="false" outlineLevel="0" collapsed="false">
      <c r="A733" s="254" t="n">
        <v>71657047</v>
      </c>
      <c r="B733" s="255" t="s">
        <v>543</v>
      </c>
      <c r="C733" s="255"/>
      <c r="D733" s="255" t="s">
        <v>544</v>
      </c>
      <c r="E733" s="255" t="s">
        <v>545</v>
      </c>
      <c r="F733" s="255" t="s">
        <v>128</v>
      </c>
      <c r="G733" s="255" t="s">
        <v>272</v>
      </c>
      <c r="H733" s="231" t="n">
        <v>43929</v>
      </c>
      <c r="I733" s="231" t="n">
        <v>43929</v>
      </c>
      <c r="J733" s="255" t="s">
        <v>326</v>
      </c>
      <c r="K733" s="256" t="n">
        <v>0.5</v>
      </c>
      <c r="L733" s="255" t="s">
        <v>238</v>
      </c>
      <c r="M733" s="255" t="s">
        <v>291</v>
      </c>
      <c r="N733" s="255"/>
      <c r="O733" s="257" t="n">
        <v>0.38</v>
      </c>
      <c r="P733" s="255" t="s">
        <v>613</v>
      </c>
      <c r="Q733" s="255" t="s">
        <v>278</v>
      </c>
      <c r="R733" s="255" t="s">
        <v>498</v>
      </c>
      <c r="S733" s="255" t="s">
        <v>338</v>
      </c>
      <c r="T733" s="255" t="s">
        <v>547</v>
      </c>
      <c r="U733" s="231" t="n">
        <v>43929</v>
      </c>
      <c r="V733" s="256" t="n">
        <v>0.5</v>
      </c>
      <c r="W733" s="255" t="s">
        <v>116</v>
      </c>
      <c r="X733" s="258" t="n">
        <v>0</v>
      </c>
      <c r="Y733" s="257" t="n">
        <v>0.38</v>
      </c>
      <c r="Z733" s="257" t="n">
        <v>0</v>
      </c>
    </row>
    <row r="734" customFormat="false" ht="15.05" hidden="false" customHeight="false" outlineLevel="0" collapsed="false">
      <c r="A734" s="254" t="n">
        <v>71367256</v>
      </c>
      <c r="B734" s="255" t="s">
        <v>680</v>
      </c>
      <c r="C734" s="255"/>
      <c r="D734" s="255" t="s">
        <v>374</v>
      </c>
      <c r="E734" s="255" t="s">
        <v>681</v>
      </c>
      <c r="F734" s="255" t="s">
        <v>144</v>
      </c>
      <c r="G734" s="255" t="s">
        <v>272</v>
      </c>
      <c r="H734" s="231" t="n">
        <v>43930</v>
      </c>
      <c r="I734" s="231" t="n">
        <v>43930</v>
      </c>
      <c r="J734" s="255" t="s">
        <v>326</v>
      </c>
      <c r="K734" s="256" t="n">
        <v>0</v>
      </c>
      <c r="L734" s="255" t="s">
        <v>247</v>
      </c>
      <c r="M734" s="255" t="s">
        <v>445</v>
      </c>
      <c r="N734" s="255" t="s">
        <v>682</v>
      </c>
      <c r="O734" s="257" t="n">
        <v>0</v>
      </c>
      <c r="P734" s="255" t="s">
        <v>683</v>
      </c>
      <c r="Q734" s="255" t="s">
        <v>278</v>
      </c>
      <c r="R734" s="255" t="s">
        <v>367</v>
      </c>
      <c r="S734" s="255" t="s">
        <v>684</v>
      </c>
      <c r="T734" s="255" t="s">
        <v>377</v>
      </c>
      <c r="U734" s="231" t="n">
        <v>43930</v>
      </c>
      <c r="V734" s="256" t="n">
        <v>0.5</v>
      </c>
      <c r="W734" s="255" t="s">
        <v>455</v>
      </c>
      <c r="X734" s="258" t="n">
        <v>0</v>
      </c>
      <c r="Y734" s="257" t="n">
        <v>0</v>
      </c>
      <c r="Z734" s="257" t="n">
        <v>0</v>
      </c>
    </row>
    <row r="735" customFormat="false" ht="15.05" hidden="false" customHeight="false" outlineLevel="0" collapsed="false">
      <c r="A735" s="254" t="n">
        <v>71367256</v>
      </c>
      <c r="B735" s="255" t="s">
        <v>680</v>
      </c>
      <c r="C735" s="255"/>
      <c r="D735" s="255" t="s">
        <v>374</v>
      </c>
      <c r="E735" s="255" t="s">
        <v>681</v>
      </c>
      <c r="F735" s="255" t="s">
        <v>335</v>
      </c>
      <c r="G735" s="255" t="s">
        <v>272</v>
      </c>
      <c r="H735" s="231" t="n">
        <v>43930</v>
      </c>
      <c r="I735" s="231" t="n">
        <v>43930</v>
      </c>
      <c r="J735" s="255" t="s">
        <v>287</v>
      </c>
      <c r="K735" s="256" t="n">
        <v>0</v>
      </c>
      <c r="L735" s="255" t="s">
        <v>247</v>
      </c>
      <c r="M735" s="255" t="s">
        <v>445</v>
      </c>
      <c r="N735" s="255" t="s">
        <v>682</v>
      </c>
      <c r="O735" s="257" t="n">
        <v>0</v>
      </c>
      <c r="P735" s="255" t="s">
        <v>683</v>
      </c>
      <c r="Q735" s="255" t="s">
        <v>278</v>
      </c>
      <c r="R735" s="255" t="s">
        <v>367</v>
      </c>
      <c r="S735" s="255" t="s">
        <v>684</v>
      </c>
      <c r="T735" s="255" t="s">
        <v>377</v>
      </c>
      <c r="U735" s="231" t="n">
        <v>43930</v>
      </c>
      <c r="V735" s="256" t="n">
        <v>0</v>
      </c>
      <c r="W735" s="255" t="s">
        <v>455</v>
      </c>
      <c r="X735" s="258" t="n">
        <v>0</v>
      </c>
      <c r="Y735" s="257" t="n">
        <v>0</v>
      </c>
      <c r="Z735" s="257" t="n">
        <v>0</v>
      </c>
    </row>
    <row r="736" customFormat="false" ht="15.05" hidden="false" customHeight="false" outlineLevel="0" collapsed="false">
      <c r="A736" s="254" t="n">
        <v>71643226</v>
      </c>
      <c r="B736" s="255" t="s">
        <v>685</v>
      </c>
      <c r="C736" s="255"/>
      <c r="D736" s="255" t="s">
        <v>686</v>
      </c>
      <c r="E736" s="255" t="s">
        <v>687</v>
      </c>
      <c r="F736" s="255" t="s">
        <v>122</v>
      </c>
      <c r="G736" s="255" t="s">
        <v>272</v>
      </c>
      <c r="H736" s="231" t="n">
        <v>43930</v>
      </c>
      <c r="I736" s="231" t="n">
        <v>43930</v>
      </c>
      <c r="J736" s="255" t="s">
        <v>326</v>
      </c>
      <c r="K736" s="256" t="n">
        <v>2</v>
      </c>
      <c r="L736" s="255" t="s">
        <v>247</v>
      </c>
      <c r="M736" s="255" t="s">
        <v>291</v>
      </c>
      <c r="N736" s="255" t="s">
        <v>688</v>
      </c>
      <c r="O736" s="257" t="n">
        <v>286.6</v>
      </c>
      <c r="P736" s="255" t="s">
        <v>343</v>
      </c>
      <c r="Q736" s="255" t="s">
        <v>278</v>
      </c>
      <c r="R736" s="255" t="s">
        <v>467</v>
      </c>
      <c r="S736" s="255" t="s">
        <v>689</v>
      </c>
      <c r="T736" s="255" t="s">
        <v>690</v>
      </c>
      <c r="U736" s="231" t="n">
        <v>43930</v>
      </c>
      <c r="V736" s="256" t="n">
        <v>2</v>
      </c>
      <c r="W736" s="255" t="s">
        <v>116</v>
      </c>
      <c r="X736" s="258" t="n">
        <v>0</v>
      </c>
      <c r="Y736" s="257" t="n">
        <v>286.6</v>
      </c>
      <c r="Z736" s="257" t="n">
        <v>0</v>
      </c>
    </row>
    <row r="737" customFormat="false" ht="15.05" hidden="false" customHeight="false" outlineLevel="0" collapsed="false">
      <c r="A737" s="254" t="n">
        <v>71656395</v>
      </c>
      <c r="B737" s="255" t="s">
        <v>590</v>
      </c>
      <c r="C737" s="255"/>
      <c r="D737" s="255" t="s">
        <v>424</v>
      </c>
      <c r="E737" s="255" t="s">
        <v>591</v>
      </c>
      <c r="F737" s="255" t="s">
        <v>116</v>
      </c>
      <c r="G737" s="255" t="s">
        <v>272</v>
      </c>
      <c r="H737" s="231" t="n">
        <v>43930</v>
      </c>
      <c r="I737" s="231" t="n">
        <v>43930</v>
      </c>
      <c r="J737" s="255" t="s">
        <v>326</v>
      </c>
      <c r="K737" s="256" t="n">
        <v>1.5</v>
      </c>
      <c r="L737" s="255" t="s">
        <v>247</v>
      </c>
      <c r="M737" s="255" t="s">
        <v>291</v>
      </c>
      <c r="N737" s="255"/>
      <c r="O737" s="257" t="n">
        <v>4.51</v>
      </c>
      <c r="P737" s="255" t="s">
        <v>613</v>
      </c>
      <c r="Q737" s="255" t="s">
        <v>278</v>
      </c>
      <c r="R737" s="255" t="s">
        <v>426</v>
      </c>
      <c r="S737" s="255" t="s">
        <v>338</v>
      </c>
      <c r="T737" s="255" t="s">
        <v>427</v>
      </c>
      <c r="U737" s="231" t="n">
        <v>43930</v>
      </c>
      <c r="V737" s="256" t="n">
        <v>1.5</v>
      </c>
      <c r="W737" s="255" t="s">
        <v>296</v>
      </c>
      <c r="X737" s="258" t="n">
        <v>0</v>
      </c>
      <c r="Y737" s="257" t="n">
        <v>4.51</v>
      </c>
      <c r="Z737" s="257" t="n">
        <v>0</v>
      </c>
    </row>
    <row r="738" customFormat="false" ht="15.05" hidden="false" customHeight="false" outlineLevel="0" collapsed="false">
      <c r="A738" s="254" t="n">
        <v>71656395</v>
      </c>
      <c r="B738" s="255" t="s">
        <v>590</v>
      </c>
      <c r="C738" s="255"/>
      <c r="D738" s="255" t="s">
        <v>424</v>
      </c>
      <c r="E738" s="255" t="s">
        <v>591</v>
      </c>
      <c r="F738" s="255" t="s">
        <v>130</v>
      </c>
      <c r="G738" s="255" t="s">
        <v>272</v>
      </c>
      <c r="H738" s="231" t="n">
        <v>43930</v>
      </c>
      <c r="I738" s="231" t="n">
        <v>43930</v>
      </c>
      <c r="J738" s="255" t="s">
        <v>326</v>
      </c>
      <c r="K738" s="256" t="n">
        <v>1</v>
      </c>
      <c r="L738" s="255" t="s">
        <v>247</v>
      </c>
      <c r="M738" s="255" t="s">
        <v>291</v>
      </c>
      <c r="N738" s="255"/>
      <c r="O738" s="257" t="n">
        <v>4.51</v>
      </c>
      <c r="P738" s="255" t="s">
        <v>613</v>
      </c>
      <c r="Q738" s="255" t="s">
        <v>278</v>
      </c>
      <c r="R738" s="255" t="s">
        <v>426</v>
      </c>
      <c r="S738" s="255" t="s">
        <v>338</v>
      </c>
      <c r="T738" s="255" t="s">
        <v>427</v>
      </c>
      <c r="U738" s="231" t="n">
        <v>43930</v>
      </c>
      <c r="V738" s="256" t="n">
        <v>1</v>
      </c>
      <c r="W738" s="255" t="s">
        <v>296</v>
      </c>
      <c r="X738" s="258" t="n">
        <v>0</v>
      </c>
      <c r="Y738" s="257" t="n">
        <v>4.51</v>
      </c>
      <c r="Z738" s="257" t="n">
        <v>0</v>
      </c>
    </row>
    <row r="739" customFormat="false" ht="15.05" hidden="false" customHeight="false" outlineLevel="0" collapsed="false">
      <c r="A739" s="254" t="n">
        <v>71656395</v>
      </c>
      <c r="B739" s="255" t="s">
        <v>590</v>
      </c>
      <c r="C739" s="255"/>
      <c r="D739" s="255" t="s">
        <v>424</v>
      </c>
      <c r="E739" s="255" t="s">
        <v>591</v>
      </c>
      <c r="F739" s="255" t="s">
        <v>130</v>
      </c>
      <c r="G739" s="255" t="s">
        <v>272</v>
      </c>
      <c r="H739" s="231" t="n">
        <v>43930</v>
      </c>
      <c r="I739" s="231" t="n">
        <v>43930</v>
      </c>
      <c r="J739" s="255" t="s">
        <v>326</v>
      </c>
      <c r="K739" s="256" t="n">
        <v>2</v>
      </c>
      <c r="L739" s="255" t="s">
        <v>247</v>
      </c>
      <c r="M739" s="255" t="s">
        <v>291</v>
      </c>
      <c r="N739" s="255"/>
      <c r="O739" s="257" t="n">
        <v>4.51</v>
      </c>
      <c r="P739" s="255" t="s">
        <v>613</v>
      </c>
      <c r="Q739" s="255" t="s">
        <v>278</v>
      </c>
      <c r="R739" s="255" t="s">
        <v>426</v>
      </c>
      <c r="S739" s="255" t="s">
        <v>338</v>
      </c>
      <c r="T739" s="255" t="s">
        <v>427</v>
      </c>
      <c r="U739" s="231" t="n">
        <v>43930</v>
      </c>
      <c r="V739" s="256" t="n">
        <v>2</v>
      </c>
      <c r="W739" s="255" t="s">
        <v>296</v>
      </c>
      <c r="X739" s="258" t="n">
        <v>0</v>
      </c>
      <c r="Y739" s="257" t="n">
        <v>4.51</v>
      </c>
      <c r="Z739" s="257" t="n">
        <v>0</v>
      </c>
    </row>
    <row r="740" customFormat="false" ht="15.05" hidden="false" customHeight="false" outlineLevel="0" collapsed="false">
      <c r="A740" s="254" t="n">
        <v>71656395</v>
      </c>
      <c r="B740" s="255" t="s">
        <v>590</v>
      </c>
      <c r="C740" s="255"/>
      <c r="D740" s="255" t="s">
        <v>424</v>
      </c>
      <c r="E740" s="255" t="s">
        <v>591</v>
      </c>
      <c r="F740" s="255" t="s">
        <v>130</v>
      </c>
      <c r="G740" s="255" t="s">
        <v>272</v>
      </c>
      <c r="H740" s="231" t="n">
        <v>43930</v>
      </c>
      <c r="I740" s="231" t="n">
        <v>43930</v>
      </c>
      <c r="J740" s="255" t="s">
        <v>326</v>
      </c>
      <c r="K740" s="256" t="n">
        <v>1.5</v>
      </c>
      <c r="L740" s="255" t="s">
        <v>247</v>
      </c>
      <c r="M740" s="255" t="s">
        <v>291</v>
      </c>
      <c r="N740" s="255"/>
      <c r="O740" s="257" t="n">
        <v>4.51</v>
      </c>
      <c r="P740" s="255" t="s">
        <v>613</v>
      </c>
      <c r="Q740" s="255" t="s">
        <v>278</v>
      </c>
      <c r="R740" s="255" t="s">
        <v>426</v>
      </c>
      <c r="S740" s="255" t="s">
        <v>338</v>
      </c>
      <c r="T740" s="255" t="s">
        <v>427</v>
      </c>
      <c r="U740" s="231" t="n">
        <v>43930</v>
      </c>
      <c r="V740" s="256" t="n">
        <v>1.5</v>
      </c>
      <c r="W740" s="255" t="s">
        <v>296</v>
      </c>
      <c r="X740" s="258" t="n">
        <v>0</v>
      </c>
      <c r="Y740" s="257" t="n">
        <v>4.51</v>
      </c>
      <c r="Z740" s="257" t="n">
        <v>0</v>
      </c>
    </row>
    <row r="741" customFormat="false" ht="15.05" hidden="false" customHeight="false" outlineLevel="0" collapsed="false">
      <c r="A741" s="254" t="n">
        <v>71656395</v>
      </c>
      <c r="B741" s="255" t="s">
        <v>590</v>
      </c>
      <c r="C741" s="255"/>
      <c r="D741" s="255" t="s">
        <v>424</v>
      </c>
      <c r="E741" s="255" t="s">
        <v>591</v>
      </c>
      <c r="F741" s="255" t="s">
        <v>335</v>
      </c>
      <c r="G741" s="255" t="s">
        <v>272</v>
      </c>
      <c r="H741" s="231" t="n">
        <v>43930</v>
      </c>
      <c r="I741" s="231" t="n">
        <v>43930</v>
      </c>
      <c r="J741" s="255" t="s">
        <v>287</v>
      </c>
      <c r="K741" s="256" t="n">
        <v>0</v>
      </c>
      <c r="L741" s="255" t="s">
        <v>247</v>
      </c>
      <c r="M741" s="255" t="s">
        <v>291</v>
      </c>
      <c r="N741" s="255"/>
      <c r="O741" s="257" t="n">
        <v>4.51</v>
      </c>
      <c r="P741" s="255" t="s">
        <v>613</v>
      </c>
      <c r="Q741" s="255" t="s">
        <v>278</v>
      </c>
      <c r="R741" s="255" t="s">
        <v>426</v>
      </c>
      <c r="S741" s="255" t="s">
        <v>338</v>
      </c>
      <c r="T741" s="255" t="s">
        <v>427</v>
      </c>
      <c r="U741" s="231" t="n">
        <v>43930</v>
      </c>
      <c r="V741" s="256" t="n">
        <v>0</v>
      </c>
      <c r="W741" s="255" t="s">
        <v>296</v>
      </c>
      <c r="X741" s="258" t="n">
        <v>0</v>
      </c>
      <c r="Y741" s="257" t="n">
        <v>4.51</v>
      </c>
      <c r="Z741" s="257" t="n">
        <v>0</v>
      </c>
    </row>
    <row r="742" customFormat="false" ht="15.05" hidden="false" customHeight="false" outlineLevel="0" collapsed="false">
      <c r="A742" s="254" t="n">
        <v>71656396</v>
      </c>
      <c r="B742" s="255" t="s">
        <v>592</v>
      </c>
      <c r="C742" s="255"/>
      <c r="D742" s="255" t="s">
        <v>424</v>
      </c>
      <c r="E742" s="255" t="s">
        <v>593</v>
      </c>
      <c r="F742" s="255" t="s">
        <v>153</v>
      </c>
      <c r="G742" s="255" t="s">
        <v>309</v>
      </c>
      <c r="H742" s="231" t="n">
        <v>43930</v>
      </c>
      <c r="I742" s="231" t="n">
        <v>43930</v>
      </c>
      <c r="J742" s="255" t="s">
        <v>326</v>
      </c>
      <c r="K742" s="256" t="n">
        <v>3</v>
      </c>
      <c r="L742" s="255" t="s">
        <v>247</v>
      </c>
      <c r="M742" s="255" t="s">
        <v>291</v>
      </c>
      <c r="N742" s="255"/>
      <c r="O742" s="257" t="n">
        <v>2.25</v>
      </c>
      <c r="P742" s="255" t="s">
        <v>613</v>
      </c>
      <c r="Q742" s="255" t="s">
        <v>278</v>
      </c>
      <c r="R742" s="255" t="s">
        <v>426</v>
      </c>
      <c r="S742" s="255" t="s">
        <v>338</v>
      </c>
      <c r="T742" s="255" t="s">
        <v>427</v>
      </c>
      <c r="U742" s="231" t="n">
        <v>43930</v>
      </c>
      <c r="V742" s="256" t="n">
        <v>3</v>
      </c>
      <c r="W742" s="255" t="s">
        <v>455</v>
      </c>
      <c r="X742" s="258" t="n">
        <v>0</v>
      </c>
      <c r="Y742" s="257" t="n">
        <v>2.25</v>
      </c>
      <c r="Z742" s="257" t="n">
        <v>0</v>
      </c>
    </row>
    <row r="743" customFormat="false" ht="15.05" hidden="false" customHeight="false" outlineLevel="0" collapsed="false">
      <c r="A743" s="254" t="n">
        <v>71656987</v>
      </c>
      <c r="B743" s="255" t="s">
        <v>250</v>
      </c>
      <c r="C743" s="255"/>
      <c r="D743" s="255" t="s">
        <v>251</v>
      </c>
      <c r="E743" s="255" t="s">
        <v>186</v>
      </c>
      <c r="F743" s="255" t="s">
        <v>144</v>
      </c>
      <c r="G743" s="255" t="s">
        <v>309</v>
      </c>
      <c r="H743" s="231" t="n">
        <v>43930</v>
      </c>
      <c r="I743" s="231" t="n">
        <v>43930</v>
      </c>
      <c r="J743" s="255" t="s">
        <v>326</v>
      </c>
      <c r="K743" s="256" t="n">
        <v>2</v>
      </c>
      <c r="L743" s="255" t="s">
        <v>238</v>
      </c>
      <c r="M743" s="255" t="s">
        <v>291</v>
      </c>
      <c r="N743" s="255"/>
      <c r="O743" s="257" t="n">
        <v>1.5</v>
      </c>
      <c r="P743" s="255" t="s">
        <v>613</v>
      </c>
      <c r="Q743" s="255" t="s">
        <v>278</v>
      </c>
      <c r="R743" s="255" t="s">
        <v>500</v>
      </c>
      <c r="S743" s="255" t="s">
        <v>338</v>
      </c>
      <c r="T743" s="255" t="s">
        <v>501</v>
      </c>
      <c r="U743" s="231" t="n">
        <v>43930</v>
      </c>
      <c r="V743" s="256" t="n">
        <v>2</v>
      </c>
      <c r="W743" s="255" t="s">
        <v>502</v>
      </c>
      <c r="X743" s="258" t="n">
        <v>0</v>
      </c>
      <c r="Y743" s="257" t="n">
        <v>1.5</v>
      </c>
      <c r="Z743" s="257" t="n">
        <v>0</v>
      </c>
    </row>
    <row r="744" customFormat="false" ht="15.05" hidden="false" customHeight="false" outlineLevel="0" collapsed="false">
      <c r="A744" s="254" t="n">
        <v>71656997</v>
      </c>
      <c r="B744" s="255" t="s">
        <v>252</v>
      </c>
      <c r="C744" s="255"/>
      <c r="D744" s="255" t="s">
        <v>251</v>
      </c>
      <c r="E744" s="255" t="s">
        <v>197</v>
      </c>
      <c r="F744" s="255" t="s">
        <v>144</v>
      </c>
      <c r="G744" s="255" t="s">
        <v>309</v>
      </c>
      <c r="H744" s="231" t="n">
        <v>43930</v>
      </c>
      <c r="I744" s="231" t="n">
        <v>43930</v>
      </c>
      <c r="J744" s="255" t="s">
        <v>326</v>
      </c>
      <c r="K744" s="256" t="n">
        <v>2</v>
      </c>
      <c r="L744" s="255" t="s">
        <v>238</v>
      </c>
      <c r="M744" s="255" t="s">
        <v>291</v>
      </c>
      <c r="N744" s="255"/>
      <c r="O744" s="257" t="n">
        <v>1.5</v>
      </c>
      <c r="P744" s="255" t="s">
        <v>613</v>
      </c>
      <c r="Q744" s="255" t="s">
        <v>278</v>
      </c>
      <c r="R744" s="255" t="s">
        <v>500</v>
      </c>
      <c r="S744" s="255" t="s">
        <v>338</v>
      </c>
      <c r="T744" s="255" t="s">
        <v>501</v>
      </c>
      <c r="U744" s="231" t="n">
        <v>43930</v>
      </c>
      <c r="V744" s="256" t="n">
        <v>2</v>
      </c>
      <c r="W744" s="255" t="s">
        <v>502</v>
      </c>
      <c r="X744" s="258" t="n">
        <v>0</v>
      </c>
      <c r="Y744" s="257" t="n">
        <v>1.5</v>
      </c>
      <c r="Z744" s="257" t="n">
        <v>0</v>
      </c>
    </row>
    <row r="745" customFormat="false" ht="15.05" hidden="false" customHeight="false" outlineLevel="0" collapsed="false">
      <c r="A745" s="254" t="n">
        <v>71657007</v>
      </c>
      <c r="B745" s="255" t="s">
        <v>253</v>
      </c>
      <c r="C745" s="255"/>
      <c r="D745" s="255" t="s">
        <v>254</v>
      </c>
      <c r="E745" s="255" t="s">
        <v>182</v>
      </c>
      <c r="F745" s="255" t="s">
        <v>116</v>
      </c>
      <c r="G745" s="255" t="s">
        <v>272</v>
      </c>
      <c r="H745" s="231" t="n">
        <v>43930</v>
      </c>
      <c r="I745" s="231" t="n">
        <v>43930</v>
      </c>
      <c r="J745" s="255" t="s">
        <v>326</v>
      </c>
      <c r="K745" s="256" t="n">
        <v>2</v>
      </c>
      <c r="L745" s="255" t="s">
        <v>238</v>
      </c>
      <c r="M745" s="255" t="s">
        <v>291</v>
      </c>
      <c r="N745" s="255"/>
      <c r="O745" s="257" t="n">
        <v>1.5</v>
      </c>
      <c r="P745" s="255" t="s">
        <v>613</v>
      </c>
      <c r="Q745" s="255" t="s">
        <v>278</v>
      </c>
      <c r="R745" s="255" t="s">
        <v>503</v>
      </c>
      <c r="S745" s="255" t="s">
        <v>338</v>
      </c>
      <c r="T745" s="255" t="s">
        <v>504</v>
      </c>
      <c r="U745" s="231" t="n">
        <v>43930</v>
      </c>
      <c r="V745" s="256" t="n">
        <v>2</v>
      </c>
      <c r="W745" s="255" t="s">
        <v>116</v>
      </c>
      <c r="X745" s="258" t="n">
        <v>0</v>
      </c>
      <c r="Y745" s="257" t="n">
        <v>1.5</v>
      </c>
      <c r="Z745" s="257" t="n">
        <v>0</v>
      </c>
    </row>
    <row r="746" customFormat="false" ht="15.05" hidden="false" customHeight="false" outlineLevel="0" collapsed="false">
      <c r="A746" s="254" t="n">
        <v>71657007</v>
      </c>
      <c r="B746" s="255" t="s">
        <v>253</v>
      </c>
      <c r="C746" s="255"/>
      <c r="D746" s="255" t="s">
        <v>254</v>
      </c>
      <c r="E746" s="255" t="s">
        <v>182</v>
      </c>
      <c r="F746" s="255" t="s">
        <v>116</v>
      </c>
      <c r="G746" s="255" t="s">
        <v>272</v>
      </c>
      <c r="H746" s="231" t="n">
        <v>43930</v>
      </c>
      <c r="I746" s="231" t="n">
        <v>43930</v>
      </c>
      <c r="J746" s="255" t="s">
        <v>326</v>
      </c>
      <c r="K746" s="256" t="n">
        <v>0</v>
      </c>
      <c r="L746" s="255" t="s">
        <v>238</v>
      </c>
      <c r="M746" s="255" t="s">
        <v>291</v>
      </c>
      <c r="N746" s="255"/>
      <c r="O746" s="257" t="n">
        <v>1.5</v>
      </c>
      <c r="P746" s="255" t="s">
        <v>613</v>
      </c>
      <c r="Q746" s="255" t="s">
        <v>278</v>
      </c>
      <c r="R746" s="255" t="s">
        <v>503</v>
      </c>
      <c r="S746" s="255" t="s">
        <v>338</v>
      </c>
      <c r="T746" s="255" t="s">
        <v>504</v>
      </c>
      <c r="U746" s="231" t="n">
        <v>43930</v>
      </c>
      <c r="V746" s="256" t="n">
        <v>0</v>
      </c>
      <c r="W746" s="255" t="s">
        <v>116</v>
      </c>
      <c r="X746" s="258" t="n">
        <v>0</v>
      </c>
      <c r="Y746" s="257" t="n">
        <v>1.5</v>
      </c>
      <c r="Z746" s="257" t="n">
        <v>0</v>
      </c>
    </row>
    <row r="747" customFormat="false" ht="15.05" hidden="false" customHeight="false" outlineLevel="0" collapsed="false">
      <c r="A747" s="254" t="n">
        <v>71657007</v>
      </c>
      <c r="B747" s="255" t="s">
        <v>253</v>
      </c>
      <c r="C747" s="255"/>
      <c r="D747" s="255" t="s">
        <v>254</v>
      </c>
      <c r="E747" s="255" t="s">
        <v>182</v>
      </c>
      <c r="F747" s="255" t="s">
        <v>116</v>
      </c>
      <c r="G747" s="255" t="s">
        <v>272</v>
      </c>
      <c r="H747" s="231" t="n">
        <v>43930</v>
      </c>
      <c r="I747" s="231" t="n">
        <v>43930</v>
      </c>
      <c r="J747" s="255" t="s">
        <v>326</v>
      </c>
      <c r="K747" s="256" t="n">
        <v>0</v>
      </c>
      <c r="L747" s="255" t="s">
        <v>238</v>
      </c>
      <c r="M747" s="255" t="s">
        <v>291</v>
      </c>
      <c r="N747" s="255"/>
      <c r="O747" s="257" t="n">
        <v>1.5</v>
      </c>
      <c r="P747" s="255" t="s">
        <v>613</v>
      </c>
      <c r="Q747" s="255" t="s">
        <v>278</v>
      </c>
      <c r="R747" s="255" t="s">
        <v>503</v>
      </c>
      <c r="S747" s="255" t="s">
        <v>338</v>
      </c>
      <c r="T747" s="255" t="s">
        <v>504</v>
      </c>
      <c r="U747" s="231" t="n">
        <v>43930</v>
      </c>
      <c r="V747" s="256" t="n">
        <v>0</v>
      </c>
      <c r="W747" s="255" t="s">
        <v>116</v>
      </c>
      <c r="X747" s="258" t="n">
        <v>0</v>
      </c>
      <c r="Y747" s="257" t="n">
        <v>1.5</v>
      </c>
      <c r="Z747" s="257" t="n">
        <v>0</v>
      </c>
    </row>
    <row r="748" customFormat="false" ht="15.05" hidden="false" customHeight="false" outlineLevel="0" collapsed="false">
      <c r="A748" s="254" t="n">
        <v>71657017</v>
      </c>
      <c r="B748" s="255" t="s">
        <v>255</v>
      </c>
      <c r="C748" s="255"/>
      <c r="D748" s="255" t="s">
        <v>254</v>
      </c>
      <c r="E748" s="255" t="s">
        <v>192</v>
      </c>
      <c r="F748" s="255" t="s">
        <v>116</v>
      </c>
      <c r="G748" s="255" t="s">
        <v>272</v>
      </c>
      <c r="H748" s="231" t="n">
        <v>43930</v>
      </c>
      <c r="I748" s="231" t="n">
        <v>43930</v>
      </c>
      <c r="J748" s="255" t="s">
        <v>326</v>
      </c>
      <c r="K748" s="256" t="n">
        <v>2</v>
      </c>
      <c r="L748" s="255" t="s">
        <v>238</v>
      </c>
      <c r="M748" s="255" t="s">
        <v>291</v>
      </c>
      <c r="N748" s="255"/>
      <c r="O748" s="257" t="n">
        <v>1.5</v>
      </c>
      <c r="P748" s="255" t="s">
        <v>613</v>
      </c>
      <c r="Q748" s="255" t="s">
        <v>278</v>
      </c>
      <c r="R748" s="255" t="s">
        <v>503</v>
      </c>
      <c r="S748" s="255" t="s">
        <v>338</v>
      </c>
      <c r="T748" s="255" t="s">
        <v>504</v>
      </c>
      <c r="U748" s="231" t="n">
        <v>43930</v>
      </c>
      <c r="V748" s="256" t="n">
        <v>2</v>
      </c>
      <c r="W748" s="255" t="s">
        <v>116</v>
      </c>
      <c r="X748" s="258" t="n">
        <v>0</v>
      </c>
      <c r="Y748" s="257" t="n">
        <v>1.5</v>
      </c>
      <c r="Z748" s="257" t="n">
        <v>0</v>
      </c>
    </row>
    <row r="749" customFormat="false" ht="15.05" hidden="false" customHeight="false" outlineLevel="0" collapsed="false">
      <c r="A749" s="254" t="n">
        <v>71657017</v>
      </c>
      <c r="B749" s="255" t="s">
        <v>255</v>
      </c>
      <c r="C749" s="255"/>
      <c r="D749" s="255" t="s">
        <v>254</v>
      </c>
      <c r="E749" s="255" t="s">
        <v>192</v>
      </c>
      <c r="F749" s="255" t="s">
        <v>116</v>
      </c>
      <c r="G749" s="255" t="s">
        <v>272</v>
      </c>
      <c r="H749" s="231" t="n">
        <v>43930</v>
      </c>
      <c r="I749" s="231" t="n">
        <v>43930</v>
      </c>
      <c r="J749" s="255" t="s">
        <v>326</v>
      </c>
      <c r="K749" s="256" t="n">
        <v>0</v>
      </c>
      <c r="L749" s="255" t="s">
        <v>238</v>
      </c>
      <c r="M749" s="255" t="s">
        <v>291</v>
      </c>
      <c r="N749" s="255"/>
      <c r="O749" s="257" t="n">
        <v>1.5</v>
      </c>
      <c r="P749" s="255" t="s">
        <v>613</v>
      </c>
      <c r="Q749" s="255" t="s">
        <v>278</v>
      </c>
      <c r="R749" s="255" t="s">
        <v>503</v>
      </c>
      <c r="S749" s="255" t="s">
        <v>338</v>
      </c>
      <c r="T749" s="255" t="s">
        <v>504</v>
      </c>
      <c r="U749" s="231" t="n">
        <v>43930</v>
      </c>
      <c r="V749" s="256" t="n">
        <v>0</v>
      </c>
      <c r="W749" s="255" t="s">
        <v>116</v>
      </c>
      <c r="X749" s="258" t="n">
        <v>0</v>
      </c>
      <c r="Y749" s="257" t="n">
        <v>1.5</v>
      </c>
      <c r="Z749" s="257" t="n">
        <v>0</v>
      </c>
    </row>
    <row r="750" customFormat="false" ht="15.05" hidden="false" customHeight="false" outlineLevel="0" collapsed="false">
      <c r="A750" s="254" t="n">
        <v>71657017</v>
      </c>
      <c r="B750" s="255" t="s">
        <v>255</v>
      </c>
      <c r="C750" s="255"/>
      <c r="D750" s="255" t="s">
        <v>254</v>
      </c>
      <c r="E750" s="255" t="s">
        <v>192</v>
      </c>
      <c r="F750" s="255" t="s">
        <v>116</v>
      </c>
      <c r="G750" s="255" t="s">
        <v>272</v>
      </c>
      <c r="H750" s="231" t="n">
        <v>43930</v>
      </c>
      <c r="I750" s="231" t="n">
        <v>43930</v>
      </c>
      <c r="J750" s="255" t="s">
        <v>326</v>
      </c>
      <c r="K750" s="256" t="n">
        <v>0</v>
      </c>
      <c r="L750" s="255" t="s">
        <v>238</v>
      </c>
      <c r="M750" s="255" t="s">
        <v>291</v>
      </c>
      <c r="N750" s="255"/>
      <c r="O750" s="257" t="n">
        <v>1.5</v>
      </c>
      <c r="P750" s="255" t="s">
        <v>613</v>
      </c>
      <c r="Q750" s="255" t="s">
        <v>278</v>
      </c>
      <c r="R750" s="255" t="s">
        <v>503</v>
      </c>
      <c r="S750" s="255" t="s">
        <v>338</v>
      </c>
      <c r="T750" s="255" t="s">
        <v>504</v>
      </c>
      <c r="U750" s="231" t="n">
        <v>43930</v>
      </c>
      <c r="V750" s="256" t="n">
        <v>0</v>
      </c>
      <c r="W750" s="255" t="s">
        <v>116</v>
      </c>
      <c r="X750" s="258" t="n">
        <v>0</v>
      </c>
      <c r="Y750" s="257" t="n">
        <v>1.5</v>
      </c>
      <c r="Z750" s="257" t="n">
        <v>0</v>
      </c>
    </row>
    <row r="751" customFormat="false" ht="15.05" hidden="false" customHeight="false" outlineLevel="0" collapsed="false">
      <c r="A751" s="254" t="n">
        <v>71657027</v>
      </c>
      <c r="B751" s="255" t="s">
        <v>242</v>
      </c>
      <c r="C751" s="255"/>
      <c r="D751" s="255" t="s">
        <v>237</v>
      </c>
      <c r="E751" s="255" t="s">
        <v>243</v>
      </c>
      <c r="F751" s="255" t="s">
        <v>116</v>
      </c>
      <c r="G751" s="255" t="s">
        <v>272</v>
      </c>
      <c r="H751" s="231" t="n">
        <v>43930</v>
      </c>
      <c r="I751" s="231" t="n">
        <v>43930</v>
      </c>
      <c r="J751" s="255" t="s">
        <v>326</v>
      </c>
      <c r="K751" s="256" t="n">
        <v>2</v>
      </c>
      <c r="L751" s="255" t="s">
        <v>238</v>
      </c>
      <c r="M751" s="255" t="s">
        <v>291</v>
      </c>
      <c r="N751" s="255"/>
      <c r="O751" s="257" t="n">
        <v>1.88</v>
      </c>
      <c r="P751" s="255" t="s">
        <v>613</v>
      </c>
      <c r="Q751" s="255" t="s">
        <v>278</v>
      </c>
      <c r="R751" s="255"/>
      <c r="S751" s="255" t="s">
        <v>338</v>
      </c>
      <c r="T751" s="255" t="s">
        <v>454</v>
      </c>
      <c r="U751" s="231" t="n">
        <v>43930</v>
      </c>
      <c r="V751" s="256" t="n">
        <v>2</v>
      </c>
      <c r="W751" s="255" t="s">
        <v>116</v>
      </c>
      <c r="X751" s="258" t="n">
        <v>0</v>
      </c>
      <c r="Y751" s="257" t="n">
        <v>1.88</v>
      </c>
      <c r="Z751" s="257" t="n">
        <v>0</v>
      </c>
    </row>
    <row r="752" customFormat="false" ht="15.05" hidden="false" customHeight="false" outlineLevel="0" collapsed="false">
      <c r="A752" s="254" t="n">
        <v>71657027</v>
      </c>
      <c r="B752" s="255" t="s">
        <v>242</v>
      </c>
      <c r="C752" s="255"/>
      <c r="D752" s="255" t="s">
        <v>237</v>
      </c>
      <c r="E752" s="255" t="s">
        <v>243</v>
      </c>
      <c r="F752" s="255" t="s">
        <v>116</v>
      </c>
      <c r="G752" s="255" t="s">
        <v>272</v>
      </c>
      <c r="H752" s="231" t="n">
        <v>43930</v>
      </c>
      <c r="I752" s="231" t="n">
        <v>43930</v>
      </c>
      <c r="J752" s="255" t="s">
        <v>326</v>
      </c>
      <c r="K752" s="256" t="n">
        <v>0.5</v>
      </c>
      <c r="L752" s="255" t="s">
        <v>238</v>
      </c>
      <c r="M752" s="255" t="s">
        <v>291</v>
      </c>
      <c r="N752" s="255"/>
      <c r="O752" s="257" t="n">
        <v>1.88</v>
      </c>
      <c r="P752" s="255" t="s">
        <v>613</v>
      </c>
      <c r="Q752" s="255" t="s">
        <v>278</v>
      </c>
      <c r="R752" s="255"/>
      <c r="S752" s="255" t="s">
        <v>338</v>
      </c>
      <c r="T752" s="255" t="s">
        <v>454</v>
      </c>
      <c r="U752" s="231" t="n">
        <v>43930</v>
      </c>
      <c r="V752" s="256" t="n">
        <v>0.5</v>
      </c>
      <c r="W752" s="255" t="s">
        <v>116</v>
      </c>
      <c r="X752" s="258" t="n">
        <v>0</v>
      </c>
      <c r="Y752" s="257" t="n">
        <v>1.88</v>
      </c>
      <c r="Z752" s="257" t="n">
        <v>0</v>
      </c>
    </row>
    <row r="753" customFormat="false" ht="15.05" hidden="false" customHeight="false" outlineLevel="0" collapsed="false">
      <c r="A753" s="254" t="n">
        <v>71657037</v>
      </c>
      <c r="B753" s="255" t="s">
        <v>239</v>
      </c>
      <c r="C753" s="255"/>
      <c r="D753" s="255" t="s">
        <v>237</v>
      </c>
      <c r="E753" s="255" t="s">
        <v>195</v>
      </c>
      <c r="F753" s="255" t="s">
        <v>144</v>
      </c>
      <c r="G753" s="255" t="s">
        <v>309</v>
      </c>
      <c r="H753" s="231" t="n">
        <v>43930</v>
      </c>
      <c r="I753" s="231" t="n">
        <v>43930</v>
      </c>
      <c r="J753" s="255" t="s">
        <v>326</v>
      </c>
      <c r="K753" s="256" t="n">
        <v>4</v>
      </c>
      <c r="L753" s="255" t="s">
        <v>238</v>
      </c>
      <c r="M753" s="255" t="s">
        <v>291</v>
      </c>
      <c r="N753" s="255"/>
      <c r="O753" s="257" t="n">
        <v>3</v>
      </c>
      <c r="P753" s="255" t="s">
        <v>613</v>
      </c>
      <c r="Q753" s="255" t="s">
        <v>278</v>
      </c>
      <c r="R753" s="255"/>
      <c r="S753" s="255" t="s">
        <v>338</v>
      </c>
      <c r="T753" s="255" t="s">
        <v>454</v>
      </c>
      <c r="U753" s="231" t="n">
        <v>43930</v>
      </c>
      <c r="V753" s="256" t="n">
        <v>4</v>
      </c>
      <c r="W753" s="255" t="s">
        <v>455</v>
      </c>
      <c r="X753" s="258" t="n">
        <v>0</v>
      </c>
      <c r="Y753" s="257" t="n">
        <v>3</v>
      </c>
      <c r="Z753" s="257" t="n">
        <v>0</v>
      </c>
    </row>
    <row r="754" customFormat="false" ht="15.05" hidden="false" customHeight="false" outlineLevel="0" collapsed="false">
      <c r="A754" s="254" t="n">
        <v>71657048</v>
      </c>
      <c r="B754" s="255" t="s">
        <v>543</v>
      </c>
      <c r="C754" s="255"/>
      <c r="D754" s="255" t="s">
        <v>544</v>
      </c>
      <c r="E754" s="255" t="s">
        <v>545</v>
      </c>
      <c r="F754" s="255" t="s">
        <v>128</v>
      </c>
      <c r="G754" s="255" t="s">
        <v>272</v>
      </c>
      <c r="H754" s="231" t="n">
        <v>43930</v>
      </c>
      <c r="I754" s="231" t="n">
        <v>43930</v>
      </c>
      <c r="J754" s="255" t="s">
        <v>326</v>
      </c>
      <c r="K754" s="256" t="n">
        <v>0.5</v>
      </c>
      <c r="L754" s="255" t="s">
        <v>238</v>
      </c>
      <c r="M754" s="255" t="s">
        <v>291</v>
      </c>
      <c r="N754" s="255"/>
      <c r="O754" s="257" t="n">
        <v>0.38</v>
      </c>
      <c r="P754" s="255" t="s">
        <v>613</v>
      </c>
      <c r="Q754" s="255" t="s">
        <v>278</v>
      </c>
      <c r="R754" s="255" t="s">
        <v>498</v>
      </c>
      <c r="S754" s="255" t="s">
        <v>338</v>
      </c>
      <c r="T754" s="255" t="s">
        <v>547</v>
      </c>
      <c r="U754" s="231" t="n">
        <v>43930</v>
      </c>
      <c r="V754" s="256" t="n">
        <v>0.5</v>
      </c>
      <c r="W754" s="255" t="s">
        <v>116</v>
      </c>
      <c r="X754" s="258" t="n">
        <v>0</v>
      </c>
      <c r="Y754" s="257" t="n">
        <v>0.38</v>
      </c>
      <c r="Z754" s="257" t="n">
        <v>0</v>
      </c>
    </row>
    <row r="755" customFormat="false" ht="15.05" hidden="false" customHeight="false" outlineLevel="0" collapsed="false">
      <c r="A755" s="254" t="n">
        <v>71657058</v>
      </c>
      <c r="B755" s="255" t="s">
        <v>603</v>
      </c>
      <c r="C755" s="255"/>
      <c r="D755" s="255" t="s">
        <v>604</v>
      </c>
      <c r="E755" s="255" t="s">
        <v>605</v>
      </c>
      <c r="F755" s="255" t="s">
        <v>134</v>
      </c>
      <c r="G755" s="255" t="s">
        <v>272</v>
      </c>
      <c r="H755" s="231" t="n">
        <v>43930</v>
      </c>
      <c r="I755" s="231" t="n">
        <v>43930</v>
      </c>
      <c r="J755" s="255" t="s">
        <v>326</v>
      </c>
      <c r="K755" s="256" t="n">
        <v>7</v>
      </c>
      <c r="L755" s="255" t="s">
        <v>247</v>
      </c>
      <c r="M755" s="255" t="s">
        <v>291</v>
      </c>
      <c r="N755" s="255" t="s">
        <v>606</v>
      </c>
      <c r="O755" s="257" t="n">
        <v>5.25</v>
      </c>
      <c r="P755" s="255" t="s">
        <v>613</v>
      </c>
      <c r="Q755" s="255" t="s">
        <v>278</v>
      </c>
      <c r="R755" s="255" t="s">
        <v>607</v>
      </c>
      <c r="S755" s="255" t="s">
        <v>338</v>
      </c>
      <c r="T755" s="255" t="s">
        <v>608</v>
      </c>
      <c r="U755" s="231" t="n">
        <v>43930</v>
      </c>
      <c r="V755" s="256" t="n">
        <v>7</v>
      </c>
      <c r="W755" s="255" t="s">
        <v>116</v>
      </c>
      <c r="X755" s="258" t="n">
        <v>0</v>
      </c>
      <c r="Y755" s="257" t="n">
        <v>5.25</v>
      </c>
      <c r="Z755" s="257" t="n">
        <v>0</v>
      </c>
    </row>
    <row r="756" customFormat="false" ht="15.05" hidden="false" customHeight="false" outlineLevel="0" collapsed="false">
      <c r="A756" s="254" t="n">
        <v>71657066</v>
      </c>
      <c r="B756" s="255" t="s">
        <v>505</v>
      </c>
      <c r="C756" s="255"/>
      <c r="D756" s="255" t="s">
        <v>506</v>
      </c>
      <c r="E756" s="255" t="s">
        <v>507</v>
      </c>
      <c r="F756" s="255" t="s">
        <v>167</v>
      </c>
      <c r="G756" s="255" t="s">
        <v>417</v>
      </c>
      <c r="H756" s="231" t="n">
        <v>43930</v>
      </c>
      <c r="I756" s="231" t="n">
        <v>43930</v>
      </c>
      <c r="J756" s="255" t="s">
        <v>326</v>
      </c>
      <c r="K756" s="256" t="n">
        <v>4</v>
      </c>
      <c r="L756" s="255" t="s">
        <v>238</v>
      </c>
      <c r="M756" s="255" t="s">
        <v>291</v>
      </c>
      <c r="N756" s="255"/>
      <c r="O756" s="257" t="n">
        <v>3</v>
      </c>
      <c r="P756" s="255" t="s">
        <v>613</v>
      </c>
      <c r="Q756" s="255" t="s">
        <v>278</v>
      </c>
      <c r="R756" s="255" t="s">
        <v>508</v>
      </c>
      <c r="S756" s="255" t="s">
        <v>338</v>
      </c>
      <c r="T756" s="255" t="s">
        <v>509</v>
      </c>
      <c r="U756" s="231" t="n">
        <v>43930</v>
      </c>
      <c r="V756" s="256" t="n">
        <v>4</v>
      </c>
      <c r="W756" s="255" t="s">
        <v>167</v>
      </c>
      <c r="X756" s="258" t="n">
        <v>0</v>
      </c>
      <c r="Y756" s="257" t="n">
        <v>3</v>
      </c>
      <c r="Z756" s="257" t="n">
        <v>0</v>
      </c>
    </row>
    <row r="757" customFormat="false" ht="15.05" hidden="false" customHeight="false" outlineLevel="0" collapsed="false">
      <c r="A757" s="254" t="n">
        <v>71657066</v>
      </c>
      <c r="B757" s="255" t="s">
        <v>505</v>
      </c>
      <c r="C757" s="255"/>
      <c r="D757" s="255" t="s">
        <v>506</v>
      </c>
      <c r="E757" s="255" t="s">
        <v>507</v>
      </c>
      <c r="F757" s="255" t="s">
        <v>167</v>
      </c>
      <c r="G757" s="255" t="s">
        <v>417</v>
      </c>
      <c r="H757" s="231" t="n">
        <v>43930</v>
      </c>
      <c r="I757" s="231" t="n">
        <v>43930</v>
      </c>
      <c r="J757" s="255" t="s">
        <v>287</v>
      </c>
      <c r="K757" s="256" t="n">
        <v>0</v>
      </c>
      <c r="L757" s="255" t="s">
        <v>238</v>
      </c>
      <c r="M757" s="255" t="s">
        <v>291</v>
      </c>
      <c r="N757" s="255"/>
      <c r="O757" s="257" t="n">
        <v>3</v>
      </c>
      <c r="P757" s="255" t="s">
        <v>613</v>
      </c>
      <c r="Q757" s="255" t="s">
        <v>278</v>
      </c>
      <c r="R757" s="255" t="s">
        <v>508</v>
      </c>
      <c r="S757" s="255" t="s">
        <v>338</v>
      </c>
      <c r="T757" s="255" t="s">
        <v>509</v>
      </c>
      <c r="U757" s="231" t="n">
        <v>43930</v>
      </c>
      <c r="V757" s="256" t="n">
        <v>0</v>
      </c>
      <c r="W757" s="255" t="s">
        <v>167</v>
      </c>
      <c r="X757" s="258" t="n">
        <v>0</v>
      </c>
      <c r="Y757" s="257" t="n">
        <v>3</v>
      </c>
      <c r="Z757" s="257" t="n">
        <v>0</v>
      </c>
    </row>
    <row r="758" customFormat="false" ht="15.05" hidden="false" customHeight="false" outlineLevel="0" collapsed="false">
      <c r="A758" s="254" t="n">
        <v>71657074</v>
      </c>
      <c r="B758" s="255" t="s">
        <v>510</v>
      </c>
      <c r="C758" s="255"/>
      <c r="D758" s="255" t="s">
        <v>511</v>
      </c>
      <c r="E758" s="255" t="s">
        <v>512</v>
      </c>
      <c r="F758" s="255" t="s">
        <v>167</v>
      </c>
      <c r="G758" s="255" t="s">
        <v>417</v>
      </c>
      <c r="H758" s="231" t="n">
        <v>43930</v>
      </c>
      <c r="I758" s="231" t="n">
        <v>43930</v>
      </c>
      <c r="J758" s="255" t="s">
        <v>326</v>
      </c>
      <c r="K758" s="256" t="n">
        <v>0.5</v>
      </c>
      <c r="L758" s="255" t="s">
        <v>238</v>
      </c>
      <c r="M758" s="255" t="s">
        <v>291</v>
      </c>
      <c r="N758" s="255"/>
      <c r="O758" s="257" t="n">
        <v>3.03</v>
      </c>
      <c r="P758" s="255" t="s">
        <v>613</v>
      </c>
      <c r="Q758" s="255" t="s">
        <v>278</v>
      </c>
      <c r="R758" s="255"/>
      <c r="S758" s="255" t="s">
        <v>338</v>
      </c>
      <c r="T758" s="255" t="s">
        <v>513</v>
      </c>
      <c r="U758" s="231" t="n">
        <v>43930</v>
      </c>
      <c r="V758" s="256" t="n">
        <v>0.5</v>
      </c>
      <c r="W758" s="255" t="s">
        <v>167</v>
      </c>
      <c r="X758" s="258" t="n">
        <v>0</v>
      </c>
      <c r="Y758" s="257" t="n">
        <v>3.03</v>
      </c>
      <c r="Z758" s="257" t="n">
        <v>0</v>
      </c>
    </row>
    <row r="759" customFormat="false" ht="15.05" hidden="false" customHeight="false" outlineLevel="0" collapsed="false">
      <c r="A759" s="254" t="n">
        <v>71657074</v>
      </c>
      <c r="B759" s="255" t="s">
        <v>510</v>
      </c>
      <c r="C759" s="255"/>
      <c r="D759" s="255" t="s">
        <v>511</v>
      </c>
      <c r="E759" s="255" t="s">
        <v>512</v>
      </c>
      <c r="F759" s="255" t="s">
        <v>167</v>
      </c>
      <c r="G759" s="255" t="s">
        <v>417</v>
      </c>
      <c r="H759" s="231" t="n">
        <v>43930</v>
      </c>
      <c r="I759" s="231" t="n">
        <v>43930</v>
      </c>
      <c r="J759" s="255" t="s">
        <v>326</v>
      </c>
      <c r="K759" s="256" t="n">
        <v>0.5</v>
      </c>
      <c r="L759" s="255" t="s">
        <v>238</v>
      </c>
      <c r="M759" s="255" t="s">
        <v>291</v>
      </c>
      <c r="N759" s="255"/>
      <c r="O759" s="257" t="n">
        <v>3.03</v>
      </c>
      <c r="P759" s="255" t="s">
        <v>613</v>
      </c>
      <c r="Q759" s="255" t="s">
        <v>278</v>
      </c>
      <c r="R759" s="255"/>
      <c r="S759" s="255" t="s">
        <v>338</v>
      </c>
      <c r="T759" s="255" t="s">
        <v>513</v>
      </c>
      <c r="U759" s="231" t="n">
        <v>43930</v>
      </c>
      <c r="V759" s="256" t="n">
        <v>0.5</v>
      </c>
      <c r="W759" s="255" t="s">
        <v>167</v>
      </c>
      <c r="X759" s="258" t="n">
        <v>0</v>
      </c>
      <c r="Y759" s="257" t="n">
        <v>3.03</v>
      </c>
      <c r="Z759" s="257" t="n">
        <v>0</v>
      </c>
    </row>
    <row r="760" customFormat="false" ht="15.05" hidden="false" customHeight="false" outlineLevel="0" collapsed="false">
      <c r="A760" s="254" t="n">
        <v>71657074</v>
      </c>
      <c r="B760" s="255" t="s">
        <v>510</v>
      </c>
      <c r="C760" s="255"/>
      <c r="D760" s="255" t="s">
        <v>511</v>
      </c>
      <c r="E760" s="255" t="s">
        <v>512</v>
      </c>
      <c r="F760" s="255" t="s">
        <v>167</v>
      </c>
      <c r="G760" s="255" t="s">
        <v>417</v>
      </c>
      <c r="H760" s="231" t="n">
        <v>43930</v>
      </c>
      <c r="I760" s="231" t="n">
        <v>43930</v>
      </c>
      <c r="J760" s="255" t="s">
        <v>326</v>
      </c>
      <c r="K760" s="256" t="n">
        <v>0.5</v>
      </c>
      <c r="L760" s="255" t="s">
        <v>238</v>
      </c>
      <c r="M760" s="255" t="s">
        <v>291</v>
      </c>
      <c r="N760" s="255"/>
      <c r="O760" s="257" t="n">
        <v>3.03</v>
      </c>
      <c r="P760" s="255" t="s">
        <v>613</v>
      </c>
      <c r="Q760" s="255" t="s">
        <v>278</v>
      </c>
      <c r="R760" s="255"/>
      <c r="S760" s="255" t="s">
        <v>338</v>
      </c>
      <c r="T760" s="255" t="s">
        <v>513</v>
      </c>
      <c r="U760" s="231" t="n">
        <v>43930</v>
      </c>
      <c r="V760" s="256" t="n">
        <v>0.5</v>
      </c>
      <c r="W760" s="255" t="s">
        <v>167</v>
      </c>
      <c r="X760" s="258" t="n">
        <v>0</v>
      </c>
      <c r="Y760" s="257" t="n">
        <v>3.03</v>
      </c>
      <c r="Z760" s="257" t="n">
        <v>0</v>
      </c>
    </row>
    <row r="761" customFormat="false" ht="15.05" hidden="false" customHeight="false" outlineLevel="0" collapsed="false">
      <c r="A761" s="254" t="n">
        <v>71657074</v>
      </c>
      <c r="B761" s="255" t="s">
        <v>510</v>
      </c>
      <c r="C761" s="255"/>
      <c r="D761" s="255" t="s">
        <v>511</v>
      </c>
      <c r="E761" s="255" t="s">
        <v>512</v>
      </c>
      <c r="F761" s="255" t="s">
        <v>167</v>
      </c>
      <c r="G761" s="255" t="s">
        <v>417</v>
      </c>
      <c r="H761" s="231" t="n">
        <v>43930</v>
      </c>
      <c r="I761" s="231" t="n">
        <v>43930</v>
      </c>
      <c r="J761" s="255" t="s">
        <v>326</v>
      </c>
      <c r="K761" s="256" t="n">
        <v>0.5</v>
      </c>
      <c r="L761" s="255" t="s">
        <v>238</v>
      </c>
      <c r="M761" s="255" t="s">
        <v>291</v>
      </c>
      <c r="N761" s="255"/>
      <c r="O761" s="257" t="n">
        <v>3.03</v>
      </c>
      <c r="P761" s="255" t="s">
        <v>613</v>
      </c>
      <c r="Q761" s="255" t="s">
        <v>278</v>
      </c>
      <c r="R761" s="255"/>
      <c r="S761" s="255" t="s">
        <v>338</v>
      </c>
      <c r="T761" s="255" t="s">
        <v>513</v>
      </c>
      <c r="U761" s="231" t="n">
        <v>43930</v>
      </c>
      <c r="V761" s="256" t="n">
        <v>0.5</v>
      </c>
      <c r="W761" s="255" t="s">
        <v>167</v>
      </c>
      <c r="X761" s="258" t="n">
        <v>0</v>
      </c>
      <c r="Y761" s="257" t="n">
        <v>3.03</v>
      </c>
      <c r="Z761" s="257" t="n">
        <v>0</v>
      </c>
    </row>
    <row r="762" customFormat="false" ht="15.05" hidden="false" customHeight="false" outlineLevel="0" collapsed="false">
      <c r="A762" s="254" t="n">
        <v>71657074</v>
      </c>
      <c r="B762" s="255" t="s">
        <v>510</v>
      </c>
      <c r="C762" s="255"/>
      <c r="D762" s="255" t="s">
        <v>511</v>
      </c>
      <c r="E762" s="255" t="s">
        <v>512</v>
      </c>
      <c r="F762" s="255" t="s">
        <v>167</v>
      </c>
      <c r="G762" s="255" t="s">
        <v>417</v>
      </c>
      <c r="H762" s="231" t="n">
        <v>43930</v>
      </c>
      <c r="I762" s="231" t="n">
        <v>43930</v>
      </c>
      <c r="J762" s="255" t="s">
        <v>326</v>
      </c>
      <c r="K762" s="256" t="n">
        <v>0.5</v>
      </c>
      <c r="L762" s="255" t="s">
        <v>238</v>
      </c>
      <c r="M762" s="255" t="s">
        <v>291</v>
      </c>
      <c r="N762" s="255"/>
      <c r="O762" s="257" t="n">
        <v>3.03</v>
      </c>
      <c r="P762" s="255" t="s">
        <v>613</v>
      </c>
      <c r="Q762" s="255" t="s">
        <v>278</v>
      </c>
      <c r="R762" s="255"/>
      <c r="S762" s="255" t="s">
        <v>338</v>
      </c>
      <c r="T762" s="255" t="s">
        <v>513</v>
      </c>
      <c r="U762" s="231" t="n">
        <v>43930</v>
      </c>
      <c r="V762" s="256" t="n">
        <v>0.5</v>
      </c>
      <c r="W762" s="255" t="s">
        <v>167</v>
      </c>
      <c r="X762" s="258" t="n">
        <v>0</v>
      </c>
      <c r="Y762" s="257" t="n">
        <v>3.03</v>
      </c>
      <c r="Z762" s="257" t="n">
        <v>0</v>
      </c>
    </row>
    <row r="763" customFormat="false" ht="15.05" hidden="false" customHeight="false" outlineLevel="0" collapsed="false">
      <c r="A763" s="254" t="n">
        <v>71657074</v>
      </c>
      <c r="B763" s="255" t="s">
        <v>510</v>
      </c>
      <c r="C763" s="255"/>
      <c r="D763" s="255" t="s">
        <v>511</v>
      </c>
      <c r="E763" s="255" t="s">
        <v>512</v>
      </c>
      <c r="F763" s="255" t="s">
        <v>167</v>
      </c>
      <c r="G763" s="255" t="s">
        <v>417</v>
      </c>
      <c r="H763" s="231" t="n">
        <v>43930</v>
      </c>
      <c r="I763" s="231" t="n">
        <v>43930</v>
      </c>
      <c r="J763" s="255" t="s">
        <v>326</v>
      </c>
      <c r="K763" s="256" t="n">
        <v>1</v>
      </c>
      <c r="L763" s="255" t="s">
        <v>238</v>
      </c>
      <c r="M763" s="255" t="s">
        <v>291</v>
      </c>
      <c r="N763" s="255"/>
      <c r="O763" s="257" t="n">
        <v>3.03</v>
      </c>
      <c r="P763" s="255" t="s">
        <v>613</v>
      </c>
      <c r="Q763" s="255" t="s">
        <v>278</v>
      </c>
      <c r="R763" s="255"/>
      <c r="S763" s="255" t="s">
        <v>338</v>
      </c>
      <c r="T763" s="255" t="s">
        <v>513</v>
      </c>
      <c r="U763" s="231" t="n">
        <v>43930</v>
      </c>
      <c r="V763" s="256" t="n">
        <v>1</v>
      </c>
      <c r="W763" s="255" t="s">
        <v>167</v>
      </c>
      <c r="X763" s="258" t="n">
        <v>0</v>
      </c>
      <c r="Y763" s="257" t="n">
        <v>3.03</v>
      </c>
      <c r="Z763" s="257" t="n">
        <v>0</v>
      </c>
    </row>
    <row r="764" customFormat="false" ht="15.05" hidden="false" customHeight="false" outlineLevel="0" collapsed="false">
      <c r="A764" s="254" t="n">
        <v>71657074</v>
      </c>
      <c r="B764" s="255" t="s">
        <v>510</v>
      </c>
      <c r="C764" s="255"/>
      <c r="D764" s="255" t="s">
        <v>511</v>
      </c>
      <c r="E764" s="255" t="s">
        <v>512</v>
      </c>
      <c r="F764" s="255" t="s">
        <v>167</v>
      </c>
      <c r="G764" s="255" t="s">
        <v>417</v>
      </c>
      <c r="H764" s="231" t="n">
        <v>43930</v>
      </c>
      <c r="I764" s="231" t="n">
        <v>43930</v>
      </c>
      <c r="J764" s="255" t="s">
        <v>326</v>
      </c>
      <c r="K764" s="256" t="n">
        <v>0.5</v>
      </c>
      <c r="L764" s="255" t="s">
        <v>238</v>
      </c>
      <c r="M764" s="255" t="s">
        <v>291</v>
      </c>
      <c r="N764" s="255"/>
      <c r="O764" s="257" t="n">
        <v>3.03</v>
      </c>
      <c r="P764" s="255" t="s">
        <v>613</v>
      </c>
      <c r="Q764" s="255" t="s">
        <v>278</v>
      </c>
      <c r="R764" s="255"/>
      <c r="S764" s="255" t="s">
        <v>338</v>
      </c>
      <c r="T764" s="255" t="s">
        <v>513</v>
      </c>
      <c r="U764" s="231" t="n">
        <v>43930</v>
      </c>
      <c r="V764" s="256" t="n">
        <v>0.5</v>
      </c>
      <c r="W764" s="255" t="s">
        <v>167</v>
      </c>
      <c r="X764" s="258" t="n">
        <v>0</v>
      </c>
      <c r="Y764" s="257" t="n">
        <v>3.03</v>
      </c>
      <c r="Z764" s="257" t="n">
        <v>0</v>
      </c>
    </row>
    <row r="765" customFormat="false" ht="15.05" hidden="false" customHeight="false" outlineLevel="0" collapsed="false">
      <c r="A765" s="254" t="n">
        <v>71657074</v>
      </c>
      <c r="B765" s="255" t="s">
        <v>510</v>
      </c>
      <c r="C765" s="255"/>
      <c r="D765" s="255" t="s">
        <v>511</v>
      </c>
      <c r="E765" s="255" t="s">
        <v>512</v>
      </c>
      <c r="F765" s="255" t="s">
        <v>167</v>
      </c>
      <c r="G765" s="255" t="s">
        <v>417</v>
      </c>
      <c r="H765" s="231" t="n">
        <v>43930</v>
      </c>
      <c r="I765" s="231" t="n">
        <v>43930</v>
      </c>
      <c r="J765" s="255" t="s">
        <v>287</v>
      </c>
      <c r="K765" s="256" t="n">
        <v>0</v>
      </c>
      <c r="L765" s="255" t="s">
        <v>238</v>
      </c>
      <c r="M765" s="255" t="s">
        <v>291</v>
      </c>
      <c r="N765" s="255"/>
      <c r="O765" s="257" t="n">
        <v>3.03</v>
      </c>
      <c r="P765" s="255" t="s">
        <v>613</v>
      </c>
      <c r="Q765" s="255" t="s">
        <v>278</v>
      </c>
      <c r="R765" s="255"/>
      <c r="S765" s="255" t="s">
        <v>338</v>
      </c>
      <c r="T765" s="255" t="s">
        <v>513</v>
      </c>
      <c r="U765" s="231" t="n">
        <v>43930</v>
      </c>
      <c r="V765" s="256" t="n">
        <v>0</v>
      </c>
      <c r="W765" s="255" t="s">
        <v>167</v>
      </c>
      <c r="X765" s="258" t="n">
        <v>0</v>
      </c>
      <c r="Y765" s="257" t="n">
        <v>3.03</v>
      </c>
      <c r="Z765" s="257" t="n">
        <v>0</v>
      </c>
    </row>
    <row r="766" customFormat="false" ht="15.05" hidden="false" customHeight="false" outlineLevel="0" collapsed="false">
      <c r="A766" s="254" t="n">
        <v>71657082</v>
      </c>
      <c r="B766" s="255" t="s">
        <v>514</v>
      </c>
      <c r="C766" s="255"/>
      <c r="D766" s="255" t="s">
        <v>515</v>
      </c>
      <c r="E766" s="255" t="s">
        <v>516</v>
      </c>
      <c r="F766" s="255" t="s">
        <v>155</v>
      </c>
      <c r="G766" s="255" t="s">
        <v>272</v>
      </c>
      <c r="H766" s="231" t="n">
        <v>43930</v>
      </c>
      <c r="I766" s="231" t="n">
        <v>43930</v>
      </c>
      <c r="J766" s="255" t="s">
        <v>326</v>
      </c>
      <c r="K766" s="256" t="n">
        <v>0.1</v>
      </c>
      <c r="L766" s="255" t="s">
        <v>238</v>
      </c>
      <c r="M766" s="255" t="s">
        <v>291</v>
      </c>
      <c r="N766" s="255"/>
      <c r="O766" s="257" t="n">
        <v>0.96</v>
      </c>
      <c r="P766" s="255" t="s">
        <v>613</v>
      </c>
      <c r="Q766" s="255" t="s">
        <v>278</v>
      </c>
      <c r="R766" s="255" t="s">
        <v>467</v>
      </c>
      <c r="S766" s="255" t="s">
        <v>338</v>
      </c>
      <c r="T766" s="255" t="s">
        <v>517</v>
      </c>
      <c r="U766" s="231" t="n">
        <v>43930</v>
      </c>
      <c r="V766" s="256" t="n">
        <v>0.1</v>
      </c>
      <c r="W766" s="255" t="s">
        <v>455</v>
      </c>
      <c r="X766" s="258" t="n">
        <v>0</v>
      </c>
      <c r="Y766" s="257" t="n">
        <v>0.96</v>
      </c>
      <c r="Z766" s="257" t="n">
        <v>0</v>
      </c>
    </row>
    <row r="767" customFormat="false" ht="15.05" hidden="false" customHeight="false" outlineLevel="0" collapsed="false">
      <c r="A767" s="254" t="n">
        <v>71657082</v>
      </c>
      <c r="B767" s="255" t="s">
        <v>514</v>
      </c>
      <c r="C767" s="255"/>
      <c r="D767" s="255" t="s">
        <v>515</v>
      </c>
      <c r="E767" s="255" t="s">
        <v>516</v>
      </c>
      <c r="F767" s="255" t="s">
        <v>155</v>
      </c>
      <c r="G767" s="255" t="s">
        <v>272</v>
      </c>
      <c r="H767" s="231" t="n">
        <v>43930</v>
      </c>
      <c r="I767" s="231" t="n">
        <v>43930</v>
      </c>
      <c r="J767" s="255" t="s">
        <v>326</v>
      </c>
      <c r="K767" s="256" t="n">
        <v>0.1</v>
      </c>
      <c r="L767" s="255" t="s">
        <v>238</v>
      </c>
      <c r="M767" s="255" t="s">
        <v>291</v>
      </c>
      <c r="N767" s="255"/>
      <c r="O767" s="257" t="n">
        <v>0.96</v>
      </c>
      <c r="P767" s="255" t="s">
        <v>613</v>
      </c>
      <c r="Q767" s="255" t="s">
        <v>278</v>
      </c>
      <c r="R767" s="255" t="s">
        <v>467</v>
      </c>
      <c r="S767" s="255" t="s">
        <v>338</v>
      </c>
      <c r="T767" s="255" t="s">
        <v>517</v>
      </c>
      <c r="U767" s="231" t="n">
        <v>43930</v>
      </c>
      <c r="V767" s="256" t="n">
        <v>0.1</v>
      </c>
      <c r="W767" s="255" t="s">
        <v>455</v>
      </c>
      <c r="X767" s="258" t="n">
        <v>0</v>
      </c>
      <c r="Y767" s="257" t="n">
        <v>0.96</v>
      </c>
      <c r="Z767" s="257" t="n">
        <v>0</v>
      </c>
    </row>
    <row r="768" customFormat="false" ht="15.05" hidden="false" customHeight="false" outlineLevel="0" collapsed="false">
      <c r="A768" s="254" t="n">
        <v>71657082</v>
      </c>
      <c r="B768" s="255" t="s">
        <v>514</v>
      </c>
      <c r="C768" s="255"/>
      <c r="D768" s="255" t="s">
        <v>515</v>
      </c>
      <c r="E768" s="255" t="s">
        <v>516</v>
      </c>
      <c r="F768" s="255" t="s">
        <v>155</v>
      </c>
      <c r="G768" s="255" t="s">
        <v>272</v>
      </c>
      <c r="H768" s="231" t="n">
        <v>43930</v>
      </c>
      <c r="I768" s="231" t="n">
        <v>43930</v>
      </c>
      <c r="J768" s="255" t="s">
        <v>326</v>
      </c>
      <c r="K768" s="256" t="n">
        <v>0.1</v>
      </c>
      <c r="L768" s="255" t="s">
        <v>238</v>
      </c>
      <c r="M768" s="255" t="s">
        <v>291</v>
      </c>
      <c r="N768" s="255"/>
      <c r="O768" s="257" t="n">
        <v>0.96</v>
      </c>
      <c r="P768" s="255" t="s">
        <v>613</v>
      </c>
      <c r="Q768" s="255" t="s">
        <v>278</v>
      </c>
      <c r="R768" s="255" t="s">
        <v>467</v>
      </c>
      <c r="S768" s="255" t="s">
        <v>338</v>
      </c>
      <c r="T768" s="255" t="s">
        <v>517</v>
      </c>
      <c r="U768" s="231" t="n">
        <v>43930</v>
      </c>
      <c r="V768" s="256" t="n">
        <v>0.1</v>
      </c>
      <c r="W768" s="255" t="s">
        <v>455</v>
      </c>
      <c r="X768" s="258" t="n">
        <v>0</v>
      </c>
      <c r="Y768" s="257" t="n">
        <v>0.96</v>
      </c>
      <c r="Z768" s="257" t="n">
        <v>0</v>
      </c>
    </row>
    <row r="769" customFormat="false" ht="15.05" hidden="false" customHeight="false" outlineLevel="0" collapsed="false">
      <c r="A769" s="254" t="n">
        <v>71657082</v>
      </c>
      <c r="B769" s="255" t="s">
        <v>514</v>
      </c>
      <c r="C769" s="255"/>
      <c r="D769" s="255" t="s">
        <v>515</v>
      </c>
      <c r="E769" s="255" t="s">
        <v>516</v>
      </c>
      <c r="F769" s="255" t="s">
        <v>155</v>
      </c>
      <c r="G769" s="255" t="s">
        <v>272</v>
      </c>
      <c r="H769" s="231" t="n">
        <v>43930</v>
      </c>
      <c r="I769" s="231" t="n">
        <v>43930</v>
      </c>
      <c r="J769" s="255" t="s">
        <v>326</v>
      </c>
      <c r="K769" s="256" t="n">
        <v>0.1</v>
      </c>
      <c r="L769" s="255" t="s">
        <v>238</v>
      </c>
      <c r="M769" s="255" t="s">
        <v>291</v>
      </c>
      <c r="N769" s="255"/>
      <c r="O769" s="257" t="n">
        <v>0.96</v>
      </c>
      <c r="P769" s="255" t="s">
        <v>613</v>
      </c>
      <c r="Q769" s="255" t="s">
        <v>278</v>
      </c>
      <c r="R769" s="255" t="s">
        <v>467</v>
      </c>
      <c r="S769" s="255" t="s">
        <v>338</v>
      </c>
      <c r="T769" s="255" t="s">
        <v>517</v>
      </c>
      <c r="U769" s="231" t="n">
        <v>43930</v>
      </c>
      <c r="V769" s="256" t="n">
        <v>0.1</v>
      </c>
      <c r="W769" s="255" t="s">
        <v>455</v>
      </c>
      <c r="X769" s="258" t="n">
        <v>0</v>
      </c>
      <c r="Y769" s="257" t="n">
        <v>0.96</v>
      </c>
      <c r="Z769" s="257" t="n">
        <v>0</v>
      </c>
    </row>
    <row r="770" customFormat="false" ht="15.05" hidden="false" customHeight="false" outlineLevel="0" collapsed="false">
      <c r="A770" s="254" t="n">
        <v>71657082</v>
      </c>
      <c r="B770" s="255" t="s">
        <v>514</v>
      </c>
      <c r="C770" s="255"/>
      <c r="D770" s="255" t="s">
        <v>515</v>
      </c>
      <c r="E770" s="255" t="s">
        <v>516</v>
      </c>
      <c r="F770" s="255" t="s">
        <v>155</v>
      </c>
      <c r="G770" s="255" t="s">
        <v>272</v>
      </c>
      <c r="H770" s="231" t="n">
        <v>43930</v>
      </c>
      <c r="I770" s="231" t="n">
        <v>43930</v>
      </c>
      <c r="J770" s="255" t="s">
        <v>326</v>
      </c>
      <c r="K770" s="256" t="n">
        <v>0.1</v>
      </c>
      <c r="L770" s="255" t="s">
        <v>238</v>
      </c>
      <c r="M770" s="255" t="s">
        <v>291</v>
      </c>
      <c r="N770" s="255"/>
      <c r="O770" s="257" t="n">
        <v>0.96</v>
      </c>
      <c r="P770" s="255" t="s">
        <v>613</v>
      </c>
      <c r="Q770" s="255" t="s">
        <v>278</v>
      </c>
      <c r="R770" s="255" t="s">
        <v>467</v>
      </c>
      <c r="S770" s="255" t="s">
        <v>338</v>
      </c>
      <c r="T770" s="255" t="s">
        <v>517</v>
      </c>
      <c r="U770" s="231" t="n">
        <v>43930</v>
      </c>
      <c r="V770" s="256" t="n">
        <v>0.1</v>
      </c>
      <c r="W770" s="255" t="s">
        <v>455</v>
      </c>
      <c r="X770" s="258" t="n">
        <v>0</v>
      </c>
      <c r="Y770" s="257" t="n">
        <v>0.96</v>
      </c>
      <c r="Z770" s="257" t="n">
        <v>0</v>
      </c>
    </row>
    <row r="771" customFormat="false" ht="15.05" hidden="false" customHeight="false" outlineLevel="0" collapsed="false">
      <c r="A771" s="254" t="n">
        <v>71657082</v>
      </c>
      <c r="B771" s="255" t="s">
        <v>514</v>
      </c>
      <c r="C771" s="255"/>
      <c r="D771" s="255" t="s">
        <v>515</v>
      </c>
      <c r="E771" s="255" t="s">
        <v>516</v>
      </c>
      <c r="F771" s="255" t="s">
        <v>155</v>
      </c>
      <c r="G771" s="255" t="s">
        <v>272</v>
      </c>
      <c r="H771" s="231" t="n">
        <v>43930</v>
      </c>
      <c r="I771" s="231" t="n">
        <v>43930</v>
      </c>
      <c r="J771" s="255" t="s">
        <v>326</v>
      </c>
      <c r="K771" s="256" t="n">
        <v>0.1</v>
      </c>
      <c r="L771" s="255" t="s">
        <v>238</v>
      </c>
      <c r="M771" s="255" t="s">
        <v>291</v>
      </c>
      <c r="N771" s="255"/>
      <c r="O771" s="257" t="n">
        <v>0.96</v>
      </c>
      <c r="P771" s="255" t="s">
        <v>613</v>
      </c>
      <c r="Q771" s="255" t="s">
        <v>278</v>
      </c>
      <c r="R771" s="255" t="s">
        <v>467</v>
      </c>
      <c r="S771" s="255" t="s">
        <v>338</v>
      </c>
      <c r="T771" s="255" t="s">
        <v>517</v>
      </c>
      <c r="U771" s="231" t="n">
        <v>43930</v>
      </c>
      <c r="V771" s="256" t="n">
        <v>0.1</v>
      </c>
      <c r="W771" s="255" t="s">
        <v>455</v>
      </c>
      <c r="X771" s="258" t="n">
        <v>0</v>
      </c>
      <c r="Y771" s="257" t="n">
        <v>0.96</v>
      </c>
      <c r="Z771" s="257" t="n">
        <v>0</v>
      </c>
    </row>
    <row r="772" customFormat="false" ht="15.05" hidden="false" customHeight="false" outlineLevel="0" collapsed="false">
      <c r="A772" s="254" t="n">
        <v>71657082</v>
      </c>
      <c r="B772" s="255" t="s">
        <v>514</v>
      </c>
      <c r="C772" s="255"/>
      <c r="D772" s="255" t="s">
        <v>515</v>
      </c>
      <c r="E772" s="255" t="s">
        <v>516</v>
      </c>
      <c r="F772" s="255" t="s">
        <v>155</v>
      </c>
      <c r="G772" s="255" t="s">
        <v>272</v>
      </c>
      <c r="H772" s="231" t="n">
        <v>43930</v>
      </c>
      <c r="I772" s="231" t="n">
        <v>43930</v>
      </c>
      <c r="J772" s="255" t="s">
        <v>326</v>
      </c>
      <c r="K772" s="256" t="n">
        <v>0.1</v>
      </c>
      <c r="L772" s="255" t="s">
        <v>238</v>
      </c>
      <c r="M772" s="255" t="s">
        <v>291</v>
      </c>
      <c r="N772" s="255"/>
      <c r="O772" s="257" t="n">
        <v>0.96</v>
      </c>
      <c r="P772" s="255" t="s">
        <v>613</v>
      </c>
      <c r="Q772" s="255" t="s">
        <v>278</v>
      </c>
      <c r="R772" s="255" t="s">
        <v>467</v>
      </c>
      <c r="S772" s="255" t="s">
        <v>338</v>
      </c>
      <c r="T772" s="255" t="s">
        <v>517</v>
      </c>
      <c r="U772" s="231" t="n">
        <v>43930</v>
      </c>
      <c r="V772" s="256" t="n">
        <v>0.1</v>
      </c>
      <c r="W772" s="255" t="s">
        <v>455</v>
      </c>
      <c r="X772" s="258" t="n">
        <v>0</v>
      </c>
      <c r="Y772" s="257" t="n">
        <v>0.96</v>
      </c>
      <c r="Z772" s="257" t="n">
        <v>0</v>
      </c>
    </row>
    <row r="773" customFormat="false" ht="15.05" hidden="false" customHeight="false" outlineLevel="0" collapsed="false">
      <c r="A773" s="254" t="n">
        <v>71657082</v>
      </c>
      <c r="B773" s="255" t="s">
        <v>514</v>
      </c>
      <c r="C773" s="255"/>
      <c r="D773" s="255" t="s">
        <v>515</v>
      </c>
      <c r="E773" s="255" t="s">
        <v>516</v>
      </c>
      <c r="F773" s="255" t="s">
        <v>155</v>
      </c>
      <c r="G773" s="255" t="s">
        <v>272</v>
      </c>
      <c r="H773" s="231" t="n">
        <v>43930</v>
      </c>
      <c r="I773" s="231" t="n">
        <v>43930</v>
      </c>
      <c r="J773" s="255" t="s">
        <v>326</v>
      </c>
      <c r="K773" s="256" t="n">
        <v>0.1</v>
      </c>
      <c r="L773" s="255" t="s">
        <v>238</v>
      </c>
      <c r="M773" s="255" t="s">
        <v>291</v>
      </c>
      <c r="N773" s="255"/>
      <c r="O773" s="257" t="n">
        <v>0.96</v>
      </c>
      <c r="P773" s="255" t="s">
        <v>613</v>
      </c>
      <c r="Q773" s="255" t="s">
        <v>278</v>
      </c>
      <c r="R773" s="255" t="s">
        <v>467</v>
      </c>
      <c r="S773" s="255" t="s">
        <v>338</v>
      </c>
      <c r="T773" s="255" t="s">
        <v>517</v>
      </c>
      <c r="U773" s="231" t="n">
        <v>43930</v>
      </c>
      <c r="V773" s="256" t="n">
        <v>0.1</v>
      </c>
      <c r="W773" s="255" t="s">
        <v>455</v>
      </c>
      <c r="X773" s="258" t="n">
        <v>0</v>
      </c>
      <c r="Y773" s="257" t="n">
        <v>0.96</v>
      </c>
      <c r="Z773" s="257" t="n">
        <v>0</v>
      </c>
    </row>
    <row r="774" customFormat="false" ht="15.05" hidden="false" customHeight="false" outlineLevel="0" collapsed="false">
      <c r="A774" s="254" t="n">
        <v>71657082</v>
      </c>
      <c r="B774" s="255" t="s">
        <v>514</v>
      </c>
      <c r="C774" s="255"/>
      <c r="D774" s="255" t="s">
        <v>515</v>
      </c>
      <c r="E774" s="255" t="s">
        <v>516</v>
      </c>
      <c r="F774" s="255" t="s">
        <v>155</v>
      </c>
      <c r="G774" s="255" t="s">
        <v>272</v>
      </c>
      <c r="H774" s="231" t="n">
        <v>43930</v>
      </c>
      <c r="I774" s="231" t="n">
        <v>43930</v>
      </c>
      <c r="J774" s="255" t="s">
        <v>326</v>
      </c>
      <c r="K774" s="256" t="n">
        <v>0.1</v>
      </c>
      <c r="L774" s="255" t="s">
        <v>238</v>
      </c>
      <c r="M774" s="255" t="s">
        <v>291</v>
      </c>
      <c r="N774" s="255"/>
      <c r="O774" s="257" t="n">
        <v>0.96</v>
      </c>
      <c r="P774" s="255" t="s">
        <v>613</v>
      </c>
      <c r="Q774" s="255" t="s">
        <v>278</v>
      </c>
      <c r="R774" s="255" t="s">
        <v>467</v>
      </c>
      <c r="S774" s="255" t="s">
        <v>338</v>
      </c>
      <c r="T774" s="255" t="s">
        <v>517</v>
      </c>
      <c r="U774" s="231" t="n">
        <v>43930</v>
      </c>
      <c r="V774" s="256" t="n">
        <v>0.1</v>
      </c>
      <c r="W774" s="255" t="s">
        <v>455</v>
      </c>
      <c r="X774" s="258" t="n">
        <v>0</v>
      </c>
      <c r="Y774" s="257" t="n">
        <v>0.96</v>
      </c>
      <c r="Z774" s="257" t="n">
        <v>0</v>
      </c>
    </row>
    <row r="775" customFormat="false" ht="15.05" hidden="false" customHeight="false" outlineLevel="0" collapsed="false">
      <c r="A775" s="254" t="n">
        <v>71657082</v>
      </c>
      <c r="B775" s="255" t="s">
        <v>514</v>
      </c>
      <c r="C775" s="255"/>
      <c r="D775" s="255" t="s">
        <v>515</v>
      </c>
      <c r="E775" s="255" t="s">
        <v>516</v>
      </c>
      <c r="F775" s="255" t="s">
        <v>155</v>
      </c>
      <c r="G775" s="255" t="s">
        <v>272</v>
      </c>
      <c r="H775" s="231" t="n">
        <v>43930</v>
      </c>
      <c r="I775" s="231" t="n">
        <v>43930</v>
      </c>
      <c r="J775" s="255" t="s">
        <v>326</v>
      </c>
      <c r="K775" s="256" t="n">
        <v>0.1</v>
      </c>
      <c r="L775" s="255" t="s">
        <v>238</v>
      </c>
      <c r="M775" s="255" t="s">
        <v>291</v>
      </c>
      <c r="N775" s="255"/>
      <c r="O775" s="257" t="n">
        <v>0.96</v>
      </c>
      <c r="P775" s="255" t="s">
        <v>613</v>
      </c>
      <c r="Q775" s="255" t="s">
        <v>278</v>
      </c>
      <c r="R775" s="255" t="s">
        <v>467</v>
      </c>
      <c r="S775" s="255" t="s">
        <v>338</v>
      </c>
      <c r="T775" s="255" t="s">
        <v>517</v>
      </c>
      <c r="U775" s="231" t="n">
        <v>43930</v>
      </c>
      <c r="V775" s="256" t="n">
        <v>0.1</v>
      </c>
      <c r="W775" s="255" t="s">
        <v>455</v>
      </c>
      <c r="X775" s="258" t="n">
        <v>0</v>
      </c>
      <c r="Y775" s="257" t="n">
        <v>0.96</v>
      </c>
      <c r="Z775" s="257" t="n">
        <v>0</v>
      </c>
    </row>
    <row r="776" customFormat="false" ht="15.05" hidden="false" customHeight="false" outlineLevel="0" collapsed="false">
      <c r="A776" s="254" t="n">
        <v>71657082</v>
      </c>
      <c r="B776" s="255" t="s">
        <v>514</v>
      </c>
      <c r="C776" s="255"/>
      <c r="D776" s="255" t="s">
        <v>515</v>
      </c>
      <c r="E776" s="255" t="s">
        <v>516</v>
      </c>
      <c r="F776" s="255" t="s">
        <v>155</v>
      </c>
      <c r="G776" s="255" t="s">
        <v>272</v>
      </c>
      <c r="H776" s="231" t="n">
        <v>43930</v>
      </c>
      <c r="I776" s="231" t="n">
        <v>43930</v>
      </c>
      <c r="J776" s="255" t="s">
        <v>326</v>
      </c>
      <c r="K776" s="256" t="n">
        <v>0.1</v>
      </c>
      <c r="L776" s="255" t="s">
        <v>238</v>
      </c>
      <c r="M776" s="255" t="s">
        <v>291</v>
      </c>
      <c r="N776" s="255"/>
      <c r="O776" s="257" t="n">
        <v>0.96</v>
      </c>
      <c r="P776" s="255" t="s">
        <v>613</v>
      </c>
      <c r="Q776" s="255" t="s">
        <v>278</v>
      </c>
      <c r="R776" s="255" t="s">
        <v>467</v>
      </c>
      <c r="S776" s="255" t="s">
        <v>338</v>
      </c>
      <c r="T776" s="255" t="s">
        <v>517</v>
      </c>
      <c r="U776" s="231" t="n">
        <v>43930</v>
      </c>
      <c r="V776" s="256" t="n">
        <v>0.1</v>
      </c>
      <c r="W776" s="255" t="s">
        <v>455</v>
      </c>
      <c r="X776" s="258" t="n">
        <v>0</v>
      </c>
      <c r="Y776" s="257" t="n">
        <v>0.96</v>
      </c>
      <c r="Z776" s="257" t="n">
        <v>0</v>
      </c>
    </row>
    <row r="777" customFormat="false" ht="15.05" hidden="false" customHeight="false" outlineLevel="0" collapsed="false">
      <c r="A777" s="254" t="n">
        <v>71657082</v>
      </c>
      <c r="B777" s="255" t="s">
        <v>514</v>
      </c>
      <c r="C777" s="255"/>
      <c r="D777" s="255" t="s">
        <v>515</v>
      </c>
      <c r="E777" s="255" t="s">
        <v>516</v>
      </c>
      <c r="F777" s="255" t="s">
        <v>155</v>
      </c>
      <c r="G777" s="255" t="s">
        <v>272</v>
      </c>
      <c r="H777" s="231" t="n">
        <v>43930</v>
      </c>
      <c r="I777" s="231" t="n">
        <v>43930</v>
      </c>
      <c r="J777" s="255" t="s">
        <v>326</v>
      </c>
      <c r="K777" s="256" t="n">
        <v>0.1</v>
      </c>
      <c r="L777" s="255" t="s">
        <v>238</v>
      </c>
      <c r="M777" s="255" t="s">
        <v>291</v>
      </c>
      <c r="N777" s="255"/>
      <c r="O777" s="257" t="n">
        <v>0.96</v>
      </c>
      <c r="P777" s="255" t="s">
        <v>613</v>
      </c>
      <c r="Q777" s="255" t="s">
        <v>278</v>
      </c>
      <c r="R777" s="255" t="s">
        <v>467</v>
      </c>
      <c r="S777" s="255" t="s">
        <v>338</v>
      </c>
      <c r="T777" s="255" t="s">
        <v>517</v>
      </c>
      <c r="U777" s="231" t="n">
        <v>43930</v>
      </c>
      <c r="V777" s="256" t="n">
        <v>0.1</v>
      </c>
      <c r="W777" s="255" t="s">
        <v>455</v>
      </c>
      <c r="X777" s="258" t="n">
        <v>0</v>
      </c>
      <c r="Y777" s="257" t="n">
        <v>0.96</v>
      </c>
      <c r="Z777" s="257" t="n">
        <v>0</v>
      </c>
    </row>
    <row r="778" customFormat="false" ht="15.05" hidden="false" customHeight="false" outlineLevel="0" collapsed="false">
      <c r="A778" s="254" t="n">
        <v>71657090</v>
      </c>
      <c r="B778" s="255" t="s">
        <v>256</v>
      </c>
      <c r="C778" s="255"/>
      <c r="D778" s="255" t="s">
        <v>257</v>
      </c>
      <c r="E778" s="255" t="s">
        <v>258</v>
      </c>
      <c r="F778" s="255" t="s">
        <v>116</v>
      </c>
      <c r="G778" s="255" t="s">
        <v>384</v>
      </c>
      <c r="H778" s="231" t="n">
        <v>43930</v>
      </c>
      <c r="I778" s="231" t="n">
        <v>43930</v>
      </c>
      <c r="J778" s="255" t="s">
        <v>326</v>
      </c>
      <c r="K778" s="256" t="n">
        <v>0.1</v>
      </c>
      <c r="L778" s="255" t="s">
        <v>238</v>
      </c>
      <c r="M778" s="255" t="s">
        <v>291</v>
      </c>
      <c r="N778" s="255"/>
      <c r="O778" s="257" t="n">
        <v>0.24</v>
      </c>
      <c r="P778" s="255" t="s">
        <v>613</v>
      </c>
      <c r="Q778" s="255" t="s">
        <v>278</v>
      </c>
      <c r="R778" s="255" t="s">
        <v>412</v>
      </c>
      <c r="S778" s="255" t="s">
        <v>338</v>
      </c>
      <c r="T778" s="255" t="s">
        <v>518</v>
      </c>
      <c r="U778" s="231" t="n">
        <v>43930</v>
      </c>
      <c r="V778" s="256" t="n">
        <v>0.1</v>
      </c>
      <c r="W778" s="255" t="s">
        <v>116</v>
      </c>
      <c r="X778" s="258" t="n">
        <v>0</v>
      </c>
      <c r="Y778" s="257" t="n">
        <v>0.24</v>
      </c>
      <c r="Z778" s="257" t="n">
        <v>0</v>
      </c>
    </row>
    <row r="779" customFormat="false" ht="15.05" hidden="false" customHeight="false" outlineLevel="0" collapsed="false">
      <c r="A779" s="254" t="n">
        <v>71657090</v>
      </c>
      <c r="B779" s="255" t="s">
        <v>256</v>
      </c>
      <c r="C779" s="255"/>
      <c r="D779" s="255" t="s">
        <v>257</v>
      </c>
      <c r="E779" s="255" t="s">
        <v>258</v>
      </c>
      <c r="F779" s="255" t="s">
        <v>116</v>
      </c>
      <c r="G779" s="255" t="s">
        <v>384</v>
      </c>
      <c r="H779" s="231" t="n">
        <v>43930</v>
      </c>
      <c r="I779" s="231" t="n">
        <v>43930</v>
      </c>
      <c r="J779" s="255" t="s">
        <v>326</v>
      </c>
      <c r="K779" s="256" t="n">
        <v>0.1</v>
      </c>
      <c r="L779" s="255" t="s">
        <v>238</v>
      </c>
      <c r="M779" s="255" t="s">
        <v>291</v>
      </c>
      <c r="N779" s="255"/>
      <c r="O779" s="257" t="n">
        <v>0.24</v>
      </c>
      <c r="P779" s="255" t="s">
        <v>613</v>
      </c>
      <c r="Q779" s="255" t="s">
        <v>278</v>
      </c>
      <c r="R779" s="255" t="s">
        <v>412</v>
      </c>
      <c r="S779" s="255" t="s">
        <v>338</v>
      </c>
      <c r="T779" s="255" t="s">
        <v>518</v>
      </c>
      <c r="U779" s="231" t="n">
        <v>43930</v>
      </c>
      <c r="V779" s="256" t="n">
        <v>0.1</v>
      </c>
      <c r="W779" s="255" t="s">
        <v>116</v>
      </c>
      <c r="X779" s="258" t="n">
        <v>0</v>
      </c>
      <c r="Y779" s="257" t="n">
        <v>0.24</v>
      </c>
      <c r="Z779" s="257" t="n">
        <v>0</v>
      </c>
    </row>
    <row r="780" customFormat="false" ht="15.05" hidden="false" customHeight="false" outlineLevel="0" collapsed="false">
      <c r="A780" s="254" t="n">
        <v>71657090</v>
      </c>
      <c r="B780" s="255" t="s">
        <v>256</v>
      </c>
      <c r="C780" s="255"/>
      <c r="D780" s="255" t="s">
        <v>257</v>
      </c>
      <c r="E780" s="255" t="s">
        <v>258</v>
      </c>
      <c r="F780" s="255" t="s">
        <v>116</v>
      </c>
      <c r="G780" s="255" t="s">
        <v>384</v>
      </c>
      <c r="H780" s="231" t="n">
        <v>43930</v>
      </c>
      <c r="I780" s="231" t="n">
        <v>43930</v>
      </c>
      <c r="J780" s="255" t="s">
        <v>326</v>
      </c>
      <c r="K780" s="256" t="n">
        <v>0.1</v>
      </c>
      <c r="L780" s="255" t="s">
        <v>238</v>
      </c>
      <c r="M780" s="255" t="s">
        <v>291</v>
      </c>
      <c r="N780" s="255"/>
      <c r="O780" s="257" t="n">
        <v>0.24</v>
      </c>
      <c r="P780" s="255" t="s">
        <v>613</v>
      </c>
      <c r="Q780" s="255" t="s">
        <v>278</v>
      </c>
      <c r="R780" s="255" t="s">
        <v>412</v>
      </c>
      <c r="S780" s="255" t="s">
        <v>338</v>
      </c>
      <c r="T780" s="255" t="s">
        <v>518</v>
      </c>
      <c r="U780" s="231" t="n">
        <v>43930</v>
      </c>
      <c r="V780" s="256" t="n">
        <v>0.1</v>
      </c>
      <c r="W780" s="255" t="s">
        <v>116</v>
      </c>
      <c r="X780" s="258" t="n">
        <v>0</v>
      </c>
      <c r="Y780" s="257" t="n">
        <v>0.24</v>
      </c>
      <c r="Z780" s="257" t="n">
        <v>0</v>
      </c>
    </row>
    <row r="781" customFormat="false" ht="15.05" hidden="false" customHeight="false" outlineLevel="0" collapsed="false">
      <c r="A781" s="254" t="n">
        <v>71657098</v>
      </c>
      <c r="B781" s="255" t="s">
        <v>519</v>
      </c>
      <c r="C781" s="255"/>
      <c r="D781" s="255" t="s">
        <v>520</v>
      </c>
      <c r="E781" s="255" t="s">
        <v>521</v>
      </c>
      <c r="F781" s="255" t="s">
        <v>132</v>
      </c>
      <c r="G781" s="255" t="s">
        <v>272</v>
      </c>
      <c r="H781" s="231" t="n">
        <v>43930</v>
      </c>
      <c r="I781" s="231" t="n">
        <v>43930</v>
      </c>
      <c r="J781" s="255" t="s">
        <v>326</v>
      </c>
      <c r="K781" s="256" t="n">
        <v>1</v>
      </c>
      <c r="L781" s="255" t="s">
        <v>238</v>
      </c>
      <c r="M781" s="255" t="s">
        <v>291</v>
      </c>
      <c r="N781" s="255"/>
      <c r="O781" s="257" t="n">
        <v>0.75</v>
      </c>
      <c r="P781" s="255" t="s">
        <v>613</v>
      </c>
      <c r="Q781" s="255" t="s">
        <v>278</v>
      </c>
      <c r="R781" s="255" t="s">
        <v>302</v>
      </c>
      <c r="S781" s="255" t="s">
        <v>338</v>
      </c>
      <c r="T781" s="255" t="s">
        <v>522</v>
      </c>
      <c r="U781" s="231" t="n">
        <v>43930</v>
      </c>
      <c r="V781" s="256" t="n">
        <v>1</v>
      </c>
      <c r="W781" s="255" t="s">
        <v>116</v>
      </c>
      <c r="X781" s="258" t="n">
        <v>0</v>
      </c>
      <c r="Y781" s="257" t="n">
        <v>0.75</v>
      </c>
      <c r="Z781" s="257" t="n">
        <v>0</v>
      </c>
    </row>
    <row r="782" customFormat="false" ht="15.05" hidden="false" customHeight="false" outlineLevel="0" collapsed="false">
      <c r="A782" s="254" t="n">
        <v>71657106</v>
      </c>
      <c r="B782" s="255" t="s">
        <v>523</v>
      </c>
      <c r="C782" s="255"/>
      <c r="D782" s="255" t="s">
        <v>515</v>
      </c>
      <c r="E782" s="255" t="s">
        <v>524</v>
      </c>
      <c r="F782" s="255" t="s">
        <v>136</v>
      </c>
      <c r="G782" s="255" t="s">
        <v>272</v>
      </c>
      <c r="H782" s="231" t="n">
        <v>43930</v>
      </c>
      <c r="I782" s="231" t="n">
        <v>43930</v>
      </c>
      <c r="J782" s="255" t="s">
        <v>326</v>
      </c>
      <c r="K782" s="256" t="n">
        <v>1</v>
      </c>
      <c r="L782" s="255" t="s">
        <v>238</v>
      </c>
      <c r="M782" s="255" t="s">
        <v>291</v>
      </c>
      <c r="N782" s="255"/>
      <c r="O782" s="257" t="n">
        <v>0.75</v>
      </c>
      <c r="P782" s="255" t="s">
        <v>613</v>
      </c>
      <c r="Q782" s="255" t="s">
        <v>278</v>
      </c>
      <c r="R782" s="255" t="s">
        <v>467</v>
      </c>
      <c r="S782" s="255" t="s">
        <v>338</v>
      </c>
      <c r="T782" s="255" t="s">
        <v>517</v>
      </c>
      <c r="U782" s="231" t="n">
        <v>43930</v>
      </c>
      <c r="V782" s="256" t="n">
        <v>1</v>
      </c>
      <c r="W782" s="255" t="s">
        <v>116</v>
      </c>
      <c r="X782" s="258" t="n">
        <v>0</v>
      </c>
      <c r="Y782" s="257" t="n">
        <v>0.75</v>
      </c>
      <c r="Z782" s="257" t="n">
        <v>0</v>
      </c>
    </row>
    <row r="783" customFormat="false" ht="15.05" hidden="false" customHeight="false" outlineLevel="0" collapsed="false">
      <c r="A783" s="254" t="n">
        <v>71657114</v>
      </c>
      <c r="B783" s="255" t="s">
        <v>525</v>
      </c>
      <c r="C783" s="255"/>
      <c r="D783" s="255" t="s">
        <v>394</v>
      </c>
      <c r="E783" s="255" t="s">
        <v>526</v>
      </c>
      <c r="F783" s="255" t="s">
        <v>128</v>
      </c>
      <c r="G783" s="255" t="s">
        <v>272</v>
      </c>
      <c r="H783" s="231" t="n">
        <v>43930</v>
      </c>
      <c r="I783" s="231" t="n">
        <v>43930</v>
      </c>
      <c r="J783" s="255" t="s">
        <v>326</v>
      </c>
      <c r="K783" s="256" t="n">
        <v>1</v>
      </c>
      <c r="L783" s="255" t="s">
        <v>238</v>
      </c>
      <c r="M783" s="255" t="s">
        <v>291</v>
      </c>
      <c r="N783" s="255"/>
      <c r="O783" s="257" t="n">
        <v>0.75</v>
      </c>
      <c r="P783" s="255" t="s">
        <v>613</v>
      </c>
      <c r="Q783" s="255" t="s">
        <v>278</v>
      </c>
      <c r="R783" s="255" t="s">
        <v>395</v>
      </c>
      <c r="S783" s="255" t="s">
        <v>338</v>
      </c>
      <c r="T783" s="255" t="s">
        <v>396</v>
      </c>
      <c r="U783" s="231" t="n">
        <v>43930</v>
      </c>
      <c r="V783" s="256" t="n">
        <v>1</v>
      </c>
      <c r="W783" s="255" t="s">
        <v>116</v>
      </c>
      <c r="X783" s="258" t="n">
        <v>0</v>
      </c>
      <c r="Y783" s="257" t="n">
        <v>0.75</v>
      </c>
      <c r="Z783" s="257" t="n">
        <v>0</v>
      </c>
    </row>
    <row r="784" customFormat="false" ht="15.05" hidden="false" customHeight="false" outlineLevel="0" collapsed="false">
      <c r="A784" s="254" t="n">
        <v>71657122</v>
      </c>
      <c r="B784" s="255" t="s">
        <v>527</v>
      </c>
      <c r="C784" s="255"/>
      <c r="D784" s="255" t="s">
        <v>528</v>
      </c>
      <c r="E784" s="255" t="s">
        <v>529</v>
      </c>
      <c r="F784" s="255" t="s">
        <v>126</v>
      </c>
      <c r="G784" s="255" t="s">
        <v>272</v>
      </c>
      <c r="H784" s="231" t="n">
        <v>43930</v>
      </c>
      <c r="I784" s="231" t="n">
        <v>43930</v>
      </c>
      <c r="J784" s="255" t="s">
        <v>326</v>
      </c>
      <c r="K784" s="256" t="n">
        <v>1</v>
      </c>
      <c r="L784" s="255" t="s">
        <v>238</v>
      </c>
      <c r="M784" s="255" t="s">
        <v>291</v>
      </c>
      <c r="N784" s="255"/>
      <c r="O784" s="257" t="n">
        <v>0.75</v>
      </c>
      <c r="P784" s="255" t="s">
        <v>613</v>
      </c>
      <c r="Q784" s="255" t="s">
        <v>278</v>
      </c>
      <c r="R784" s="255" t="s">
        <v>318</v>
      </c>
      <c r="S784" s="255" t="s">
        <v>338</v>
      </c>
      <c r="T784" s="255" t="s">
        <v>530</v>
      </c>
      <c r="U784" s="231" t="n">
        <v>43930</v>
      </c>
      <c r="V784" s="256" t="n">
        <v>1</v>
      </c>
      <c r="W784" s="255" t="s">
        <v>116</v>
      </c>
      <c r="X784" s="258" t="n">
        <v>0</v>
      </c>
      <c r="Y784" s="257" t="n">
        <v>0.75</v>
      </c>
      <c r="Z784" s="257" t="n">
        <v>0</v>
      </c>
    </row>
    <row r="785" customFormat="false" ht="15.05" hidden="false" customHeight="false" outlineLevel="0" collapsed="false">
      <c r="A785" s="254" t="n">
        <v>71657130</v>
      </c>
      <c r="B785" s="255" t="s">
        <v>240</v>
      </c>
      <c r="C785" s="255"/>
      <c r="D785" s="255" t="s">
        <v>237</v>
      </c>
      <c r="E785" s="255" t="s">
        <v>241</v>
      </c>
      <c r="F785" s="255" t="s">
        <v>116</v>
      </c>
      <c r="G785" s="255" t="s">
        <v>272</v>
      </c>
      <c r="H785" s="231" t="n">
        <v>43930</v>
      </c>
      <c r="I785" s="231" t="n">
        <v>43930</v>
      </c>
      <c r="J785" s="255" t="s">
        <v>326</v>
      </c>
      <c r="K785" s="256" t="n">
        <v>2</v>
      </c>
      <c r="L785" s="255" t="s">
        <v>238</v>
      </c>
      <c r="M785" s="255" t="s">
        <v>291</v>
      </c>
      <c r="N785" s="255"/>
      <c r="O785" s="257" t="n">
        <v>1.88</v>
      </c>
      <c r="P785" s="255" t="s">
        <v>613</v>
      </c>
      <c r="Q785" s="255" t="s">
        <v>278</v>
      </c>
      <c r="R785" s="255"/>
      <c r="S785" s="255" t="s">
        <v>338</v>
      </c>
      <c r="T785" s="255" t="s">
        <v>454</v>
      </c>
      <c r="U785" s="231" t="n">
        <v>43930</v>
      </c>
      <c r="V785" s="256" t="n">
        <v>2</v>
      </c>
      <c r="W785" s="255" t="s">
        <v>116</v>
      </c>
      <c r="X785" s="258" t="n">
        <v>0</v>
      </c>
      <c r="Y785" s="257" t="n">
        <v>1.88</v>
      </c>
      <c r="Z785" s="257" t="n">
        <v>0</v>
      </c>
    </row>
    <row r="786" customFormat="false" ht="15.05" hidden="false" customHeight="false" outlineLevel="0" collapsed="false">
      <c r="A786" s="254" t="n">
        <v>71657130</v>
      </c>
      <c r="B786" s="255" t="s">
        <v>240</v>
      </c>
      <c r="C786" s="255"/>
      <c r="D786" s="255" t="s">
        <v>237</v>
      </c>
      <c r="E786" s="255" t="s">
        <v>241</v>
      </c>
      <c r="F786" s="255" t="s">
        <v>116</v>
      </c>
      <c r="G786" s="255" t="s">
        <v>272</v>
      </c>
      <c r="H786" s="231" t="n">
        <v>43930</v>
      </c>
      <c r="I786" s="231" t="n">
        <v>43930</v>
      </c>
      <c r="J786" s="255" t="s">
        <v>326</v>
      </c>
      <c r="K786" s="256" t="n">
        <v>0.5</v>
      </c>
      <c r="L786" s="255" t="s">
        <v>238</v>
      </c>
      <c r="M786" s="255" t="s">
        <v>291</v>
      </c>
      <c r="N786" s="255"/>
      <c r="O786" s="257" t="n">
        <v>1.88</v>
      </c>
      <c r="P786" s="255" t="s">
        <v>613</v>
      </c>
      <c r="Q786" s="255" t="s">
        <v>278</v>
      </c>
      <c r="R786" s="255"/>
      <c r="S786" s="255" t="s">
        <v>338</v>
      </c>
      <c r="T786" s="255" t="s">
        <v>454</v>
      </c>
      <c r="U786" s="231" t="n">
        <v>43930</v>
      </c>
      <c r="V786" s="256" t="n">
        <v>0.5</v>
      </c>
      <c r="W786" s="255" t="s">
        <v>116</v>
      </c>
      <c r="X786" s="258" t="n">
        <v>0</v>
      </c>
      <c r="Y786" s="257" t="n">
        <v>1.88</v>
      </c>
      <c r="Z786" s="257" t="n">
        <v>0</v>
      </c>
    </row>
    <row r="787" customFormat="false" ht="15.05" hidden="false" customHeight="false" outlineLevel="0" collapsed="false">
      <c r="A787" s="254" t="n">
        <v>71657139</v>
      </c>
      <c r="B787" s="255" t="s">
        <v>235</v>
      </c>
      <c r="C787" s="255"/>
      <c r="D787" s="255" t="s">
        <v>237</v>
      </c>
      <c r="E787" s="255" t="s">
        <v>184</v>
      </c>
      <c r="F787" s="255" t="s">
        <v>144</v>
      </c>
      <c r="G787" s="255" t="s">
        <v>309</v>
      </c>
      <c r="H787" s="231" t="n">
        <v>43930</v>
      </c>
      <c r="I787" s="231" t="n">
        <v>43930</v>
      </c>
      <c r="J787" s="255" t="s">
        <v>326</v>
      </c>
      <c r="K787" s="256" t="n">
        <v>4</v>
      </c>
      <c r="L787" s="255" t="s">
        <v>238</v>
      </c>
      <c r="M787" s="255" t="s">
        <v>291</v>
      </c>
      <c r="N787" s="255"/>
      <c r="O787" s="257" t="n">
        <v>3</v>
      </c>
      <c r="P787" s="255" t="s">
        <v>613</v>
      </c>
      <c r="Q787" s="255" t="s">
        <v>278</v>
      </c>
      <c r="R787" s="255"/>
      <c r="S787" s="255" t="s">
        <v>338</v>
      </c>
      <c r="T787" s="255" t="s">
        <v>454</v>
      </c>
      <c r="U787" s="231" t="n">
        <v>43930</v>
      </c>
      <c r="V787" s="256" t="n">
        <v>4</v>
      </c>
      <c r="W787" s="255" t="s">
        <v>455</v>
      </c>
      <c r="X787" s="258" t="n">
        <v>0</v>
      </c>
      <c r="Y787" s="257" t="n">
        <v>3</v>
      </c>
      <c r="Z787" s="257" t="n">
        <v>0</v>
      </c>
    </row>
    <row r="788" customFormat="false" ht="15.05" hidden="false" customHeight="false" outlineLevel="0" collapsed="false">
      <c r="A788" s="254" t="n">
        <v>71631687</v>
      </c>
      <c r="B788" s="255" t="s">
        <v>691</v>
      </c>
      <c r="C788" s="255"/>
      <c r="D788" s="255" t="s">
        <v>692</v>
      </c>
      <c r="E788" s="255" t="s">
        <v>693</v>
      </c>
      <c r="F788" s="255" t="s">
        <v>694</v>
      </c>
      <c r="G788" s="255" t="s">
        <v>417</v>
      </c>
      <c r="H788" s="231" t="n">
        <v>43931</v>
      </c>
      <c r="I788" s="231" t="n">
        <v>43931</v>
      </c>
      <c r="J788" s="255" t="s">
        <v>326</v>
      </c>
      <c r="K788" s="256" t="n">
        <v>1</v>
      </c>
      <c r="L788" s="255" t="s">
        <v>247</v>
      </c>
      <c r="M788" s="255" t="s">
        <v>291</v>
      </c>
      <c r="N788" s="255"/>
      <c r="O788" s="257" t="n">
        <v>108333.33</v>
      </c>
      <c r="P788" s="255" t="s">
        <v>695</v>
      </c>
      <c r="Q788" s="255" t="s">
        <v>278</v>
      </c>
      <c r="R788" s="255" t="s">
        <v>696</v>
      </c>
      <c r="S788" s="255" t="s">
        <v>338</v>
      </c>
      <c r="T788" s="255" t="s">
        <v>697</v>
      </c>
      <c r="U788" s="231" t="n">
        <v>43931</v>
      </c>
      <c r="V788" s="256" t="n">
        <v>1</v>
      </c>
      <c r="W788" s="255" t="s">
        <v>167</v>
      </c>
      <c r="X788" s="258" t="n">
        <v>0</v>
      </c>
      <c r="Y788" s="257" t="n">
        <v>108333.33</v>
      </c>
      <c r="Z788" s="257" t="n">
        <v>0</v>
      </c>
    </row>
    <row r="789" customFormat="false" ht="15.05" hidden="false" customHeight="false" outlineLevel="0" collapsed="false">
      <c r="A789" s="254" t="n">
        <v>71631687</v>
      </c>
      <c r="B789" s="255" t="s">
        <v>691</v>
      </c>
      <c r="C789" s="255"/>
      <c r="D789" s="255" t="s">
        <v>692</v>
      </c>
      <c r="E789" s="255" t="s">
        <v>693</v>
      </c>
      <c r="F789" s="255" t="s">
        <v>167</v>
      </c>
      <c r="G789" s="255" t="s">
        <v>417</v>
      </c>
      <c r="H789" s="231" t="n">
        <v>43931</v>
      </c>
      <c r="I789" s="231" t="n">
        <v>43931</v>
      </c>
      <c r="J789" s="255" t="s">
        <v>287</v>
      </c>
      <c r="K789" s="256" t="n">
        <v>0</v>
      </c>
      <c r="L789" s="255" t="s">
        <v>247</v>
      </c>
      <c r="M789" s="255" t="s">
        <v>291</v>
      </c>
      <c r="N789" s="255"/>
      <c r="O789" s="257" t="n">
        <v>108333.33</v>
      </c>
      <c r="P789" s="255" t="s">
        <v>695</v>
      </c>
      <c r="Q789" s="255" t="s">
        <v>278</v>
      </c>
      <c r="R789" s="255" t="s">
        <v>696</v>
      </c>
      <c r="S789" s="255" t="s">
        <v>338</v>
      </c>
      <c r="T789" s="255" t="s">
        <v>697</v>
      </c>
      <c r="U789" s="231" t="n">
        <v>43931</v>
      </c>
      <c r="V789" s="256" t="n">
        <v>0</v>
      </c>
      <c r="W789" s="255" t="s">
        <v>167</v>
      </c>
      <c r="X789" s="258" t="n">
        <v>0</v>
      </c>
      <c r="Y789" s="257" t="n">
        <v>108333.33</v>
      </c>
      <c r="Z789" s="257" t="n">
        <v>0</v>
      </c>
    </row>
    <row r="790" customFormat="false" ht="15.05" hidden="false" customHeight="false" outlineLevel="0" collapsed="false">
      <c r="A790" s="254" t="n">
        <v>71646410</v>
      </c>
      <c r="B790" s="255"/>
      <c r="C790" s="255" t="s">
        <v>179</v>
      </c>
      <c r="D790" s="255" t="s">
        <v>698</v>
      </c>
      <c r="E790" s="255" t="s">
        <v>699</v>
      </c>
      <c r="F790" s="255" t="s">
        <v>116</v>
      </c>
      <c r="G790" s="255" t="s">
        <v>272</v>
      </c>
      <c r="H790" s="231" t="n">
        <v>43931</v>
      </c>
      <c r="I790" s="231" t="n">
        <v>43931</v>
      </c>
      <c r="J790" s="255" t="s">
        <v>287</v>
      </c>
      <c r="K790" s="256" t="n">
        <v>0</v>
      </c>
      <c r="L790" s="255" t="s">
        <v>274</v>
      </c>
      <c r="M790" s="255" t="s">
        <v>284</v>
      </c>
      <c r="N790" s="255" t="s">
        <v>700</v>
      </c>
      <c r="O790" s="257" t="n">
        <v>287.1</v>
      </c>
      <c r="P790" s="255" t="s">
        <v>533</v>
      </c>
      <c r="Q790" s="255" t="s">
        <v>278</v>
      </c>
      <c r="R790" s="255" t="s">
        <v>318</v>
      </c>
      <c r="S790" s="255" t="s">
        <v>319</v>
      </c>
      <c r="T790" s="255" t="s">
        <v>701</v>
      </c>
      <c r="U790" s="231" t="n">
        <v>43931</v>
      </c>
      <c r="V790" s="256" t="n">
        <v>0</v>
      </c>
      <c r="W790" s="255" t="s">
        <v>116</v>
      </c>
      <c r="X790" s="258" t="n">
        <v>0</v>
      </c>
      <c r="Y790" s="257" t="n">
        <v>287.1</v>
      </c>
      <c r="Z790" s="257" t="n">
        <v>0</v>
      </c>
    </row>
    <row r="791" customFormat="false" ht="15.05" hidden="false" customHeight="false" outlineLevel="0" collapsed="false">
      <c r="A791" s="254" t="n">
        <v>71648229</v>
      </c>
      <c r="B791" s="255" t="s">
        <v>702</v>
      </c>
      <c r="C791" s="255"/>
      <c r="D791" s="255" t="s">
        <v>703</v>
      </c>
      <c r="E791" s="255" t="s">
        <v>704</v>
      </c>
      <c r="F791" s="255" t="s">
        <v>705</v>
      </c>
      <c r="G791" s="255" t="s">
        <v>417</v>
      </c>
      <c r="H791" s="231" t="n">
        <v>43931</v>
      </c>
      <c r="I791" s="231" t="n">
        <v>43931</v>
      </c>
      <c r="J791" s="255" t="s">
        <v>326</v>
      </c>
      <c r="K791" s="256" t="n">
        <v>3</v>
      </c>
      <c r="L791" s="255" t="s">
        <v>247</v>
      </c>
      <c r="M791" s="255" t="s">
        <v>291</v>
      </c>
      <c r="N791" s="255" t="s">
        <v>706</v>
      </c>
      <c r="O791" s="257" t="n">
        <v>2.25</v>
      </c>
      <c r="P791" s="255" t="s">
        <v>441</v>
      </c>
      <c r="Q791" s="255" t="s">
        <v>278</v>
      </c>
      <c r="R791" s="255" t="s">
        <v>676</v>
      </c>
      <c r="S791" s="255" t="s">
        <v>338</v>
      </c>
      <c r="T791" s="255" t="s">
        <v>707</v>
      </c>
      <c r="U791" s="231" t="n">
        <v>43931</v>
      </c>
      <c r="V791" s="256" t="n">
        <v>3</v>
      </c>
      <c r="W791" s="255" t="s">
        <v>705</v>
      </c>
      <c r="X791" s="258" t="n">
        <v>0</v>
      </c>
      <c r="Y791" s="257" t="n">
        <v>2.25</v>
      </c>
      <c r="Z791" s="257" t="n">
        <v>0</v>
      </c>
    </row>
    <row r="792" customFormat="false" ht="15.05" hidden="false" customHeight="false" outlineLevel="0" collapsed="false">
      <c r="A792" s="254" t="n">
        <v>71648240</v>
      </c>
      <c r="B792" s="255" t="s">
        <v>708</v>
      </c>
      <c r="C792" s="255"/>
      <c r="D792" s="255" t="s">
        <v>515</v>
      </c>
      <c r="E792" s="255" t="s">
        <v>709</v>
      </c>
      <c r="F792" s="255" t="s">
        <v>116</v>
      </c>
      <c r="G792" s="255" t="s">
        <v>272</v>
      </c>
      <c r="H792" s="231" t="n">
        <v>43931</v>
      </c>
      <c r="I792" s="231" t="n">
        <v>43931</v>
      </c>
      <c r="J792" s="255" t="s">
        <v>326</v>
      </c>
      <c r="K792" s="256" t="n">
        <v>0.5</v>
      </c>
      <c r="L792" s="255" t="s">
        <v>247</v>
      </c>
      <c r="M792" s="255" t="s">
        <v>291</v>
      </c>
      <c r="N792" s="255"/>
      <c r="O792" s="257" t="n">
        <v>0.38</v>
      </c>
      <c r="P792" s="255" t="s">
        <v>441</v>
      </c>
      <c r="Q792" s="255" t="s">
        <v>278</v>
      </c>
      <c r="R792" s="255" t="s">
        <v>467</v>
      </c>
      <c r="S792" s="255" t="s">
        <v>338</v>
      </c>
      <c r="T792" s="255" t="s">
        <v>517</v>
      </c>
      <c r="U792" s="231" t="n">
        <v>43931</v>
      </c>
      <c r="V792" s="256" t="n">
        <v>0.5</v>
      </c>
      <c r="W792" s="255" t="s">
        <v>116</v>
      </c>
      <c r="X792" s="258" t="n">
        <v>0</v>
      </c>
      <c r="Y792" s="257" t="n">
        <v>0.38</v>
      </c>
      <c r="Z792" s="257" t="n">
        <v>0</v>
      </c>
    </row>
    <row r="793" customFormat="false" ht="15.05" hidden="false" customHeight="false" outlineLevel="0" collapsed="false">
      <c r="A793" s="254" t="n">
        <v>71655732</v>
      </c>
      <c r="B793" s="255" t="s">
        <v>710</v>
      </c>
      <c r="C793" s="255" t="s">
        <v>179</v>
      </c>
      <c r="D793" s="255" t="s">
        <v>528</v>
      </c>
      <c r="E793" s="255" t="s">
        <v>711</v>
      </c>
      <c r="F793" s="255" t="s">
        <v>138</v>
      </c>
      <c r="G793" s="255" t="s">
        <v>272</v>
      </c>
      <c r="H793" s="231" t="n">
        <v>43931</v>
      </c>
      <c r="I793" s="231" t="n">
        <v>43931</v>
      </c>
      <c r="J793" s="255" t="s">
        <v>273</v>
      </c>
      <c r="K793" s="256" t="n">
        <v>4</v>
      </c>
      <c r="L793" s="255" t="s">
        <v>247</v>
      </c>
      <c r="M793" s="255" t="s">
        <v>291</v>
      </c>
      <c r="N793" s="255"/>
      <c r="O793" s="257" t="n">
        <v>7008.94</v>
      </c>
      <c r="P793" s="255" t="s">
        <v>546</v>
      </c>
      <c r="Q793" s="255" t="s">
        <v>278</v>
      </c>
      <c r="R793" s="255" t="s">
        <v>318</v>
      </c>
      <c r="S793" s="255" t="s">
        <v>319</v>
      </c>
      <c r="T793" s="255" t="s">
        <v>712</v>
      </c>
      <c r="U793" s="231" t="n">
        <v>43931</v>
      </c>
      <c r="V793" s="256" t="n">
        <v>2</v>
      </c>
      <c r="W793" s="255" t="s">
        <v>116</v>
      </c>
      <c r="X793" s="258" t="n">
        <v>0</v>
      </c>
      <c r="Y793" s="257" t="n">
        <v>7008.94</v>
      </c>
      <c r="Z793" s="257" t="n">
        <v>0</v>
      </c>
    </row>
    <row r="794" customFormat="false" ht="15.05" hidden="false" customHeight="false" outlineLevel="0" collapsed="false">
      <c r="A794" s="254" t="n">
        <v>71655732</v>
      </c>
      <c r="B794" s="255" t="s">
        <v>710</v>
      </c>
      <c r="C794" s="255" t="s">
        <v>179</v>
      </c>
      <c r="D794" s="255" t="s">
        <v>528</v>
      </c>
      <c r="E794" s="255" t="s">
        <v>711</v>
      </c>
      <c r="F794" s="255" t="s">
        <v>138</v>
      </c>
      <c r="G794" s="255" t="s">
        <v>272</v>
      </c>
      <c r="H794" s="231" t="n">
        <v>43931</v>
      </c>
      <c r="I794" s="231" t="n">
        <v>43931</v>
      </c>
      <c r="J794" s="255" t="s">
        <v>273</v>
      </c>
      <c r="K794" s="256" t="n">
        <v>4</v>
      </c>
      <c r="L794" s="255" t="s">
        <v>247</v>
      </c>
      <c r="M794" s="255" t="s">
        <v>291</v>
      </c>
      <c r="N794" s="255"/>
      <c r="O794" s="257" t="n">
        <v>7008.94</v>
      </c>
      <c r="P794" s="255" t="s">
        <v>546</v>
      </c>
      <c r="Q794" s="255" t="s">
        <v>278</v>
      </c>
      <c r="R794" s="255" t="s">
        <v>318</v>
      </c>
      <c r="S794" s="255" t="s">
        <v>319</v>
      </c>
      <c r="T794" s="255" t="s">
        <v>712</v>
      </c>
      <c r="U794" s="231" t="n">
        <v>43931</v>
      </c>
      <c r="V794" s="256" t="n">
        <v>2</v>
      </c>
      <c r="W794" s="255" t="s">
        <v>116</v>
      </c>
      <c r="X794" s="258" t="n">
        <v>0</v>
      </c>
      <c r="Y794" s="257" t="n">
        <v>7008.94</v>
      </c>
      <c r="Z794" s="257" t="n">
        <v>0</v>
      </c>
    </row>
    <row r="795" customFormat="false" ht="15.05" hidden="false" customHeight="false" outlineLevel="0" collapsed="false">
      <c r="A795" s="254" t="n">
        <v>71655732</v>
      </c>
      <c r="B795" s="255" t="s">
        <v>710</v>
      </c>
      <c r="C795" s="255" t="s">
        <v>179</v>
      </c>
      <c r="D795" s="255" t="s">
        <v>528</v>
      </c>
      <c r="E795" s="255" t="s">
        <v>711</v>
      </c>
      <c r="F795" s="255" t="s">
        <v>138</v>
      </c>
      <c r="G795" s="255" t="s">
        <v>272</v>
      </c>
      <c r="H795" s="231" t="n">
        <v>43931</v>
      </c>
      <c r="I795" s="231" t="n">
        <v>43931</v>
      </c>
      <c r="J795" s="255" t="s">
        <v>273</v>
      </c>
      <c r="K795" s="256" t="n">
        <v>2</v>
      </c>
      <c r="L795" s="255" t="s">
        <v>247</v>
      </c>
      <c r="M795" s="255" t="s">
        <v>291</v>
      </c>
      <c r="N795" s="255"/>
      <c r="O795" s="257" t="n">
        <v>7008.94</v>
      </c>
      <c r="P795" s="255" t="s">
        <v>546</v>
      </c>
      <c r="Q795" s="255" t="s">
        <v>278</v>
      </c>
      <c r="R795" s="255" t="s">
        <v>318</v>
      </c>
      <c r="S795" s="255" t="s">
        <v>319</v>
      </c>
      <c r="T795" s="255" t="s">
        <v>712</v>
      </c>
      <c r="U795" s="231" t="n">
        <v>43931</v>
      </c>
      <c r="V795" s="256" t="n">
        <v>1</v>
      </c>
      <c r="W795" s="255" t="s">
        <v>116</v>
      </c>
      <c r="X795" s="258" t="n">
        <v>0</v>
      </c>
      <c r="Y795" s="257" t="n">
        <v>7008.94</v>
      </c>
      <c r="Z795" s="257" t="n">
        <v>0</v>
      </c>
    </row>
    <row r="796" customFormat="false" ht="15.05" hidden="false" customHeight="false" outlineLevel="0" collapsed="false">
      <c r="A796" s="254" t="n">
        <v>71655732</v>
      </c>
      <c r="B796" s="255" t="s">
        <v>710</v>
      </c>
      <c r="C796" s="255" t="s">
        <v>179</v>
      </c>
      <c r="D796" s="255" t="s">
        <v>528</v>
      </c>
      <c r="E796" s="255" t="s">
        <v>711</v>
      </c>
      <c r="F796" s="255" t="s">
        <v>138</v>
      </c>
      <c r="G796" s="255" t="s">
        <v>272</v>
      </c>
      <c r="H796" s="231" t="n">
        <v>43931</v>
      </c>
      <c r="I796" s="231" t="n">
        <v>43931</v>
      </c>
      <c r="J796" s="255" t="s">
        <v>273</v>
      </c>
      <c r="K796" s="256" t="n">
        <v>2</v>
      </c>
      <c r="L796" s="255" t="s">
        <v>247</v>
      </c>
      <c r="M796" s="255" t="s">
        <v>291</v>
      </c>
      <c r="N796" s="255"/>
      <c r="O796" s="257" t="n">
        <v>7008.94</v>
      </c>
      <c r="P796" s="255" t="s">
        <v>546</v>
      </c>
      <c r="Q796" s="255" t="s">
        <v>278</v>
      </c>
      <c r="R796" s="255" t="s">
        <v>318</v>
      </c>
      <c r="S796" s="255" t="s">
        <v>319</v>
      </c>
      <c r="T796" s="255" t="s">
        <v>712</v>
      </c>
      <c r="U796" s="231" t="n">
        <v>43931</v>
      </c>
      <c r="V796" s="256" t="n">
        <v>1</v>
      </c>
      <c r="W796" s="255" t="s">
        <v>116</v>
      </c>
      <c r="X796" s="258" t="n">
        <v>0</v>
      </c>
      <c r="Y796" s="257" t="n">
        <v>7008.94</v>
      </c>
      <c r="Z796" s="257" t="n">
        <v>0</v>
      </c>
    </row>
    <row r="797" customFormat="false" ht="15.05" hidden="false" customHeight="false" outlineLevel="0" collapsed="false">
      <c r="A797" s="254" t="n">
        <v>71655732</v>
      </c>
      <c r="B797" s="255" t="s">
        <v>710</v>
      </c>
      <c r="C797" s="255" t="s">
        <v>179</v>
      </c>
      <c r="D797" s="255" t="s">
        <v>528</v>
      </c>
      <c r="E797" s="255" t="s">
        <v>711</v>
      </c>
      <c r="F797" s="255" t="s">
        <v>138</v>
      </c>
      <c r="G797" s="255" t="s">
        <v>272</v>
      </c>
      <c r="H797" s="231" t="n">
        <v>43931</v>
      </c>
      <c r="I797" s="231" t="n">
        <v>43931</v>
      </c>
      <c r="J797" s="255" t="s">
        <v>273</v>
      </c>
      <c r="K797" s="256" t="n">
        <v>2</v>
      </c>
      <c r="L797" s="255" t="s">
        <v>247</v>
      </c>
      <c r="M797" s="255" t="s">
        <v>291</v>
      </c>
      <c r="N797" s="255"/>
      <c r="O797" s="257" t="n">
        <v>7008.94</v>
      </c>
      <c r="P797" s="255" t="s">
        <v>546</v>
      </c>
      <c r="Q797" s="255" t="s">
        <v>278</v>
      </c>
      <c r="R797" s="255" t="s">
        <v>318</v>
      </c>
      <c r="S797" s="255" t="s">
        <v>319</v>
      </c>
      <c r="T797" s="255" t="s">
        <v>712</v>
      </c>
      <c r="U797" s="231" t="n">
        <v>43931</v>
      </c>
      <c r="V797" s="256" t="n">
        <v>1</v>
      </c>
      <c r="W797" s="255" t="s">
        <v>116</v>
      </c>
      <c r="X797" s="258" t="n">
        <v>0</v>
      </c>
      <c r="Y797" s="257" t="n">
        <v>7008.94</v>
      </c>
      <c r="Z797" s="257" t="n">
        <v>0</v>
      </c>
    </row>
    <row r="798" customFormat="false" ht="15.05" hidden="false" customHeight="false" outlineLevel="0" collapsed="false">
      <c r="A798" s="254" t="n">
        <v>71655732</v>
      </c>
      <c r="B798" s="255" t="s">
        <v>710</v>
      </c>
      <c r="C798" s="255" t="s">
        <v>179</v>
      </c>
      <c r="D798" s="255" t="s">
        <v>528</v>
      </c>
      <c r="E798" s="255" t="s">
        <v>711</v>
      </c>
      <c r="F798" s="255" t="s">
        <v>138</v>
      </c>
      <c r="G798" s="255" t="s">
        <v>272</v>
      </c>
      <c r="H798" s="231" t="n">
        <v>43931</v>
      </c>
      <c r="I798" s="231" t="n">
        <v>43931</v>
      </c>
      <c r="J798" s="255" t="s">
        <v>273</v>
      </c>
      <c r="K798" s="256" t="n">
        <v>2</v>
      </c>
      <c r="L798" s="255" t="s">
        <v>247</v>
      </c>
      <c r="M798" s="255" t="s">
        <v>291</v>
      </c>
      <c r="N798" s="255"/>
      <c r="O798" s="257" t="n">
        <v>7008.94</v>
      </c>
      <c r="P798" s="255" t="s">
        <v>546</v>
      </c>
      <c r="Q798" s="255" t="s">
        <v>278</v>
      </c>
      <c r="R798" s="255" t="s">
        <v>318</v>
      </c>
      <c r="S798" s="255" t="s">
        <v>319</v>
      </c>
      <c r="T798" s="255" t="s">
        <v>712</v>
      </c>
      <c r="U798" s="231" t="n">
        <v>43931</v>
      </c>
      <c r="V798" s="256" t="n">
        <v>1</v>
      </c>
      <c r="W798" s="255" t="s">
        <v>116</v>
      </c>
      <c r="X798" s="258" t="n">
        <v>0</v>
      </c>
      <c r="Y798" s="257" t="n">
        <v>7008.94</v>
      </c>
      <c r="Z798" s="257" t="n">
        <v>0</v>
      </c>
    </row>
    <row r="799" customFormat="false" ht="15.05" hidden="false" customHeight="false" outlineLevel="0" collapsed="false">
      <c r="A799" s="254" t="n">
        <v>71655742</v>
      </c>
      <c r="B799" s="255" t="s">
        <v>713</v>
      </c>
      <c r="C799" s="255" t="s">
        <v>179</v>
      </c>
      <c r="D799" s="255" t="s">
        <v>714</v>
      </c>
      <c r="E799" s="255" t="s">
        <v>715</v>
      </c>
      <c r="F799" s="255" t="s">
        <v>144</v>
      </c>
      <c r="G799" s="255" t="s">
        <v>309</v>
      </c>
      <c r="H799" s="231" t="n">
        <v>43931</v>
      </c>
      <c r="I799" s="231" t="n">
        <v>43931</v>
      </c>
      <c r="J799" s="255" t="s">
        <v>326</v>
      </c>
      <c r="K799" s="256" t="n">
        <v>1</v>
      </c>
      <c r="L799" s="255" t="s">
        <v>247</v>
      </c>
      <c r="M799" s="255" t="s">
        <v>354</v>
      </c>
      <c r="N799" s="255" t="s">
        <v>716</v>
      </c>
      <c r="O799" s="257" t="n">
        <v>0.75</v>
      </c>
      <c r="P799" s="255" t="s">
        <v>546</v>
      </c>
      <c r="Q799" s="255" t="s">
        <v>278</v>
      </c>
      <c r="R799" s="255" t="s">
        <v>717</v>
      </c>
      <c r="S799" s="255" t="s">
        <v>338</v>
      </c>
      <c r="T799" s="255" t="s">
        <v>718</v>
      </c>
      <c r="U799" s="231" t="n">
        <v>43931</v>
      </c>
      <c r="V799" s="256" t="n">
        <v>1</v>
      </c>
      <c r="W799" s="255" t="s">
        <v>144</v>
      </c>
      <c r="X799" s="258" t="n">
        <v>0</v>
      </c>
      <c r="Y799" s="257" t="n">
        <v>0.75</v>
      </c>
      <c r="Z799" s="257" t="n">
        <v>0</v>
      </c>
    </row>
    <row r="800" customFormat="false" ht="15.05" hidden="false" customHeight="false" outlineLevel="0" collapsed="false">
      <c r="A800" s="254" t="n">
        <v>71655742</v>
      </c>
      <c r="B800" s="255" t="s">
        <v>713</v>
      </c>
      <c r="C800" s="255" t="s">
        <v>179</v>
      </c>
      <c r="D800" s="255" t="s">
        <v>714</v>
      </c>
      <c r="E800" s="255" t="s">
        <v>715</v>
      </c>
      <c r="F800" s="255" t="s">
        <v>335</v>
      </c>
      <c r="G800" s="255" t="s">
        <v>309</v>
      </c>
      <c r="H800" s="231" t="n">
        <v>43931</v>
      </c>
      <c r="I800" s="231" t="n">
        <v>43931</v>
      </c>
      <c r="J800" s="255" t="s">
        <v>287</v>
      </c>
      <c r="K800" s="256" t="n">
        <v>0</v>
      </c>
      <c r="L800" s="255" t="s">
        <v>247</v>
      </c>
      <c r="M800" s="255" t="s">
        <v>354</v>
      </c>
      <c r="N800" s="255" t="s">
        <v>716</v>
      </c>
      <c r="O800" s="257" t="n">
        <v>0.75</v>
      </c>
      <c r="P800" s="255" t="s">
        <v>546</v>
      </c>
      <c r="Q800" s="255" t="s">
        <v>278</v>
      </c>
      <c r="R800" s="255" t="s">
        <v>717</v>
      </c>
      <c r="S800" s="255" t="s">
        <v>338</v>
      </c>
      <c r="T800" s="255" t="s">
        <v>718</v>
      </c>
      <c r="U800" s="231" t="n">
        <v>43931</v>
      </c>
      <c r="V800" s="256" t="n">
        <v>0</v>
      </c>
      <c r="W800" s="255" t="s">
        <v>144</v>
      </c>
      <c r="X800" s="258" t="n">
        <v>0</v>
      </c>
      <c r="Y800" s="257" t="n">
        <v>0.75</v>
      </c>
      <c r="Z800" s="257" t="n">
        <v>0</v>
      </c>
    </row>
    <row r="801" customFormat="false" ht="15.05" hidden="false" customHeight="false" outlineLevel="0" collapsed="false">
      <c r="A801" s="254" t="n">
        <v>71655743</v>
      </c>
      <c r="B801" s="255" t="s">
        <v>719</v>
      </c>
      <c r="C801" s="255" t="s">
        <v>179</v>
      </c>
      <c r="D801" s="255" t="s">
        <v>714</v>
      </c>
      <c r="E801" s="255" t="s">
        <v>720</v>
      </c>
      <c r="F801" s="255" t="s">
        <v>144</v>
      </c>
      <c r="G801" s="255" t="s">
        <v>309</v>
      </c>
      <c r="H801" s="231" t="n">
        <v>43931</v>
      </c>
      <c r="I801" s="231" t="n">
        <v>43931</v>
      </c>
      <c r="J801" s="255" t="s">
        <v>326</v>
      </c>
      <c r="K801" s="256" t="n">
        <v>1</v>
      </c>
      <c r="L801" s="255" t="s">
        <v>247</v>
      </c>
      <c r="M801" s="255" t="s">
        <v>354</v>
      </c>
      <c r="N801" s="255" t="s">
        <v>721</v>
      </c>
      <c r="O801" s="257" t="n">
        <v>0.75</v>
      </c>
      <c r="P801" s="255" t="s">
        <v>546</v>
      </c>
      <c r="Q801" s="255" t="s">
        <v>278</v>
      </c>
      <c r="R801" s="255" t="s">
        <v>717</v>
      </c>
      <c r="S801" s="255" t="s">
        <v>338</v>
      </c>
      <c r="T801" s="255" t="s">
        <v>718</v>
      </c>
      <c r="U801" s="231" t="n">
        <v>43931</v>
      </c>
      <c r="V801" s="256" t="n">
        <v>1</v>
      </c>
      <c r="W801" s="255" t="s">
        <v>144</v>
      </c>
      <c r="X801" s="258" t="n">
        <v>0</v>
      </c>
      <c r="Y801" s="257" t="n">
        <v>0.75</v>
      </c>
      <c r="Z801" s="257" t="n">
        <v>0</v>
      </c>
    </row>
    <row r="802" customFormat="false" ht="15.05" hidden="false" customHeight="false" outlineLevel="0" collapsed="false">
      <c r="A802" s="254" t="n">
        <v>71655743</v>
      </c>
      <c r="B802" s="255" t="s">
        <v>719</v>
      </c>
      <c r="C802" s="255" t="s">
        <v>179</v>
      </c>
      <c r="D802" s="255" t="s">
        <v>714</v>
      </c>
      <c r="E802" s="255" t="s">
        <v>720</v>
      </c>
      <c r="F802" s="255" t="s">
        <v>335</v>
      </c>
      <c r="G802" s="255" t="s">
        <v>309</v>
      </c>
      <c r="H802" s="231" t="n">
        <v>43931</v>
      </c>
      <c r="I802" s="231" t="n">
        <v>43931</v>
      </c>
      <c r="J802" s="255" t="s">
        <v>287</v>
      </c>
      <c r="K802" s="256" t="n">
        <v>0</v>
      </c>
      <c r="L802" s="255" t="s">
        <v>247</v>
      </c>
      <c r="M802" s="255" t="s">
        <v>354</v>
      </c>
      <c r="N802" s="255" t="s">
        <v>721</v>
      </c>
      <c r="O802" s="257" t="n">
        <v>0.75</v>
      </c>
      <c r="P802" s="255" t="s">
        <v>546</v>
      </c>
      <c r="Q802" s="255" t="s">
        <v>278</v>
      </c>
      <c r="R802" s="255" t="s">
        <v>717</v>
      </c>
      <c r="S802" s="255" t="s">
        <v>338</v>
      </c>
      <c r="T802" s="255" t="s">
        <v>718</v>
      </c>
      <c r="U802" s="231" t="n">
        <v>43931</v>
      </c>
      <c r="V802" s="256" t="n">
        <v>0</v>
      </c>
      <c r="W802" s="255" t="s">
        <v>144</v>
      </c>
      <c r="X802" s="258" t="n">
        <v>0</v>
      </c>
      <c r="Y802" s="257" t="n">
        <v>0.75</v>
      </c>
      <c r="Z802" s="257" t="n">
        <v>0</v>
      </c>
    </row>
    <row r="803" customFormat="false" ht="15.05" hidden="false" customHeight="false" outlineLevel="0" collapsed="false">
      <c r="A803" s="254" t="n">
        <v>71655744</v>
      </c>
      <c r="B803" s="255" t="s">
        <v>722</v>
      </c>
      <c r="C803" s="255" t="s">
        <v>179</v>
      </c>
      <c r="D803" s="255" t="s">
        <v>714</v>
      </c>
      <c r="E803" s="255" t="s">
        <v>723</v>
      </c>
      <c r="F803" s="255" t="s">
        <v>144</v>
      </c>
      <c r="G803" s="255" t="s">
        <v>309</v>
      </c>
      <c r="H803" s="231" t="n">
        <v>43931</v>
      </c>
      <c r="I803" s="231" t="n">
        <v>43931</v>
      </c>
      <c r="J803" s="255" t="s">
        <v>326</v>
      </c>
      <c r="K803" s="256" t="n">
        <v>1</v>
      </c>
      <c r="L803" s="255" t="s">
        <v>247</v>
      </c>
      <c r="M803" s="255" t="s">
        <v>354</v>
      </c>
      <c r="N803" s="255" t="s">
        <v>724</v>
      </c>
      <c r="O803" s="257" t="n">
        <v>0.75</v>
      </c>
      <c r="P803" s="255" t="s">
        <v>546</v>
      </c>
      <c r="Q803" s="255" t="s">
        <v>278</v>
      </c>
      <c r="R803" s="255" t="s">
        <v>717</v>
      </c>
      <c r="S803" s="255" t="s">
        <v>338</v>
      </c>
      <c r="T803" s="255" t="s">
        <v>718</v>
      </c>
      <c r="U803" s="231" t="n">
        <v>43931</v>
      </c>
      <c r="V803" s="256" t="n">
        <v>1</v>
      </c>
      <c r="W803" s="255" t="s">
        <v>144</v>
      </c>
      <c r="X803" s="258" t="n">
        <v>0</v>
      </c>
      <c r="Y803" s="257" t="n">
        <v>0.75</v>
      </c>
      <c r="Z803" s="257" t="n">
        <v>0</v>
      </c>
    </row>
    <row r="804" customFormat="false" ht="15.05" hidden="false" customHeight="false" outlineLevel="0" collapsed="false">
      <c r="A804" s="254" t="n">
        <v>71655744</v>
      </c>
      <c r="B804" s="255" t="s">
        <v>722</v>
      </c>
      <c r="C804" s="255" t="s">
        <v>179</v>
      </c>
      <c r="D804" s="255" t="s">
        <v>714</v>
      </c>
      <c r="E804" s="255" t="s">
        <v>723</v>
      </c>
      <c r="F804" s="255" t="s">
        <v>335</v>
      </c>
      <c r="G804" s="255" t="s">
        <v>309</v>
      </c>
      <c r="H804" s="231" t="n">
        <v>43931</v>
      </c>
      <c r="I804" s="231" t="n">
        <v>43931</v>
      </c>
      <c r="J804" s="255" t="s">
        <v>287</v>
      </c>
      <c r="K804" s="256" t="n">
        <v>0</v>
      </c>
      <c r="L804" s="255" t="s">
        <v>247</v>
      </c>
      <c r="M804" s="255" t="s">
        <v>354</v>
      </c>
      <c r="N804" s="255" t="s">
        <v>724</v>
      </c>
      <c r="O804" s="257" t="n">
        <v>0.75</v>
      </c>
      <c r="P804" s="255" t="s">
        <v>546</v>
      </c>
      <c r="Q804" s="255" t="s">
        <v>278</v>
      </c>
      <c r="R804" s="255" t="s">
        <v>717</v>
      </c>
      <c r="S804" s="255" t="s">
        <v>338</v>
      </c>
      <c r="T804" s="255" t="s">
        <v>718</v>
      </c>
      <c r="U804" s="231" t="n">
        <v>43931</v>
      </c>
      <c r="V804" s="256" t="n">
        <v>0</v>
      </c>
      <c r="W804" s="255" t="s">
        <v>144</v>
      </c>
      <c r="X804" s="258" t="n">
        <v>0</v>
      </c>
      <c r="Y804" s="257" t="n">
        <v>0.75</v>
      </c>
      <c r="Z804" s="257" t="n">
        <v>0</v>
      </c>
    </row>
    <row r="805" customFormat="false" ht="15.05" hidden="false" customHeight="false" outlineLevel="0" collapsed="false">
      <c r="A805" s="254" t="n">
        <v>71655745</v>
      </c>
      <c r="B805" s="255" t="s">
        <v>725</v>
      </c>
      <c r="C805" s="255" t="s">
        <v>179</v>
      </c>
      <c r="D805" s="255" t="s">
        <v>714</v>
      </c>
      <c r="E805" s="255" t="s">
        <v>726</v>
      </c>
      <c r="F805" s="255" t="s">
        <v>144</v>
      </c>
      <c r="G805" s="255" t="s">
        <v>309</v>
      </c>
      <c r="H805" s="231" t="n">
        <v>43931</v>
      </c>
      <c r="I805" s="231" t="n">
        <v>43931</v>
      </c>
      <c r="J805" s="255" t="s">
        <v>326</v>
      </c>
      <c r="K805" s="256" t="n">
        <v>1</v>
      </c>
      <c r="L805" s="255" t="s">
        <v>247</v>
      </c>
      <c r="M805" s="255" t="s">
        <v>354</v>
      </c>
      <c r="N805" s="255" t="s">
        <v>727</v>
      </c>
      <c r="O805" s="257" t="n">
        <v>0.75</v>
      </c>
      <c r="P805" s="255" t="s">
        <v>546</v>
      </c>
      <c r="Q805" s="255" t="s">
        <v>278</v>
      </c>
      <c r="R805" s="255" t="s">
        <v>717</v>
      </c>
      <c r="S805" s="255" t="s">
        <v>338</v>
      </c>
      <c r="T805" s="255" t="s">
        <v>718</v>
      </c>
      <c r="U805" s="231" t="n">
        <v>43931</v>
      </c>
      <c r="V805" s="256" t="n">
        <v>1</v>
      </c>
      <c r="W805" s="255" t="s">
        <v>144</v>
      </c>
      <c r="X805" s="258" t="n">
        <v>0</v>
      </c>
      <c r="Y805" s="257" t="n">
        <v>0.75</v>
      </c>
      <c r="Z805" s="257" t="n">
        <v>0</v>
      </c>
    </row>
    <row r="806" customFormat="false" ht="15.05" hidden="false" customHeight="false" outlineLevel="0" collapsed="false">
      <c r="A806" s="254" t="n">
        <v>71655745</v>
      </c>
      <c r="B806" s="255" t="s">
        <v>725</v>
      </c>
      <c r="C806" s="255" t="s">
        <v>179</v>
      </c>
      <c r="D806" s="255" t="s">
        <v>714</v>
      </c>
      <c r="E806" s="255" t="s">
        <v>726</v>
      </c>
      <c r="F806" s="255" t="s">
        <v>335</v>
      </c>
      <c r="G806" s="255" t="s">
        <v>309</v>
      </c>
      <c r="H806" s="231" t="n">
        <v>43931</v>
      </c>
      <c r="I806" s="231" t="n">
        <v>43931</v>
      </c>
      <c r="J806" s="255" t="s">
        <v>287</v>
      </c>
      <c r="K806" s="256" t="n">
        <v>0</v>
      </c>
      <c r="L806" s="255" t="s">
        <v>247</v>
      </c>
      <c r="M806" s="255" t="s">
        <v>354</v>
      </c>
      <c r="N806" s="255" t="s">
        <v>727</v>
      </c>
      <c r="O806" s="257" t="n">
        <v>0.75</v>
      </c>
      <c r="P806" s="255" t="s">
        <v>546</v>
      </c>
      <c r="Q806" s="255" t="s">
        <v>278</v>
      </c>
      <c r="R806" s="255" t="s">
        <v>717</v>
      </c>
      <c r="S806" s="255" t="s">
        <v>338</v>
      </c>
      <c r="T806" s="255" t="s">
        <v>718</v>
      </c>
      <c r="U806" s="231" t="n">
        <v>43931</v>
      </c>
      <c r="V806" s="256" t="n">
        <v>0</v>
      </c>
      <c r="W806" s="255" t="s">
        <v>144</v>
      </c>
      <c r="X806" s="258" t="n">
        <v>0</v>
      </c>
      <c r="Y806" s="257" t="n">
        <v>0.75</v>
      </c>
      <c r="Z806" s="257" t="n">
        <v>0</v>
      </c>
    </row>
    <row r="807" customFormat="false" ht="15.05" hidden="false" customHeight="false" outlineLevel="0" collapsed="false">
      <c r="A807" s="254" t="n">
        <v>71655746</v>
      </c>
      <c r="B807" s="255" t="s">
        <v>728</v>
      </c>
      <c r="C807" s="255" t="s">
        <v>179</v>
      </c>
      <c r="D807" s="255" t="s">
        <v>729</v>
      </c>
      <c r="E807" s="255" t="s">
        <v>730</v>
      </c>
      <c r="F807" s="255" t="s">
        <v>144</v>
      </c>
      <c r="G807" s="255" t="s">
        <v>309</v>
      </c>
      <c r="H807" s="231" t="n">
        <v>43931</v>
      </c>
      <c r="I807" s="231" t="n">
        <v>43931</v>
      </c>
      <c r="J807" s="255" t="s">
        <v>287</v>
      </c>
      <c r="K807" s="256" t="n">
        <v>0</v>
      </c>
      <c r="L807" s="255" t="s">
        <v>238</v>
      </c>
      <c r="M807" s="255" t="s">
        <v>291</v>
      </c>
      <c r="N807" s="255"/>
      <c r="O807" s="257" t="n">
        <v>1.52</v>
      </c>
      <c r="P807" s="255" t="s">
        <v>546</v>
      </c>
      <c r="Q807" s="255" t="s">
        <v>278</v>
      </c>
      <c r="R807" s="255" t="s">
        <v>717</v>
      </c>
      <c r="S807" s="255" t="s">
        <v>338</v>
      </c>
      <c r="T807" s="255" t="s">
        <v>731</v>
      </c>
      <c r="U807" s="231" t="n">
        <v>43931</v>
      </c>
      <c r="V807" s="256" t="n">
        <v>0</v>
      </c>
      <c r="W807" s="255" t="s">
        <v>144</v>
      </c>
      <c r="X807" s="258" t="n">
        <v>0</v>
      </c>
      <c r="Y807" s="257" t="n">
        <v>1.52</v>
      </c>
      <c r="Z807" s="257" t="n">
        <v>0</v>
      </c>
    </row>
    <row r="808" customFormat="false" ht="15.05" hidden="false" customHeight="false" outlineLevel="0" collapsed="false">
      <c r="A808" s="254" t="n">
        <v>71655746</v>
      </c>
      <c r="B808" s="255" t="s">
        <v>728</v>
      </c>
      <c r="C808" s="255" t="s">
        <v>179</v>
      </c>
      <c r="D808" s="255" t="s">
        <v>729</v>
      </c>
      <c r="E808" s="255" t="s">
        <v>730</v>
      </c>
      <c r="F808" s="255" t="s">
        <v>144</v>
      </c>
      <c r="G808" s="255" t="s">
        <v>309</v>
      </c>
      <c r="H808" s="231" t="n">
        <v>43931</v>
      </c>
      <c r="I808" s="231" t="n">
        <v>43931</v>
      </c>
      <c r="J808" s="255" t="s">
        <v>326</v>
      </c>
      <c r="K808" s="256" t="n">
        <v>0.5</v>
      </c>
      <c r="L808" s="255" t="s">
        <v>238</v>
      </c>
      <c r="M808" s="255" t="s">
        <v>291</v>
      </c>
      <c r="N808" s="255"/>
      <c r="O808" s="257" t="n">
        <v>1.52</v>
      </c>
      <c r="P808" s="255" t="s">
        <v>546</v>
      </c>
      <c r="Q808" s="255" t="s">
        <v>278</v>
      </c>
      <c r="R808" s="255" t="s">
        <v>717</v>
      </c>
      <c r="S808" s="255" t="s">
        <v>338</v>
      </c>
      <c r="T808" s="255" t="s">
        <v>731</v>
      </c>
      <c r="U808" s="231" t="n">
        <v>43931</v>
      </c>
      <c r="V808" s="256" t="n">
        <v>0.5</v>
      </c>
      <c r="W808" s="255" t="s">
        <v>144</v>
      </c>
      <c r="X808" s="258" t="n">
        <v>0</v>
      </c>
      <c r="Y808" s="257" t="n">
        <v>1.52</v>
      </c>
      <c r="Z808" s="257" t="n">
        <v>0</v>
      </c>
    </row>
    <row r="809" customFormat="false" ht="15.05" hidden="false" customHeight="false" outlineLevel="0" collapsed="false">
      <c r="A809" s="254" t="n">
        <v>71655746</v>
      </c>
      <c r="B809" s="255" t="s">
        <v>728</v>
      </c>
      <c r="C809" s="255" t="s">
        <v>179</v>
      </c>
      <c r="D809" s="255" t="s">
        <v>729</v>
      </c>
      <c r="E809" s="255" t="s">
        <v>730</v>
      </c>
      <c r="F809" s="255" t="s">
        <v>144</v>
      </c>
      <c r="G809" s="255" t="s">
        <v>309</v>
      </c>
      <c r="H809" s="231" t="n">
        <v>43931</v>
      </c>
      <c r="I809" s="231" t="n">
        <v>43931</v>
      </c>
      <c r="J809" s="255" t="s">
        <v>326</v>
      </c>
      <c r="K809" s="256" t="n">
        <v>0.5</v>
      </c>
      <c r="L809" s="255" t="s">
        <v>238</v>
      </c>
      <c r="M809" s="255" t="s">
        <v>291</v>
      </c>
      <c r="N809" s="255"/>
      <c r="O809" s="257" t="n">
        <v>1.52</v>
      </c>
      <c r="P809" s="255" t="s">
        <v>546</v>
      </c>
      <c r="Q809" s="255" t="s">
        <v>278</v>
      </c>
      <c r="R809" s="255" t="s">
        <v>717</v>
      </c>
      <c r="S809" s="255" t="s">
        <v>338</v>
      </c>
      <c r="T809" s="255" t="s">
        <v>731</v>
      </c>
      <c r="U809" s="231" t="n">
        <v>43931</v>
      </c>
      <c r="V809" s="256" t="n">
        <v>0.5</v>
      </c>
      <c r="W809" s="255" t="s">
        <v>144</v>
      </c>
      <c r="X809" s="258" t="n">
        <v>0</v>
      </c>
      <c r="Y809" s="257" t="n">
        <v>1.52</v>
      </c>
      <c r="Z809" s="257" t="n">
        <v>0</v>
      </c>
    </row>
    <row r="810" customFormat="false" ht="15.05" hidden="false" customHeight="false" outlineLevel="0" collapsed="false">
      <c r="A810" s="254" t="n">
        <v>71655746</v>
      </c>
      <c r="B810" s="255" t="s">
        <v>728</v>
      </c>
      <c r="C810" s="255" t="s">
        <v>179</v>
      </c>
      <c r="D810" s="255" t="s">
        <v>729</v>
      </c>
      <c r="E810" s="255" t="s">
        <v>730</v>
      </c>
      <c r="F810" s="255" t="s">
        <v>144</v>
      </c>
      <c r="G810" s="255" t="s">
        <v>309</v>
      </c>
      <c r="H810" s="231" t="n">
        <v>43931</v>
      </c>
      <c r="I810" s="231" t="n">
        <v>43931</v>
      </c>
      <c r="J810" s="255" t="s">
        <v>326</v>
      </c>
      <c r="K810" s="256" t="n">
        <v>0.5</v>
      </c>
      <c r="L810" s="255" t="s">
        <v>238</v>
      </c>
      <c r="M810" s="255" t="s">
        <v>291</v>
      </c>
      <c r="N810" s="255"/>
      <c r="O810" s="257" t="n">
        <v>1.52</v>
      </c>
      <c r="P810" s="255" t="s">
        <v>546</v>
      </c>
      <c r="Q810" s="255" t="s">
        <v>278</v>
      </c>
      <c r="R810" s="255" t="s">
        <v>717</v>
      </c>
      <c r="S810" s="255" t="s">
        <v>338</v>
      </c>
      <c r="T810" s="255" t="s">
        <v>731</v>
      </c>
      <c r="U810" s="231" t="n">
        <v>43931</v>
      </c>
      <c r="V810" s="256" t="n">
        <v>0.5</v>
      </c>
      <c r="W810" s="255" t="s">
        <v>144</v>
      </c>
      <c r="X810" s="258" t="n">
        <v>0</v>
      </c>
      <c r="Y810" s="257" t="n">
        <v>1.52</v>
      </c>
      <c r="Z810" s="257" t="n">
        <v>0</v>
      </c>
    </row>
    <row r="811" customFormat="false" ht="15.05" hidden="false" customHeight="false" outlineLevel="0" collapsed="false">
      <c r="A811" s="254" t="n">
        <v>71655746</v>
      </c>
      <c r="B811" s="255" t="s">
        <v>728</v>
      </c>
      <c r="C811" s="255" t="s">
        <v>179</v>
      </c>
      <c r="D811" s="255" t="s">
        <v>729</v>
      </c>
      <c r="E811" s="255" t="s">
        <v>730</v>
      </c>
      <c r="F811" s="255" t="s">
        <v>144</v>
      </c>
      <c r="G811" s="255" t="s">
        <v>309</v>
      </c>
      <c r="H811" s="231" t="n">
        <v>43931</v>
      </c>
      <c r="I811" s="231" t="n">
        <v>43931</v>
      </c>
      <c r="J811" s="255" t="s">
        <v>326</v>
      </c>
      <c r="K811" s="256" t="n">
        <v>0.5</v>
      </c>
      <c r="L811" s="255" t="s">
        <v>238</v>
      </c>
      <c r="M811" s="255" t="s">
        <v>291</v>
      </c>
      <c r="N811" s="255"/>
      <c r="O811" s="257" t="n">
        <v>1.52</v>
      </c>
      <c r="P811" s="255" t="s">
        <v>546</v>
      </c>
      <c r="Q811" s="255" t="s">
        <v>278</v>
      </c>
      <c r="R811" s="255" t="s">
        <v>717</v>
      </c>
      <c r="S811" s="255" t="s">
        <v>338</v>
      </c>
      <c r="T811" s="255" t="s">
        <v>731</v>
      </c>
      <c r="U811" s="231" t="n">
        <v>43931</v>
      </c>
      <c r="V811" s="256" t="n">
        <v>0.5</v>
      </c>
      <c r="W811" s="255" t="s">
        <v>144</v>
      </c>
      <c r="X811" s="258" t="n">
        <v>0</v>
      </c>
      <c r="Y811" s="257" t="n">
        <v>1.52</v>
      </c>
      <c r="Z811" s="257" t="n">
        <v>0</v>
      </c>
    </row>
    <row r="812" customFormat="false" ht="15.05" hidden="false" customHeight="false" outlineLevel="0" collapsed="false">
      <c r="A812" s="254" t="n">
        <v>71655746</v>
      </c>
      <c r="B812" s="255" t="s">
        <v>728</v>
      </c>
      <c r="C812" s="255" t="s">
        <v>179</v>
      </c>
      <c r="D812" s="255" t="s">
        <v>729</v>
      </c>
      <c r="E812" s="255" t="s">
        <v>730</v>
      </c>
      <c r="F812" s="255" t="s">
        <v>173</v>
      </c>
      <c r="G812" s="255" t="s">
        <v>309</v>
      </c>
      <c r="H812" s="231" t="n">
        <v>43931</v>
      </c>
      <c r="I812" s="231" t="n">
        <v>43931</v>
      </c>
      <c r="J812" s="255" t="s">
        <v>287</v>
      </c>
      <c r="K812" s="256" t="n">
        <v>0</v>
      </c>
      <c r="L812" s="255" t="s">
        <v>238</v>
      </c>
      <c r="M812" s="255" t="s">
        <v>291</v>
      </c>
      <c r="N812" s="255"/>
      <c r="O812" s="257" t="n">
        <v>1.52</v>
      </c>
      <c r="P812" s="255" t="s">
        <v>546</v>
      </c>
      <c r="Q812" s="255" t="s">
        <v>278</v>
      </c>
      <c r="R812" s="255" t="s">
        <v>717</v>
      </c>
      <c r="S812" s="255" t="s">
        <v>338</v>
      </c>
      <c r="T812" s="255" t="s">
        <v>731</v>
      </c>
      <c r="U812" s="231" t="n">
        <v>43931</v>
      </c>
      <c r="V812" s="256" t="n">
        <v>0</v>
      </c>
      <c r="W812" s="255" t="s">
        <v>144</v>
      </c>
      <c r="X812" s="258" t="n">
        <v>0</v>
      </c>
      <c r="Y812" s="257" t="n">
        <v>1.52</v>
      </c>
      <c r="Z812" s="257" t="n">
        <v>0</v>
      </c>
    </row>
    <row r="813" customFormat="false" ht="15.05" hidden="false" customHeight="false" outlineLevel="0" collapsed="false">
      <c r="A813" s="254" t="n">
        <v>71655747</v>
      </c>
      <c r="B813" s="255" t="s">
        <v>732</v>
      </c>
      <c r="C813" s="255" t="s">
        <v>179</v>
      </c>
      <c r="D813" s="255" t="s">
        <v>314</v>
      </c>
      <c r="E813" s="255" t="s">
        <v>733</v>
      </c>
      <c r="F813" s="255" t="s">
        <v>144</v>
      </c>
      <c r="G813" s="255" t="s">
        <v>309</v>
      </c>
      <c r="H813" s="231" t="n">
        <v>43931</v>
      </c>
      <c r="I813" s="231" t="n">
        <v>43931</v>
      </c>
      <c r="J813" s="255" t="s">
        <v>326</v>
      </c>
      <c r="K813" s="256" t="n">
        <v>0.5</v>
      </c>
      <c r="L813" s="255" t="s">
        <v>247</v>
      </c>
      <c r="M813" s="255" t="s">
        <v>291</v>
      </c>
      <c r="N813" s="255"/>
      <c r="O813" s="257" t="n">
        <v>3.04</v>
      </c>
      <c r="P813" s="255" t="s">
        <v>546</v>
      </c>
      <c r="Q813" s="255" t="s">
        <v>278</v>
      </c>
      <c r="R813" s="255" t="s">
        <v>318</v>
      </c>
      <c r="S813" s="255" t="s">
        <v>338</v>
      </c>
      <c r="T813" s="255" t="s">
        <v>320</v>
      </c>
      <c r="U813" s="231" t="n">
        <v>43931</v>
      </c>
      <c r="V813" s="256" t="n">
        <v>0.5</v>
      </c>
      <c r="W813" s="255" t="s">
        <v>144</v>
      </c>
      <c r="X813" s="258" t="n">
        <v>0</v>
      </c>
      <c r="Y813" s="257" t="n">
        <v>3.04</v>
      </c>
      <c r="Z813" s="257" t="n">
        <v>0</v>
      </c>
    </row>
    <row r="814" customFormat="false" ht="15.05" hidden="false" customHeight="false" outlineLevel="0" collapsed="false">
      <c r="A814" s="254" t="n">
        <v>71655747</v>
      </c>
      <c r="B814" s="255" t="s">
        <v>732</v>
      </c>
      <c r="C814" s="255" t="s">
        <v>179</v>
      </c>
      <c r="D814" s="255" t="s">
        <v>314</v>
      </c>
      <c r="E814" s="255" t="s">
        <v>733</v>
      </c>
      <c r="F814" s="255" t="s">
        <v>144</v>
      </c>
      <c r="G814" s="255" t="s">
        <v>309</v>
      </c>
      <c r="H814" s="231" t="n">
        <v>43931</v>
      </c>
      <c r="I814" s="231" t="n">
        <v>43931</v>
      </c>
      <c r="J814" s="255" t="s">
        <v>326</v>
      </c>
      <c r="K814" s="256" t="n">
        <v>0.5</v>
      </c>
      <c r="L814" s="255" t="s">
        <v>247</v>
      </c>
      <c r="M814" s="255" t="s">
        <v>291</v>
      </c>
      <c r="N814" s="255"/>
      <c r="O814" s="257" t="n">
        <v>3.04</v>
      </c>
      <c r="P814" s="255" t="s">
        <v>546</v>
      </c>
      <c r="Q814" s="255" t="s">
        <v>278</v>
      </c>
      <c r="R814" s="255" t="s">
        <v>318</v>
      </c>
      <c r="S814" s="255" t="s">
        <v>338</v>
      </c>
      <c r="T814" s="255" t="s">
        <v>320</v>
      </c>
      <c r="U814" s="231" t="n">
        <v>43931</v>
      </c>
      <c r="V814" s="256" t="n">
        <v>0.5</v>
      </c>
      <c r="W814" s="255" t="s">
        <v>144</v>
      </c>
      <c r="X814" s="258" t="n">
        <v>0</v>
      </c>
      <c r="Y814" s="257" t="n">
        <v>3.04</v>
      </c>
      <c r="Z814" s="257" t="n">
        <v>0</v>
      </c>
    </row>
    <row r="815" customFormat="false" ht="15.05" hidden="false" customHeight="false" outlineLevel="0" collapsed="false">
      <c r="A815" s="254" t="n">
        <v>71655747</v>
      </c>
      <c r="B815" s="255" t="s">
        <v>732</v>
      </c>
      <c r="C815" s="255" t="s">
        <v>179</v>
      </c>
      <c r="D815" s="255" t="s">
        <v>314</v>
      </c>
      <c r="E815" s="255" t="s">
        <v>733</v>
      </c>
      <c r="F815" s="255" t="s">
        <v>144</v>
      </c>
      <c r="G815" s="255" t="s">
        <v>309</v>
      </c>
      <c r="H815" s="231" t="n">
        <v>43931</v>
      </c>
      <c r="I815" s="231" t="n">
        <v>43931</v>
      </c>
      <c r="J815" s="255" t="s">
        <v>326</v>
      </c>
      <c r="K815" s="256" t="n">
        <v>0.5</v>
      </c>
      <c r="L815" s="255" t="s">
        <v>247</v>
      </c>
      <c r="M815" s="255" t="s">
        <v>291</v>
      </c>
      <c r="N815" s="255"/>
      <c r="O815" s="257" t="n">
        <v>3.04</v>
      </c>
      <c r="P815" s="255" t="s">
        <v>546</v>
      </c>
      <c r="Q815" s="255" t="s">
        <v>278</v>
      </c>
      <c r="R815" s="255" t="s">
        <v>318</v>
      </c>
      <c r="S815" s="255" t="s">
        <v>338</v>
      </c>
      <c r="T815" s="255" t="s">
        <v>320</v>
      </c>
      <c r="U815" s="231" t="n">
        <v>43931</v>
      </c>
      <c r="V815" s="256" t="n">
        <v>0.5</v>
      </c>
      <c r="W815" s="255" t="s">
        <v>144</v>
      </c>
      <c r="X815" s="258" t="n">
        <v>0</v>
      </c>
      <c r="Y815" s="257" t="n">
        <v>3.04</v>
      </c>
      <c r="Z815" s="257" t="n">
        <v>0</v>
      </c>
    </row>
    <row r="816" customFormat="false" ht="15.05" hidden="false" customHeight="false" outlineLevel="0" collapsed="false">
      <c r="A816" s="254" t="n">
        <v>71655747</v>
      </c>
      <c r="B816" s="255" t="s">
        <v>732</v>
      </c>
      <c r="C816" s="255" t="s">
        <v>179</v>
      </c>
      <c r="D816" s="255" t="s">
        <v>314</v>
      </c>
      <c r="E816" s="255" t="s">
        <v>733</v>
      </c>
      <c r="F816" s="255" t="s">
        <v>144</v>
      </c>
      <c r="G816" s="255" t="s">
        <v>309</v>
      </c>
      <c r="H816" s="231" t="n">
        <v>43931</v>
      </c>
      <c r="I816" s="231" t="n">
        <v>43931</v>
      </c>
      <c r="J816" s="255" t="s">
        <v>326</v>
      </c>
      <c r="K816" s="256" t="n">
        <v>0.5</v>
      </c>
      <c r="L816" s="255" t="s">
        <v>247</v>
      </c>
      <c r="M816" s="255" t="s">
        <v>291</v>
      </c>
      <c r="N816" s="255"/>
      <c r="O816" s="257" t="n">
        <v>3.04</v>
      </c>
      <c r="P816" s="255" t="s">
        <v>546</v>
      </c>
      <c r="Q816" s="255" t="s">
        <v>278</v>
      </c>
      <c r="R816" s="255" t="s">
        <v>318</v>
      </c>
      <c r="S816" s="255" t="s">
        <v>338</v>
      </c>
      <c r="T816" s="255" t="s">
        <v>320</v>
      </c>
      <c r="U816" s="231" t="n">
        <v>43931</v>
      </c>
      <c r="V816" s="256" t="n">
        <v>0.5</v>
      </c>
      <c r="W816" s="255" t="s">
        <v>144</v>
      </c>
      <c r="X816" s="258" t="n">
        <v>0</v>
      </c>
      <c r="Y816" s="257" t="n">
        <v>3.04</v>
      </c>
      <c r="Z816" s="257" t="n">
        <v>0</v>
      </c>
    </row>
    <row r="817" customFormat="false" ht="15.05" hidden="false" customHeight="false" outlineLevel="0" collapsed="false">
      <c r="A817" s="254" t="n">
        <v>71655747</v>
      </c>
      <c r="B817" s="255" t="s">
        <v>732</v>
      </c>
      <c r="C817" s="255" t="s">
        <v>179</v>
      </c>
      <c r="D817" s="255" t="s">
        <v>314</v>
      </c>
      <c r="E817" s="255" t="s">
        <v>733</v>
      </c>
      <c r="F817" s="255" t="s">
        <v>144</v>
      </c>
      <c r="G817" s="255" t="s">
        <v>309</v>
      </c>
      <c r="H817" s="231" t="n">
        <v>43931</v>
      </c>
      <c r="I817" s="231" t="n">
        <v>43931</v>
      </c>
      <c r="J817" s="255" t="s">
        <v>326</v>
      </c>
      <c r="K817" s="256" t="n">
        <v>0.5</v>
      </c>
      <c r="L817" s="255" t="s">
        <v>247</v>
      </c>
      <c r="M817" s="255" t="s">
        <v>291</v>
      </c>
      <c r="N817" s="255"/>
      <c r="O817" s="257" t="n">
        <v>3.04</v>
      </c>
      <c r="P817" s="255" t="s">
        <v>546</v>
      </c>
      <c r="Q817" s="255" t="s">
        <v>278</v>
      </c>
      <c r="R817" s="255" t="s">
        <v>318</v>
      </c>
      <c r="S817" s="255" t="s">
        <v>338</v>
      </c>
      <c r="T817" s="255" t="s">
        <v>320</v>
      </c>
      <c r="U817" s="231" t="n">
        <v>43931</v>
      </c>
      <c r="V817" s="256" t="n">
        <v>0.5</v>
      </c>
      <c r="W817" s="255" t="s">
        <v>144</v>
      </c>
      <c r="X817" s="258" t="n">
        <v>0</v>
      </c>
      <c r="Y817" s="257" t="n">
        <v>3.04</v>
      </c>
      <c r="Z817" s="257" t="n">
        <v>0</v>
      </c>
    </row>
    <row r="818" customFormat="false" ht="15.05" hidden="false" customHeight="false" outlineLevel="0" collapsed="false">
      <c r="A818" s="254" t="n">
        <v>71655747</v>
      </c>
      <c r="B818" s="255" t="s">
        <v>732</v>
      </c>
      <c r="C818" s="255" t="s">
        <v>179</v>
      </c>
      <c r="D818" s="255" t="s">
        <v>314</v>
      </c>
      <c r="E818" s="255" t="s">
        <v>733</v>
      </c>
      <c r="F818" s="255" t="s">
        <v>144</v>
      </c>
      <c r="G818" s="255" t="s">
        <v>309</v>
      </c>
      <c r="H818" s="231" t="n">
        <v>43931</v>
      </c>
      <c r="I818" s="231" t="n">
        <v>43931</v>
      </c>
      <c r="J818" s="255" t="s">
        <v>326</v>
      </c>
      <c r="K818" s="256" t="n">
        <v>0.5</v>
      </c>
      <c r="L818" s="255" t="s">
        <v>247</v>
      </c>
      <c r="M818" s="255" t="s">
        <v>291</v>
      </c>
      <c r="N818" s="255"/>
      <c r="O818" s="257" t="n">
        <v>3.04</v>
      </c>
      <c r="P818" s="255" t="s">
        <v>546</v>
      </c>
      <c r="Q818" s="255" t="s">
        <v>278</v>
      </c>
      <c r="R818" s="255" t="s">
        <v>318</v>
      </c>
      <c r="S818" s="255" t="s">
        <v>338</v>
      </c>
      <c r="T818" s="255" t="s">
        <v>320</v>
      </c>
      <c r="U818" s="231" t="n">
        <v>43931</v>
      </c>
      <c r="V818" s="256" t="n">
        <v>0.5</v>
      </c>
      <c r="W818" s="255" t="s">
        <v>144</v>
      </c>
      <c r="X818" s="258" t="n">
        <v>0</v>
      </c>
      <c r="Y818" s="257" t="n">
        <v>3.04</v>
      </c>
      <c r="Z818" s="257" t="n">
        <v>0</v>
      </c>
    </row>
    <row r="819" customFormat="false" ht="15.05" hidden="false" customHeight="false" outlineLevel="0" collapsed="false">
      <c r="A819" s="254" t="n">
        <v>71655747</v>
      </c>
      <c r="B819" s="255" t="s">
        <v>732</v>
      </c>
      <c r="C819" s="255" t="s">
        <v>179</v>
      </c>
      <c r="D819" s="255" t="s">
        <v>314</v>
      </c>
      <c r="E819" s="255" t="s">
        <v>733</v>
      </c>
      <c r="F819" s="255" t="s">
        <v>144</v>
      </c>
      <c r="G819" s="255" t="s">
        <v>309</v>
      </c>
      <c r="H819" s="231" t="n">
        <v>43931</v>
      </c>
      <c r="I819" s="231" t="n">
        <v>43931</v>
      </c>
      <c r="J819" s="255" t="s">
        <v>326</v>
      </c>
      <c r="K819" s="256" t="n">
        <v>0.5</v>
      </c>
      <c r="L819" s="255" t="s">
        <v>247</v>
      </c>
      <c r="M819" s="255" t="s">
        <v>291</v>
      </c>
      <c r="N819" s="255"/>
      <c r="O819" s="257" t="n">
        <v>3.04</v>
      </c>
      <c r="P819" s="255" t="s">
        <v>546</v>
      </c>
      <c r="Q819" s="255" t="s">
        <v>278</v>
      </c>
      <c r="R819" s="255" t="s">
        <v>318</v>
      </c>
      <c r="S819" s="255" t="s">
        <v>338</v>
      </c>
      <c r="T819" s="255" t="s">
        <v>320</v>
      </c>
      <c r="U819" s="231" t="n">
        <v>43931</v>
      </c>
      <c r="V819" s="256" t="n">
        <v>0.5</v>
      </c>
      <c r="W819" s="255" t="s">
        <v>144</v>
      </c>
      <c r="X819" s="258" t="n">
        <v>0</v>
      </c>
      <c r="Y819" s="257" t="n">
        <v>3.04</v>
      </c>
      <c r="Z819" s="257" t="n">
        <v>0</v>
      </c>
    </row>
    <row r="820" customFormat="false" ht="15.05" hidden="false" customHeight="false" outlineLevel="0" collapsed="false">
      <c r="A820" s="254" t="n">
        <v>71655747</v>
      </c>
      <c r="B820" s="255" t="s">
        <v>732</v>
      </c>
      <c r="C820" s="255" t="s">
        <v>179</v>
      </c>
      <c r="D820" s="255" t="s">
        <v>314</v>
      </c>
      <c r="E820" s="255" t="s">
        <v>733</v>
      </c>
      <c r="F820" s="255" t="s">
        <v>144</v>
      </c>
      <c r="G820" s="255" t="s">
        <v>309</v>
      </c>
      <c r="H820" s="231" t="n">
        <v>43931</v>
      </c>
      <c r="I820" s="231" t="n">
        <v>43931</v>
      </c>
      <c r="J820" s="255" t="s">
        <v>326</v>
      </c>
      <c r="K820" s="256" t="n">
        <v>0.5</v>
      </c>
      <c r="L820" s="255" t="s">
        <v>247</v>
      </c>
      <c r="M820" s="255" t="s">
        <v>291</v>
      </c>
      <c r="N820" s="255"/>
      <c r="O820" s="257" t="n">
        <v>3.04</v>
      </c>
      <c r="P820" s="255" t="s">
        <v>546</v>
      </c>
      <c r="Q820" s="255" t="s">
        <v>278</v>
      </c>
      <c r="R820" s="255" t="s">
        <v>318</v>
      </c>
      <c r="S820" s="255" t="s">
        <v>338</v>
      </c>
      <c r="T820" s="255" t="s">
        <v>320</v>
      </c>
      <c r="U820" s="231" t="n">
        <v>43931</v>
      </c>
      <c r="V820" s="256" t="n">
        <v>0.5</v>
      </c>
      <c r="W820" s="255" t="s">
        <v>144</v>
      </c>
      <c r="X820" s="258" t="n">
        <v>0</v>
      </c>
      <c r="Y820" s="257" t="n">
        <v>3.04</v>
      </c>
      <c r="Z820" s="257" t="n">
        <v>0</v>
      </c>
    </row>
    <row r="821" customFormat="false" ht="15.05" hidden="false" customHeight="false" outlineLevel="0" collapsed="false">
      <c r="A821" s="254" t="n">
        <v>71655747</v>
      </c>
      <c r="B821" s="255" t="s">
        <v>732</v>
      </c>
      <c r="C821" s="255" t="s">
        <v>179</v>
      </c>
      <c r="D821" s="255" t="s">
        <v>314</v>
      </c>
      <c r="E821" s="255" t="s">
        <v>733</v>
      </c>
      <c r="F821" s="255" t="s">
        <v>144</v>
      </c>
      <c r="G821" s="255" t="s">
        <v>309</v>
      </c>
      <c r="H821" s="231" t="n">
        <v>43931</v>
      </c>
      <c r="I821" s="231" t="n">
        <v>43931</v>
      </c>
      <c r="J821" s="255" t="s">
        <v>287</v>
      </c>
      <c r="K821" s="256" t="n">
        <v>0</v>
      </c>
      <c r="L821" s="255" t="s">
        <v>247</v>
      </c>
      <c r="M821" s="255" t="s">
        <v>291</v>
      </c>
      <c r="N821" s="255"/>
      <c r="O821" s="257" t="n">
        <v>3.04</v>
      </c>
      <c r="P821" s="255" t="s">
        <v>546</v>
      </c>
      <c r="Q821" s="255" t="s">
        <v>278</v>
      </c>
      <c r="R821" s="255" t="s">
        <v>318</v>
      </c>
      <c r="S821" s="255" t="s">
        <v>338</v>
      </c>
      <c r="T821" s="255" t="s">
        <v>320</v>
      </c>
      <c r="U821" s="231" t="n">
        <v>43931</v>
      </c>
      <c r="V821" s="256" t="n">
        <v>0</v>
      </c>
      <c r="W821" s="255" t="s">
        <v>144</v>
      </c>
      <c r="X821" s="258" t="n">
        <v>0</v>
      </c>
      <c r="Y821" s="257" t="n">
        <v>3.04</v>
      </c>
      <c r="Z821" s="257" t="n">
        <v>0</v>
      </c>
    </row>
    <row r="822" customFormat="false" ht="15.05" hidden="false" customHeight="false" outlineLevel="0" collapsed="false">
      <c r="A822" s="254" t="n">
        <v>71655747</v>
      </c>
      <c r="B822" s="255" t="s">
        <v>732</v>
      </c>
      <c r="C822" s="255" t="s">
        <v>179</v>
      </c>
      <c r="D822" s="255" t="s">
        <v>314</v>
      </c>
      <c r="E822" s="255" t="s">
        <v>733</v>
      </c>
      <c r="F822" s="255" t="s">
        <v>144</v>
      </c>
      <c r="G822" s="255" t="s">
        <v>309</v>
      </c>
      <c r="H822" s="231" t="n">
        <v>43931</v>
      </c>
      <c r="I822" s="231" t="n">
        <v>43931</v>
      </c>
      <c r="J822" s="255" t="s">
        <v>287</v>
      </c>
      <c r="K822" s="256" t="n">
        <v>0</v>
      </c>
      <c r="L822" s="255" t="s">
        <v>247</v>
      </c>
      <c r="M822" s="255" t="s">
        <v>291</v>
      </c>
      <c r="N822" s="255"/>
      <c r="O822" s="257" t="n">
        <v>3.04</v>
      </c>
      <c r="P822" s="255" t="s">
        <v>546</v>
      </c>
      <c r="Q822" s="255" t="s">
        <v>278</v>
      </c>
      <c r="R822" s="255" t="s">
        <v>318</v>
      </c>
      <c r="S822" s="255" t="s">
        <v>338</v>
      </c>
      <c r="T822" s="255" t="s">
        <v>320</v>
      </c>
      <c r="U822" s="231" t="n">
        <v>43931</v>
      </c>
      <c r="V822" s="256" t="n">
        <v>0</v>
      </c>
      <c r="W822" s="255" t="s">
        <v>144</v>
      </c>
      <c r="X822" s="258" t="n">
        <v>0</v>
      </c>
      <c r="Y822" s="257" t="n">
        <v>3.04</v>
      </c>
      <c r="Z822" s="257" t="n">
        <v>0</v>
      </c>
    </row>
    <row r="823" customFormat="false" ht="15.05" hidden="false" customHeight="false" outlineLevel="0" collapsed="false">
      <c r="A823" s="254" t="n">
        <v>71655748</v>
      </c>
      <c r="B823" s="255" t="s">
        <v>734</v>
      </c>
      <c r="C823" s="255" t="s">
        <v>179</v>
      </c>
      <c r="D823" s="255" t="s">
        <v>735</v>
      </c>
      <c r="E823" s="255" t="s">
        <v>736</v>
      </c>
      <c r="F823" s="255" t="s">
        <v>144</v>
      </c>
      <c r="G823" s="255" t="s">
        <v>309</v>
      </c>
      <c r="H823" s="231" t="n">
        <v>43931</v>
      </c>
      <c r="I823" s="231" t="n">
        <v>43931</v>
      </c>
      <c r="J823" s="255" t="s">
        <v>326</v>
      </c>
      <c r="K823" s="256" t="n">
        <v>0.5</v>
      </c>
      <c r="L823" s="255" t="s">
        <v>247</v>
      </c>
      <c r="M823" s="255" t="s">
        <v>291</v>
      </c>
      <c r="N823" s="255"/>
      <c r="O823" s="257" t="n">
        <v>3.04</v>
      </c>
      <c r="P823" s="255" t="s">
        <v>546</v>
      </c>
      <c r="Q823" s="255" t="s">
        <v>278</v>
      </c>
      <c r="R823" s="255" t="s">
        <v>318</v>
      </c>
      <c r="S823" s="255" t="s">
        <v>338</v>
      </c>
      <c r="T823" s="255" t="s">
        <v>737</v>
      </c>
      <c r="U823" s="231" t="n">
        <v>43931</v>
      </c>
      <c r="V823" s="256" t="n">
        <v>0.5</v>
      </c>
      <c r="W823" s="255" t="s">
        <v>144</v>
      </c>
      <c r="X823" s="258" t="n">
        <v>0</v>
      </c>
      <c r="Y823" s="257" t="n">
        <v>3.04</v>
      </c>
      <c r="Z823" s="257" t="n">
        <v>0</v>
      </c>
    </row>
    <row r="824" customFormat="false" ht="15.05" hidden="false" customHeight="false" outlineLevel="0" collapsed="false">
      <c r="A824" s="254" t="n">
        <v>71655748</v>
      </c>
      <c r="B824" s="255" t="s">
        <v>734</v>
      </c>
      <c r="C824" s="255" t="s">
        <v>179</v>
      </c>
      <c r="D824" s="255" t="s">
        <v>735</v>
      </c>
      <c r="E824" s="255" t="s">
        <v>736</v>
      </c>
      <c r="F824" s="255" t="s">
        <v>144</v>
      </c>
      <c r="G824" s="255" t="s">
        <v>309</v>
      </c>
      <c r="H824" s="231" t="n">
        <v>43931</v>
      </c>
      <c r="I824" s="231" t="n">
        <v>43931</v>
      </c>
      <c r="J824" s="255" t="s">
        <v>326</v>
      </c>
      <c r="K824" s="256" t="n">
        <v>0.5</v>
      </c>
      <c r="L824" s="255" t="s">
        <v>247</v>
      </c>
      <c r="M824" s="255" t="s">
        <v>291</v>
      </c>
      <c r="N824" s="255"/>
      <c r="O824" s="257" t="n">
        <v>3.04</v>
      </c>
      <c r="P824" s="255" t="s">
        <v>546</v>
      </c>
      <c r="Q824" s="255" t="s">
        <v>278</v>
      </c>
      <c r="R824" s="255" t="s">
        <v>318</v>
      </c>
      <c r="S824" s="255" t="s">
        <v>338</v>
      </c>
      <c r="T824" s="255" t="s">
        <v>737</v>
      </c>
      <c r="U824" s="231" t="n">
        <v>43931</v>
      </c>
      <c r="V824" s="256" t="n">
        <v>0.5</v>
      </c>
      <c r="W824" s="255" t="s">
        <v>144</v>
      </c>
      <c r="X824" s="258" t="n">
        <v>0</v>
      </c>
      <c r="Y824" s="257" t="n">
        <v>3.04</v>
      </c>
      <c r="Z824" s="257" t="n">
        <v>0</v>
      </c>
    </row>
    <row r="825" customFormat="false" ht="15.05" hidden="false" customHeight="false" outlineLevel="0" collapsed="false">
      <c r="A825" s="254" t="n">
        <v>71655748</v>
      </c>
      <c r="B825" s="255" t="s">
        <v>734</v>
      </c>
      <c r="C825" s="255" t="s">
        <v>179</v>
      </c>
      <c r="D825" s="255" t="s">
        <v>735</v>
      </c>
      <c r="E825" s="255" t="s">
        <v>736</v>
      </c>
      <c r="F825" s="255" t="s">
        <v>144</v>
      </c>
      <c r="G825" s="255" t="s">
        <v>309</v>
      </c>
      <c r="H825" s="231" t="n">
        <v>43931</v>
      </c>
      <c r="I825" s="231" t="n">
        <v>43931</v>
      </c>
      <c r="J825" s="255" t="s">
        <v>326</v>
      </c>
      <c r="K825" s="256" t="n">
        <v>0.5</v>
      </c>
      <c r="L825" s="255" t="s">
        <v>247</v>
      </c>
      <c r="M825" s="255" t="s">
        <v>291</v>
      </c>
      <c r="N825" s="255"/>
      <c r="O825" s="257" t="n">
        <v>3.04</v>
      </c>
      <c r="P825" s="255" t="s">
        <v>546</v>
      </c>
      <c r="Q825" s="255" t="s">
        <v>278</v>
      </c>
      <c r="R825" s="255" t="s">
        <v>318</v>
      </c>
      <c r="S825" s="255" t="s">
        <v>338</v>
      </c>
      <c r="T825" s="255" t="s">
        <v>737</v>
      </c>
      <c r="U825" s="231" t="n">
        <v>43931</v>
      </c>
      <c r="V825" s="256" t="n">
        <v>0.5</v>
      </c>
      <c r="W825" s="255" t="s">
        <v>144</v>
      </c>
      <c r="X825" s="258" t="n">
        <v>0</v>
      </c>
      <c r="Y825" s="257" t="n">
        <v>3.04</v>
      </c>
      <c r="Z825" s="257" t="n">
        <v>0</v>
      </c>
    </row>
    <row r="826" customFormat="false" ht="15.05" hidden="false" customHeight="false" outlineLevel="0" collapsed="false">
      <c r="A826" s="254" t="n">
        <v>71655748</v>
      </c>
      <c r="B826" s="255" t="s">
        <v>734</v>
      </c>
      <c r="C826" s="255" t="s">
        <v>179</v>
      </c>
      <c r="D826" s="255" t="s">
        <v>735</v>
      </c>
      <c r="E826" s="255" t="s">
        <v>736</v>
      </c>
      <c r="F826" s="255" t="s">
        <v>144</v>
      </c>
      <c r="G826" s="255" t="s">
        <v>309</v>
      </c>
      <c r="H826" s="231" t="n">
        <v>43931</v>
      </c>
      <c r="I826" s="231" t="n">
        <v>43931</v>
      </c>
      <c r="J826" s="255" t="s">
        <v>326</v>
      </c>
      <c r="K826" s="256" t="n">
        <v>0.5</v>
      </c>
      <c r="L826" s="255" t="s">
        <v>247</v>
      </c>
      <c r="M826" s="255" t="s">
        <v>291</v>
      </c>
      <c r="N826" s="255"/>
      <c r="O826" s="257" t="n">
        <v>3.04</v>
      </c>
      <c r="P826" s="255" t="s">
        <v>546</v>
      </c>
      <c r="Q826" s="255" t="s">
        <v>278</v>
      </c>
      <c r="R826" s="255" t="s">
        <v>318</v>
      </c>
      <c r="S826" s="255" t="s">
        <v>338</v>
      </c>
      <c r="T826" s="255" t="s">
        <v>737</v>
      </c>
      <c r="U826" s="231" t="n">
        <v>43931</v>
      </c>
      <c r="V826" s="256" t="n">
        <v>0.5</v>
      </c>
      <c r="W826" s="255" t="s">
        <v>144</v>
      </c>
      <c r="X826" s="258" t="n">
        <v>0</v>
      </c>
      <c r="Y826" s="257" t="n">
        <v>3.04</v>
      </c>
      <c r="Z826" s="257" t="n">
        <v>0</v>
      </c>
    </row>
    <row r="827" customFormat="false" ht="15.05" hidden="false" customHeight="false" outlineLevel="0" collapsed="false">
      <c r="A827" s="254" t="n">
        <v>71655748</v>
      </c>
      <c r="B827" s="255" t="s">
        <v>734</v>
      </c>
      <c r="C827" s="255" t="s">
        <v>179</v>
      </c>
      <c r="D827" s="255" t="s">
        <v>735</v>
      </c>
      <c r="E827" s="255" t="s">
        <v>736</v>
      </c>
      <c r="F827" s="255" t="s">
        <v>144</v>
      </c>
      <c r="G827" s="255" t="s">
        <v>309</v>
      </c>
      <c r="H827" s="231" t="n">
        <v>43931</v>
      </c>
      <c r="I827" s="231" t="n">
        <v>43931</v>
      </c>
      <c r="J827" s="255" t="s">
        <v>326</v>
      </c>
      <c r="K827" s="256" t="n">
        <v>0.5</v>
      </c>
      <c r="L827" s="255" t="s">
        <v>247</v>
      </c>
      <c r="M827" s="255" t="s">
        <v>291</v>
      </c>
      <c r="N827" s="255"/>
      <c r="O827" s="257" t="n">
        <v>3.04</v>
      </c>
      <c r="P827" s="255" t="s">
        <v>546</v>
      </c>
      <c r="Q827" s="255" t="s">
        <v>278</v>
      </c>
      <c r="R827" s="255" t="s">
        <v>318</v>
      </c>
      <c r="S827" s="255" t="s">
        <v>338</v>
      </c>
      <c r="T827" s="255" t="s">
        <v>737</v>
      </c>
      <c r="U827" s="231" t="n">
        <v>43931</v>
      </c>
      <c r="V827" s="256" t="n">
        <v>0.5</v>
      </c>
      <c r="W827" s="255" t="s">
        <v>144</v>
      </c>
      <c r="X827" s="258" t="n">
        <v>0</v>
      </c>
      <c r="Y827" s="257" t="n">
        <v>3.04</v>
      </c>
      <c r="Z827" s="257" t="n">
        <v>0</v>
      </c>
    </row>
    <row r="828" customFormat="false" ht="15.05" hidden="false" customHeight="false" outlineLevel="0" collapsed="false">
      <c r="A828" s="254" t="n">
        <v>71655748</v>
      </c>
      <c r="B828" s="255" t="s">
        <v>734</v>
      </c>
      <c r="C828" s="255" t="s">
        <v>179</v>
      </c>
      <c r="D828" s="255" t="s">
        <v>735</v>
      </c>
      <c r="E828" s="255" t="s">
        <v>736</v>
      </c>
      <c r="F828" s="255" t="s">
        <v>144</v>
      </c>
      <c r="G828" s="255" t="s">
        <v>309</v>
      </c>
      <c r="H828" s="231" t="n">
        <v>43931</v>
      </c>
      <c r="I828" s="231" t="n">
        <v>43931</v>
      </c>
      <c r="J828" s="255" t="s">
        <v>326</v>
      </c>
      <c r="K828" s="256" t="n">
        <v>0.5</v>
      </c>
      <c r="L828" s="255" t="s">
        <v>247</v>
      </c>
      <c r="M828" s="255" t="s">
        <v>291</v>
      </c>
      <c r="N828" s="255"/>
      <c r="O828" s="257" t="n">
        <v>3.04</v>
      </c>
      <c r="P828" s="255" t="s">
        <v>546</v>
      </c>
      <c r="Q828" s="255" t="s">
        <v>278</v>
      </c>
      <c r="R828" s="255" t="s">
        <v>318</v>
      </c>
      <c r="S828" s="255" t="s">
        <v>338</v>
      </c>
      <c r="T828" s="255" t="s">
        <v>737</v>
      </c>
      <c r="U828" s="231" t="n">
        <v>43931</v>
      </c>
      <c r="V828" s="256" t="n">
        <v>0.5</v>
      </c>
      <c r="W828" s="255" t="s">
        <v>144</v>
      </c>
      <c r="X828" s="258" t="n">
        <v>0</v>
      </c>
      <c r="Y828" s="257" t="n">
        <v>3.04</v>
      </c>
      <c r="Z828" s="257" t="n">
        <v>0</v>
      </c>
    </row>
    <row r="829" customFormat="false" ht="15.05" hidden="false" customHeight="false" outlineLevel="0" collapsed="false">
      <c r="A829" s="254" t="n">
        <v>71655748</v>
      </c>
      <c r="B829" s="255" t="s">
        <v>734</v>
      </c>
      <c r="C829" s="255" t="s">
        <v>179</v>
      </c>
      <c r="D829" s="255" t="s">
        <v>735</v>
      </c>
      <c r="E829" s="255" t="s">
        <v>736</v>
      </c>
      <c r="F829" s="255" t="s">
        <v>144</v>
      </c>
      <c r="G829" s="255" t="s">
        <v>309</v>
      </c>
      <c r="H829" s="231" t="n">
        <v>43931</v>
      </c>
      <c r="I829" s="231" t="n">
        <v>43931</v>
      </c>
      <c r="J829" s="255" t="s">
        <v>326</v>
      </c>
      <c r="K829" s="256" t="n">
        <v>0.5</v>
      </c>
      <c r="L829" s="255" t="s">
        <v>247</v>
      </c>
      <c r="M829" s="255" t="s">
        <v>291</v>
      </c>
      <c r="N829" s="255"/>
      <c r="O829" s="257" t="n">
        <v>3.04</v>
      </c>
      <c r="P829" s="255" t="s">
        <v>546</v>
      </c>
      <c r="Q829" s="255" t="s">
        <v>278</v>
      </c>
      <c r="R829" s="255" t="s">
        <v>318</v>
      </c>
      <c r="S829" s="255" t="s">
        <v>338</v>
      </c>
      <c r="T829" s="255" t="s">
        <v>737</v>
      </c>
      <c r="U829" s="231" t="n">
        <v>43931</v>
      </c>
      <c r="V829" s="256" t="n">
        <v>0.5</v>
      </c>
      <c r="W829" s="255" t="s">
        <v>144</v>
      </c>
      <c r="X829" s="258" t="n">
        <v>0</v>
      </c>
      <c r="Y829" s="257" t="n">
        <v>3.04</v>
      </c>
      <c r="Z829" s="257" t="n">
        <v>0</v>
      </c>
    </row>
    <row r="830" customFormat="false" ht="15.05" hidden="false" customHeight="false" outlineLevel="0" collapsed="false">
      <c r="A830" s="254" t="n">
        <v>71655748</v>
      </c>
      <c r="B830" s="255" t="s">
        <v>734</v>
      </c>
      <c r="C830" s="255" t="s">
        <v>179</v>
      </c>
      <c r="D830" s="255" t="s">
        <v>735</v>
      </c>
      <c r="E830" s="255" t="s">
        <v>736</v>
      </c>
      <c r="F830" s="255" t="s">
        <v>144</v>
      </c>
      <c r="G830" s="255" t="s">
        <v>309</v>
      </c>
      <c r="H830" s="231" t="n">
        <v>43931</v>
      </c>
      <c r="I830" s="231" t="n">
        <v>43931</v>
      </c>
      <c r="J830" s="255" t="s">
        <v>326</v>
      </c>
      <c r="K830" s="256" t="n">
        <v>0.5</v>
      </c>
      <c r="L830" s="255" t="s">
        <v>247</v>
      </c>
      <c r="M830" s="255" t="s">
        <v>291</v>
      </c>
      <c r="N830" s="255"/>
      <c r="O830" s="257" t="n">
        <v>3.04</v>
      </c>
      <c r="P830" s="255" t="s">
        <v>546</v>
      </c>
      <c r="Q830" s="255" t="s">
        <v>278</v>
      </c>
      <c r="R830" s="255" t="s">
        <v>318</v>
      </c>
      <c r="S830" s="255" t="s">
        <v>338</v>
      </c>
      <c r="T830" s="255" t="s">
        <v>737</v>
      </c>
      <c r="U830" s="231" t="n">
        <v>43931</v>
      </c>
      <c r="V830" s="256" t="n">
        <v>0.5</v>
      </c>
      <c r="W830" s="255" t="s">
        <v>144</v>
      </c>
      <c r="X830" s="258" t="n">
        <v>0</v>
      </c>
      <c r="Y830" s="257" t="n">
        <v>3.04</v>
      </c>
      <c r="Z830" s="257" t="n">
        <v>0</v>
      </c>
    </row>
    <row r="831" customFormat="false" ht="15.05" hidden="false" customHeight="false" outlineLevel="0" collapsed="false">
      <c r="A831" s="254" t="n">
        <v>71655748</v>
      </c>
      <c r="B831" s="255" t="s">
        <v>734</v>
      </c>
      <c r="C831" s="255" t="s">
        <v>179</v>
      </c>
      <c r="D831" s="255" t="s">
        <v>735</v>
      </c>
      <c r="E831" s="255" t="s">
        <v>736</v>
      </c>
      <c r="F831" s="255" t="s">
        <v>144</v>
      </c>
      <c r="G831" s="255" t="s">
        <v>309</v>
      </c>
      <c r="H831" s="231" t="n">
        <v>43931</v>
      </c>
      <c r="I831" s="231" t="n">
        <v>43931</v>
      </c>
      <c r="J831" s="255" t="s">
        <v>287</v>
      </c>
      <c r="K831" s="256" t="n">
        <v>0</v>
      </c>
      <c r="L831" s="255" t="s">
        <v>247</v>
      </c>
      <c r="M831" s="255" t="s">
        <v>291</v>
      </c>
      <c r="N831" s="255"/>
      <c r="O831" s="257" t="n">
        <v>3.04</v>
      </c>
      <c r="P831" s="255" t="s">
        <v>546</v>
      </c>
      <c r="Q831" s="255" t="s">
        <v>278</v>
      </c>
      <c r="R831" s="255" t="s">
        <v>318</v>
      </c>
      <c r="S831" s="255" t="s">
        <v>338</v>
      </c>
      <c r="T831" s="255" t="s">
        <v>737</v>
      </c>
      <c r="U831" s="231" t="n">
        <v>43931</v>
      </c>
      <c r="V831" s="256" t="n">
        <v>0</v>
      </c>
      <c r="W831" s="255" t="s">
        <v>144</v>
      </c>
      <c r="X831" s="258" t="n">
        <v>0</v>
      </c>
      <c r="Y831" s="257" t="n">
        <v>3.04</v>
      </c>
      <c r="Z831" s="257" t="n">
        <v>0</v>
      </c>
    </row>
    <row r="832" customFormat="false" ht="15.05" hidden="false" customHeight="false" outlineLevel="0" collapsed="false">
      <c r="A832" s="254" t="n">
        <v>71655748</v>
      </c>
      <c r="B832" s="255" t="s">
        <v>734</v>
      </c>
      <c r="C832" s="255" t="s">
        <v>179</v>
      </c>
      <c r="D832" s="255" t="s">
        <v>735</v>
      </c>
      <c r="E832" s="255" t="s">
        <v>736</v>
      </c>
      <c r="F832" s="255" t="s">
        <v>144</v>
      </c>
      <c r="G832" s="255" t="s">
        <v>309</v>
      </c>
      <c r="H832" s="231" t="n">
        <v>43931</v>
      </c>
      <c r="I832" s="231" t="n">
        <v>43931</v>
      </c>
      <c r="J832" s="255" t="s">
        <v>287</v>
      </c>
      <c r="K832" s="256" t="n">
        <v>0</v>
      </c>
      <c r="L832" s="255" t="s">
        <v>247</v>
      </c>
      <c r="M832" s="255" t="s">
        <v>291</v>
      </c>
      <c r="N832" s="255"/>
      <c r="O832" s="257" t="n">
        <v>3.04</v>
      </c>
      <c r="P832" s="255" t="s">
        <v>546</v>
      </c>
      <c r="Q832" s="255" t="s">
        <v>278</v>
      </c>
      <c r="R832" s="255" t="s">
        <v>318</v>
      </c>
      <c r="S832" s="255" t="s">
        <v>338</v>
      </c>
      <c r="T832" s="255" t="s">
        <v>737</v>
      </c>
      <c r="U832" s="231" t="n">
        <v>43931</v>
      </c>
      <c r="V832" s="256" t="n">
        <v>0</v>
      </c>
      <c r="W832" s="255" t="s">
        <v>144</v>
      </c>
      <c r="X832" s="258" t="n">
        <v>0</v>
      </c>
      <c r="Y832" s="257" t="n">
        <v>3.04</v>
      </c>
      <c r="Z832" s="257" t="n">
        <v>0</v>
      </c>
    </row>
    <row r="833" customFormat="false" ht="15.05" hidden="false" customHeight="false" outlineLevel="0" collapsed="false">
      <c r="A833" s="254" t="n">
        <v>71656089</v>
      </c>
      <c r="B833" s="255"/>
      <c r="C833" s="255" t="s">
        <v>179</v>
      </c>
      <c r="D833" s="255" t="s">
        <v>738</v>
      </c>
      <c r="E833" s="255" t="s">
        <v>739</v>
      </c>
      <c r="F833" s="255" t="s">
        <v>138</v>
      </c>
      <c r="G833" s="255" t="s">
        <v>272</v>
      </c>
      <c r="H833" s="231" t="n">
        <v>43931</v>
      </c>
      <c r="I833" s="231" t="n">
        <v>43931</v>
      </c>
      <c r="J833" s="255" t="s">
        <v>287</v>
      </c>
      <c r="K833" s="256" t="n">
        <v>0</v>
      </c>
      <c r="L833" s="255" t="s">
        <v>274</v>
      </c>
      <c r="M833" s="255" t="s">
        <v>284</v>
      </c>
      <c r="N833" s="255"/>
      <c r="O833" s="257" t="n">
        <v>371.39</v>
      </c>
      <c r="P833" s="255" t="s">
        <v>533</v>
      </c>
      <c r="Q833" s="255" t="s">
        <v>278</v>
      </c>
      <c r="R833" s="255" t="s">
        <v>318</v>
      </c>
      <c r="S833" s="255" t="s">
        <v>689</v>
      </c>
      <c r="T833" s="255" t="s">
        <v>740</v>
      </c>
      <c r="U833" s="231" t="n">
        <v>43931</v>
      </c>
      <c r="V833" s="256" t="n">
        <v>0</v>
      </c>
      <c r="W833" s="255" t="s">
        <v>116</v>
      </c>
      <c r="X833" s="258" t="n">
        <v>0</v>
      </c>
      <c r="Y833" s="257" t="n">
        <v>371.39</v>
      </c>
      <c r="Z833" s="257" t="n">
        <v>0</v>
      </c>
    </row>
    <row r="834" customFormat="false" ht="15.05" hidden="false" customHeight="false" outlineLevel="0" collapsed="false">
      <c r="A834" s="254" t="n">
        <v>71656089</v>
      </c>
      <c r="B834" s="255"/>
      <c r="C834" s="255" t="s">
        <v>179</v>
      </c>
      <c r="D834" s="255" t="s">
        <v>738</v>
      </c>
      <c r="E834" s="255" t="s">
        <v>739</v>
      </c>
      <c r="F834" s="255" t="s">
        <v>138</v>
      </c>
      <c r="G834" s="255" t="s">
        <v>272</v>
      </c>
      <c r="H834" s="231" t="n">
        <v>43931</v>
      </c>
      <c r="I834" s="231" t="n">
        <v>43931</v>
      </c>
      <c r="J834" s="255" t="s">
        <v>273</v>
      </c>
      <c r="K834" s="256" t="n">
        <v>8</v>
      </c>
      <c r="L834" s="255" t="s">
        <v>274</v>
      </c>
      <c r="M834" s="255" t="s">
        <v>284</v>
      </c>
      <c r="N834" s="255"/>
      <c r="O834" s="257" t="n">
        <v>371.39</v>
      </c>
      <c r="P834" s="255" t="s">
        <v>533</v>
      </c>
      <c r="Q834" s="255" t="s">
        <v>278</v>
      </c>
      <c r="R834" s="255" t="s">
        <v>318</v>
      </c>
      <c r="S834" s="255" t="s">
        <v>689</v>
      </c>
      <c r="T834" s="255" t="s">
        <v>740</v>
      </c>
      <c r="U834" s="231" t="n">
        <v>43931</v>
      </c>
      <c r="V834" s="256" t="n">
        <v>4</v>
      </c>
      <c r="W834" s="255" t="s">
        <v>116</v>
      </c>
      <c r="X834" s="258" t="n">
        <v>0</v>
      </c>
      <c r="Y834" s="257" t="n">
        <v>371.39</v>
      </c>
      <c r="Z834" s="257" t="n">
        <v>0</v>
      </c>
    </row>
    <row r="835" customFormat="false" ht="15.05" hidden="false" customHeight="false" outlineLevel="0" collapsed="false">
      <c r="A835" s="254" t="n">
        <v>71656095</v>
      </c>
      <c r="B835" s="255"/>
      <c r="C835" s="255" t="s">
        <v>179</v>
      </c>
      <c r="D835" s="255" t="s">
        <v>314</v>
      </c>
      <c r="E835" s="255" t="s">
        <v>741</v>
      </c>
      <c r="F835" s="255" t="s">
        <v>138</v>
      </c>
      <c r="G835" s="255" t="s">
        <v>272</v>
      </c>
      <c r="H835" s="231" t="n">
        <v>43931</v>
      </c>
      <c r="I835" s="231" t="n">
        <v>43931</v>
      </c>
      <c r="J835" s="255" t="s">
        <v>273</v>
      </c>
      <c r="K835" s="256" t="n">
        <v>16</v>
      </c>
      <c r="L835" s="255" t="s">
        <v>274</v>
      </c>
      <c r="M835" s="255" t="s">
        <v>284</v>
      </c>
      <c r="N835" s="255" t="s">
        <v>742</v>
      </c>
      <c r="O835" s="257" t="n">
        <v>0</v>
      </c>
      <c r="P835" s="255" t="s">
        <v>533</v>
      </c>
      <c r="Q835" s="255" t="s">
        <v>278</v>
      </c>
      <c r="R835" s="255" t="s">
        <v>318</v>
      </c>
      <c r="S835" s="255" t="s">
        <v>333</v>
      </c>
      <c r="T835" s="255" t="s">
        <v>320</v>
      </c>
      <c r="U835" s="231" t="n">
        <v>43931</v>
      </c>
      <c r="V835" s="256" t="n">
        <v>8</v>
      </c>
      <c r="W835" s="255" t="s">
        <v>116</v>
      </c>
      <c r="X835" s="258" t="n">
        <v>0</v>
      </c>
      <c r="Y835" s="257" t="n">
        <v>0</v>
      </c>
      <c r="Z835" s="257" t="n">
        <v>0</v>
      </c>
    </row>
    <row r="836" customFormat="false" ht="15.05" hidden="false" customHeight="false" outlineLevel="0" collapsed="false">
      <c r="A836" s="254" t="n">
        <v>71656103</v>
      </c>
      <c r="B836" s="255"/>
      <c r="C836" s="255" t="s">
        <v>179</v>
      </c>
      <c r="D836" s="255" t="s">
        <v>698</v>
      </c>
      <c r="E836" s="255" t="s">
        <v>743</v>
      </c>
      <c r="F836" s="255" t="s">
        <v>138</v>
      </c>
      <c r="G836" s="255" t="s">
        <v>272</v>
      </c>
      <c r="H836" s="231" t="n">
        <v>43931</v>
      </c>
      <c r="I836" s="231" t="n">
        <v>43931</v>
      </c>
      <c r="J836" s="255" t="s">
        <v>273</v>
      </c>
      <c r="K836" s="256" t="n">
        <v>2</v>
      </c>
      <c r="L836" s="255" t="s">
        <v>274</v>
      </c>
      <c r="M836" s="255" t="s">
        <v>284</v>
      </c>
      <c r="N836" s="255"/>
      <c r="O836" s="257" t="n">
        <v>0</v>
      </c>
      <c r="P836" s="255" t="s">
        <v>533</v>
      </c>
      <c r="Q836" s="255" t="s">
        <v>278</v>
      </c>
      <c r="R836" s="255" t="s">
        <v>318</v>
      </c>
      <c r="S836" s="255" t="s">
        <v>333</v>
      </c>
      <c r="T836" s="255" t="s">
        <v>701</v>
      </c>
      <c r="U836" s="231" t="n">
        <v>43931</v>
      </c>
      <c r="V836" s="256" t="n">
        <v>1</v>
      </c>
      <c r="W836" s="255" t="s">
        <v>116</v>
      </c>
      <c r="X836" s="258" t="n">
        <v>0</v>
      </c>
      <c r="Y836" s="257" t="n">
        <v>0</v>
      </c>
      <c r="Z836" s="257" t="n">
        <v>0</v>
      </c>
    </row>
    <row r="837" customFormat="false" ht="15.05" hidden="false" customHeight="false" outlineLevel="0" collapsed="false">
      <c r="A837" s="254" t="n">
        <v>71656103</v>
      </c>
      <c r="B837" s="255"/>
      <c r="C837" s="255" t="s">
        <v>179</v>
      </c>
      <c r="D837" s="255" t="s">
        <v>698</v>
      </c>
      <c r="E837" s="255" t="s">
        <v>743</v>
      </c>
      <c r="F837" s="255" t="s">
        <v>335</v>
      </c>
      <c r="G837" s="255" t="s">
        <v>272</v>
      </c>
      <c r="H837" s="231" t="n">
        <v>43931</v>
      </c>
      <c r="I837" s="231" t="n">
        <v>43931</v>
      </c>
      <c r="J837" s="255" t="s">
        <v>287</v>
      </c>
      <c r="K837" s="256" t="n">
        <v>0</v>
      </c>
      <c r="L837" s="255" t="s">
        <v>274</v>
      </c>
      <c r="M837" s="255" t="s">
        <v>284</v>
      </c>
      <c r="N837" s="255"/>
      <c r="O837" s="257" t="n">
        <v>0</v>
      </c>
      <c r="P837" s="255" t="s">
        <v>533</v>
      </c>
      <c r="Q837" s="255" t="s">
        <v>278</v>
      </c>
      <c r="R837" s="255" t="s">
        <v>318</v>
      </c>
      <c r="S837" s="255" t="s">
        <v>333</v>
      </c>
      <c r="T837" s="255" t="s">
        <v>701</v>
      </c>
      <c r="U837" s="231" t="n">
        <v>43931</v>
      </c>
      <c r="V837" s="256" t="n">
        <v>0</v>
      </c>
      <c r="W837" s="255" t="s">
        <v>116</v>
      </c>
      <c r="X837" s="258" t="n">
        <v>0</v>
      </c>
      <c r="Y837" s="257" t="n">
        <v>0</v>
      </c>
      <c r="Z837" s="257" t="n">
        <v>0</v>
      </c>
    </row>
    <row r="838" customFormat="false" ht="15.05" hidden="false" customHeight="false" outlineLevel="0" collapsed="false">
      <c r="A838" s="254" t="n">
        <v>71656433</v>
      </c>
      <c r="B838" s="255" t="s">
        <v>744</v>
      </c>
      <c r="C838" s="255" t="s">
        <v>179</v>
      </c>
      <c r="D838" s="255" t="s">
        <v>745</v>
      </c>
      <c r="E838" s="255" t="s">
        <v>746</v>
      </c>
      <c r="F838" s="255" t="s">
        <v>144</v>
      </c>
      <c r="G838" s="255" t="s">
        <v>384</v>
      </c>
      <c r="H838" s="231" t="n">
        <v>43931</v>
      </c>
      <c r="I838" s="231" t="n">
        <v>43931</v>
      </c>
      <c r="J838" s="255" t="s">
        <v>326</v>
      </c>
      <c r="K838" s="256" t="n">
        <v>0.3</v>
      </c>
      <c r="L838" s="255" t="s">
        <v>247</v>
      </c>
      <c r="M838" s="255" t="s">
        <v>291</v>
      </c>
      <c r="N838" s="255" t="s">
        <v>747</v>
      </c>
      <c r="O838" s="257" t="n">
        <v>3.69</v>
      </c>
      <c r="P838" s="255" t="s">
        <v>613</v>
      </c>
      <c r="Q838" s="255" t="s">
        <v>278</v>
      </c>
      <c r="R838" s="255" t="s">
        <v>318</v>
      </c>
      <c r="S838" s="255" t="s">
        <v>294</v>
      </c>
      <c r="T838" s="255" t="s">
        <v>748</v>
      </c>
      <c r="U838" s="231" t="n">
        <v>43931</v>
      </c>
      <c r="V838" s="256" t="n">
        <v>0.3</v>
      </c>
      <c r="W838" s="255" t="s">
        <v>116</v>
      </c>
      <c r="X838" s="258" t="n">
        <v>0</v>
      </c>
      <c r="Y838" s="257" t="n">
        <v>3.69</v>
      </c>
      <c r="Z838" s="257" t="n">
        <v>0</v>
      </c>
    </row>
    <row r="839" customFormat="false" ht="15.05" hidden="false" customHeight="false" outlineLevel="0" collapsed="false">
      <c r="A839" s="254" t="n">
        <v>71656433</v>
      </c>
      <c r="B839" s="255" t="s">
        <v>744</v>
      </c>
      <c r="C839" s="255" t="s">
        <v>179</v>
      </c>
      <c r="D839" s="255" t="s">
        <v>745</v>
      </c>
      <c r="E839" s="255" t="s">
        <v>746</v>
      </c>
      <c r="F839" s="255" t="s">
        <v>116</v>
      </c>
      <c r="G839" s="255" t="s">
        <v>384</v>
      </c>
      <c r="H839" s="231" t="n">
        <v>43931</v>
      </c>
      <c r="I839" s="231" t="n">
        <v>43931</v>
      </c>
      <c r="J839" s="255" t="s">
        <v>326</v>
      </c>
      <c r="K839" s="256" t="n">
        <v>0.3</v>
      </c>
      <c r="L839" s="255" t="s">
        <v>247</v>
      </c>
      <c r="M839" s="255" t="s">
        <v>291</v>
      </c>
      <c r="N839" s="255" t="s">
        <v>747</v>
      </c>
      <c r="O839" s="257" t="n">
        <v>3.69</v>
      </c>
      <c r="P839" s="255" t="s">
        <v>613</v>
      </c>
      <c r="Q839" s="255" t="s">
        <v>278</v>
      </c>
      <c r="R839" s="255" t="s">
        <v>318</v>
      </c>
      <c r="S839" s="255" t="s">
        <v>294</v>
      </c>
      <c r="T839" s="255" t="s">
        <v>748</v>
      </c>
      <c r="U839" s="231" t="n">
        <v>43931</v>
      </c>
      <c r="V839" s="256" t="n">
        <v>0.3</v>
      </c>
      <c r="W839" s="255" t="s">
        <v>116</v>
      </c>
      <c r="X839" s="258" t="n">
        <v>0</v>
      </c>
      <c r="Y839" s="257" t="n">
        <v>3.69</v>
      </c>
      <c r="Z839" s="257" t="n">
        <v>0</v>
      </c>
    </row>
    <row r="840" customFormat="false" ht="15.05" hidden="false" customHeight="false" outlineLevel="0" collapsed="false">
      <c r="A840" s="254" t="n">
        <v>71656433</v>
      </c>
      <c r="B840" s="255" t="s">
        <v>744</v>
      </c>
      <c r="C840" s="255" t="s">
        <v>179</v>
      </c>
      <c r="D840" s="255" t="s">
        <v>745</v>
      </c>
      <c r="E840" s="255" t="s">
        <v>746</v>
      </c>
      <c r="F840" s="255" t="s">
        <v>116</v>
      </c>
      <c r="G840" s="255" t="s">
        <v>384</v>
      </c>
      <c r="H840" s="231" t="n">
        <v>43931</v>
      </c>
      <c r="I840" s="231" t="n">
        <v>43931</v>
      </c>
      <c r="J840" s="255" t="s">
        <v>326</v>
      </c>
      <c r="K840" s="256" t="n">
        <v>4</v>
      </c>
      <c r="L840" s="255" t="s">
        <v>247</v>
      </c>
      <c r="M840" s="255" t="s">
        <v>291</v>
      </c>
      <c r="N840" s="255" t="s">
        <v>747</v>
      </c>
      <c r="O840" s="257" t="n">
        <v>3.69</v>
      </c>
      <c r="P840" s="255" t="s">
        <v>613</v>
      </c>
      <c r="Q840" s="255" t="s">
        <v>278</v>
      </c>
      <c r="R840" s="255" t="s">
        <v>318</v>
      </c>
      <c r="S840" s="255" t="s">
        <v>294</v>
      </c>
      <c r="T840" s="255" t="s">
        <v>748</v>
      </c>
      <c r="U840" s="231" t="n">
        <v>43931</v>
      </c>
      <c r="V840" s="256" t="n">
        <v>4</v>
      </c>
      <c r="W840" s="255" t="s">
        <v>116</v>
      </c>
      <c r="X840" s="258" t="n">
        <v>0</v>
      </c>
      <c r="Y840" s="257" t="n">
        <v>3.69</v>
      </c>
      <c r="Z840" s="257" t="n">
        <v>0</v>
      </c>
    </row>
    <row r="841" customFormat="false" ht="15.05" hidden="false" customHeight="false" outlineLevel="0" collapsed="false">
      <c r="A841" s="254" t="n">
        <v>71656433</v>
      </c>
      <c r="B841" s="255" t="s">
        <v>744</v>
      </c>
      <c r="C841" s="255" t="s">
        <v>179</v>
      </c>
      <c r="D841" s="255" t="s">
        <v>745</v>
      </c>
      <c r="E841" s="255" t="s">
        <v>746</v>
      </c>
      <c r="F841" s="255" t="s">
        <v>116</v>
      </c>
      <c r="G841" s="255" t="s">
        <v>384</v>
      </c>
      <c r="H841" s="231" t="n">
        <v>43931</v>
      </c>
      <c r="I841" s="231" t="n">
        <v>43931</v>
      </c>
      <c r="J841" s="255" t="s">
        <v>326</v>
      </c>
      <c r="K841" s="256" t="n">
        <v>0.3</v>
      </c>
      <c r="L841" s="255" t="s">
        <v>247</v>
      </c>
      <c r="M841" s="255" t="s">
        <v>291</v>
      </c>
      <c r="N841" s="255" t="s">
        <v>747</v>
      </c>
      <c r="O841" s="257" t="n">
        <v>3.69</v>
      </c>
      <c r="P841" s="255" t="s">
        <v>613</v>
      </c>
      <c r="Q841" s="255" t="s">
        <v>278</v>
      </c>
      <c r="R841" s="255" t="s">
        <v>318</v>
      </c>
      <c r="S841" s="255" t="s">
        <v>294</v>
      </c>
      <c r="T841" s="255" t="s">
        <v>748</v>
      </c>
      <c r="U841" s="231" t="n">
        <v>43931</v>
      </c>
      <c r="V841" s="256" t="n">
        <v>0.3</v>
      </c>
      <c r="W841" s="255" t="s">
        <v>116</v>
      </c>
      <c r="X841" s="258" t="n">
        <v>0</v>
      </c>
      <c r="Y841" s="257" t="n">
        <v>3.69</v>
      </c>
      <c r="Z841" s="257" t="n">
        <v>0</v>
      </c>
    </row>
    <row r="842" customFormat="false" ht="15.05" hidden="false" customHeight="false" outlineLevel="0" collapsed="false">
      <c r="A842" s="254" t="n">
        <v>71656988</v>
      </c>
      <c r="B842" s="255" t="s">
        <v>250</v>
      </c>
      <c r="C842" s="255"/>
      <c r="D842" s="255" t="s">
        <v>251</v>
      </c>
      <c r="E842" s="255" t="s">
        <v>186</v>
      </c>
      <c r="F842" s="255" t="s">
        <v>144</v>
      </c>
      <c r="G842" s="255" t="s">
        <v>309</v>
      </c>
      <c r="H842" s="231" t="n">
        <v>43931</v>
      </c>
      <c r="I842" s="231" t="n">
        <v>43931</v>
      </c>
      <c r="J842" s="255" t="s">
        <v>326</v>
      </c>
      <c r="K842" s="256" t="n">
        <v>2</v>
      </c>
      <c r="L842" s="255" t="s">
        <v>238</v>
      </c>
      <c r="M842" s="255" t="s">
        <v>291</v>
      </c>
      <c r="N842" s="255"/>
      <c r="O842" s="257" t="n">
        <v>1.5</v>
      </c>
      <c r="P842" s="255" t="s">
        <v>613</v>
      </c>
      <c r="Q842" s="255" t="s">
        <v>278</v>
      </c>
      <c r="R842" s="255" t="s">
        <v>500</v>
      </c>
      <c r="S842" s="255" t="s">
        <v>338</v>
      </c>
      <c r="T842" s="255" t="s">
        <v>501</v>
      </c>
      <c r="U842" s="231" t="n">
        <v>43931</v>
      </c>
      <c r="V842" s="256" t="n">
        <v>2</v>
      </c>
      <c r="W842" s="255" t="s">
        <v>502</v>
      </c>
      <c r="X842" s="258" t="n">
        <v>0</v>
      </c>
      <c r="Y842" s="257" t="n">
        <v>1.5</v>
      </c>
      <c r="Z842" s="257" t="n">
        <v>0</v>
      </c>
    </row>
    <row r="843" customFormat="false" ht="15.05" hidden="false" customHeight="false" outlineLevel="0" collapsed="false">
      <c r="A843" s="254" t="n">
        <v>71656998</v>
      </c>
      <c r="B843" s="255" t="s">
        <v>252</v>
      </c>
      <c r="C843" s="255"/>
      <c r="D843" s="255" t="s">
        <v>251</v>
      </c>
      <c r="E843" s="255" t="s">
        <v>197</v>
      </c>
      <c r="F843" s="255" t="s">
        <v>144</v>
      </c>
      <c r="G843" s="255" t="s">
        <v>309</v>
      </c>
      <c r="H843" s="231" t="n">
        <v>43931</v>
      </c>
      <c r="I843" s="231" t="n">
        <v>43931</v>
      </c>
      <c r="J843" s="255" t="s">
        <v>326</v>
      </c>
      <c r="K843" s="256" t="n">
        <v>2</v>
      </c>
      <c r="L843" s="255" t="s">
        <v>238</v>
      </c>
      <c r="M843" s="255" t="s">
        <v>291</v>
      </c>
      <c r="N843" s="255"/>
      <c r="O843" s="257" t="n">
        <v>1.5</v>
      </c>
      <c r="P843" s="255" t="s">
        <v>613</v>
      </c>
      <c r="Q843" s="255" t="s">
        <v>278</v>
      </c>
      <c r="R843" s="255" t="s">
        <v>500</v>
      </c>
      <c r="S843" s="255" t="s">
        <v>338</v>
      </c>
      <c r="T843" s="255" t="s">
        <v>501</v>
      </c>
      <c r="U843" s="231" t="n">
        <v>43931</v>
      </c>
      <c r="V843" s="256" t="n">
        <v>2</v>
      </c>
      <c r="W843" s="255" t="s">
        <v>502</v>
      </c>
      <c r="X843" s="258" t="n">
        <v>0</v>
      </c>
      <c r="Y843" s="257" t="n">
        <v>1.5</v>
      </c>
      <c r="Z843" s="257" t="n">
        <v>0</v>
      </c>
    </row>
    <row r="844" customFormat="false" ht="15.05" hidden="false" customHeight="false" outlineLevel="0" collapsed="false">
      <c r="A844" s="254" t="n">
        <v>71657008</v>
      </c>
      <c r="B844" s="255" t="s">
        <v>253</v>
      </c>
      <c r="C844" s="255"/>
      <c r="D844" s="255" t="s">
        <v>254</v>
      </c>
      <c r="E844" s="255" t="s">
        <v>182</v>
      </c>
      <c r="F844" s="255" t="s">
        <v>116</v>
      </c>
      <c r="G844" s="255" t="s">
        <v>272</v>
      </c>
      <c r="H844" s="231" t="n">
        <v>43931</v>
      </c>
      <c r="I844" s="231" t="n">
        <v>43931</v>
      </c>
      <c r="J844" s="255" t="s">
        <v>326</v>
      </c>
      <c r="K844" s="256" t="n">
        <v>2</v>
      </c>
      <c r="L844" s="255" t="s">
        <v>238</v>
      </c>
      <c r="M844" s="255" t="s">
        <v>291</v>
      </c>
      <c r="N844" s="255"/>
      <c r="O844" s="257" t="n">
        <v>1.5</v>
      </c>
      <c r="P844" s="255" t="s">
        <v>613</v>
      </c>
      <c r="Q844" s="255" t="s">
        <v>278</v>
      </c>
      <c r="R844" s="255" t="s">
        <v>503</v>
      </c>
      <c r="S844" s="255" t="s">
        <v>338</v>
      </c>
      <c r="T844" s="255" t="s">
        <v>504</v>
      </c>
      <c r="U844" s="231" t="n">
        <v>43931</v>
      </c>
      <c r="V844" s="256" t="n">
        <v>2</v>
      </c>
      <c r="W844" s="255" t="s">
        <v>116</v>
      </c>
      <c r="X844" s="258" t="n">
        <v>0</v>
      </c>
      <c r="Y844" s="257" t="n">
        <v>1.5</v>
      </c>
      <c r="Z844" s="257" t="n">
        <v>0</v>
      </c>
    </row>
    <row r="845" customFormat="false" ht="15.05" hidden="false" customHeight="false" outlineLevel="0" collapsed="false">
      <c r="A845" s="254" t="n">
        <v>71657008</v>
      </c>
      <c r="B845" s="255" t="s">
        <v>253</v>
      </c>
      <c r="C845" s="255"/>
      <c r="D845" s="255" t="s">
        <v>254</v>
      </c>
      <c r="E845" s="255" t="s">
        <v>182</v>
      </c>
      <c r="F845" s="255" t="s">
        <v>116</v>
      </c>
      <c r="G845" s="255" t="s">
        <v>272</v>
      </c>
      <c r="H845" s="231" t="n">
        <v>43931</v>
      </c>
      <c r="I845" s="231" t="n">
        <v>43931</v>
      </c>
      <c r="J845" s="255" t="s">
        <v>326</v>
      </c>
      <c r="K845" s="256" t="n">
        <v>0</v>
      </c>
      <c r="L845" s="255" t="s">
        <v>238</v>
      </c>
      <c r="M845" s="255" t="s">
        <v>291</v>
      </c>
      <c r="N845" s="255"/>
      <c r="O845" s="257" t="n">
        <v>1.5</v>
      </c>
      <c r="P845" s="255" t="s">
        <v>613</v>
      </c>
      <c r="Q845" s="255" t="s">
        <v>278</v>
      </c>
      <c r="R845" s="255" t="s">
        <v>503</v>
      </c>
      <c r="S845" s="255" t="s">
        <v>338</v>
      </c>
      <c r="T845" s="255" t="s">
        <v>504</v>
      </c>
      <c r="U845" s="231" t="n">
        <v>43931</v>
      </c>
      <c r="V845" s="256" t="n">
        <v>0</v>
      </c>
      <c r="W845" s="255" t="s">
        <v>116</v>
      </c>
      <c r="X845" s="258" t="n">
        <v>0</v>
      </c>
      <c r="Y845" s="257" t="n">
        <v>1.5</v>
      </c>
      <c r="Z845" s="257" t="n">
        <v>0</v>
      </c>
    </row>
    <row r="846" customFormat="false" ht="15.05" hidden="false" customHeight="false" outlineLevel="0" collapsed="false">
      <c r="A846" s="254" t="n">
        <v>71657008</v>
      </c>
      <c r="B846" s="255" t="s">
        <v>253</v>
      </c>
      <c r="C846" s="255"/>
      <c r="D846" s="255" t="s">
        <v>254</v>
      </c>
      <c r="E846" s="255" t="s">
        <v>182</v>
      </c>
      <c r="F846" s="255" t="s">
        <v>116</v>
      </c>
      <c r="G846" s="255" t="s">
        <v>272</v>
      </c>
      <c r="H846" s="231" t="n">
        <v>43931</v>
      </c>
      <c r="I846" s="231" t="n">
        <v>43931</v>
      </c>
      <c r="J846" s="255" t="s">
        <v>326</v>
      </c>
      <c r="K846" s="256" t="n">
        <v>0</v>
      </c>
      <c r="L846" s="255" t="s">
        <v>238</v>
      </c>
      <c r="M846" s="255" t="s">
        <v>291</v>
      </c>
      <c r="N846" s="255"/>
      <c r="O846" s="257" t="n">
        <v>1.5</v>
      </c>
      <c r="P846" s="255" t="s">
        <v>613</v>
      </c>
      <c r="Q846" s="255" t="s">
        <v>278</v>
      </c>
      <c r="R846" s="255" t="s">
        <v>503</v>
      </c>
      <c r="S846" s="255" t="s">
        <v>338</v>
      </c>
      <c r="T846" s="255" t="s">
        <v>504</v>
      </c>
      <c r="U846" s="231" t="n">
        <v>43931</v>
      </c>
      <c r="V846" s="256" t="n">
        <v>0</v>
      </c>
      <c r="W846" s="255" t="s">
        <v>116</v>
      </c>
      <c r="X846" s="258" t="n">
        <v>0</v>
      </c>
      <c r="Y846" s="257" t="n">
        <v>1.5</v>
      </c>
      <c r="Z846" s="257" t="n">
        <v>0</v>
      </c>
    </row>
    <row r="847" customFormat="false" ht="15.05" hidden="false" customHeight="false" outlineLevel="0" collapsed="false">
      <c r="A847" s="254" t="n">
        <v>71657018</v>
      </c>
      <c r="B847" s="255" t="s">
        <v>255</v>
      </c>
      <c r="C847" s="255"/>
      <c r="D847" s="255" t="s">
        <v>254</v>
      </c>
      <c r="E847" s="255" t="s">
        <v>192</v>
      </c>
      <c r="F847" s="255" t="s">
        <v>116</v>
      </c>
      <c r="G847" s="255" t="s">
        <v>272</v>
      </c>
      <c r="H847" s="231" t="n">
        <v>43931</v>
      </c>
      <c r="I847" s="231" t="n">
        <v>43931</v>
      </c>
      <c r="J847" s="255" t="s">
        <v>326</v>
      </c>
      <c r="K847" s="256" t="n">
        <v>2</v>
      </c>
      <c r="L847" s="255" t="s">
        <v>238</v>
      </c>
      <c r="M847" s="255" t="s">
        <v>291</v>
      </c>
      <c r="N847" s="255"/>
      <c r="O847" s="257" t="n">
        <v>1.5</v>
      </c>
      <c r="P847" s="255" t="s">
        <v>613</v>
      </c>
      <c r="Q847" s="255" t="s">
        <v>278</v>
      </c>
      <c r="R847" s="255" t="s">
        <v>503</v>
      </c>
      <c r="S847" s="255" t="s">
        <v>338</v>
      </c>
      <c r="T847" s="255" t="s">
        <v>504</v>
      </c>
      <c r="U847" s="231" t="n">
        <v>43931</v>
      </c>
      <c r="V847" s="256" t="n">
        <v>2</v>
      </c>
      <c r="W847" s="255" t="s">
        <v>116</v>
      </c>
      <c r="X847" s="258" t="n">
        <v>0</v>
      </c>
      <c r="Y847" s="257" t="n">
        <v>1.5</v>
      </c>
      <c r="Z847" s="257" t="n">
        <v>0</v>
      </c>
    </row>
    <row r="848" customFormat="false" ht="15.05" hidden="false" customHeight="false" outlineLevel="0" collapsed="false">
      <c r="A848" s="254" t="n">
        <v>71657018</v>
      </c>
      <c r="B848" s="255" t="s">
        <v>255</v>
      </c>
      <c r="C848" s="255"/>
      <c r="D848" s="255" t="s">
        <v>254</v>
      </c>
      <c r="E848" s="255" t="s">
        <v>192</v>
      </c>
      <c r="F848" s="255" t="s">
        <v>116</v>
      </c>
      <c r="G848" s="255" t="s">
        <v>272</v>
      </c>
      <c r="H848" s="231" t="n">
        <v>43931</v>
      </c>
      <c r="I848" s="231" t="n">
        <v>43931</v>
      </c>
      <c r="J848" s="255" t="s">
        <v>326</v>
      </c>
      <c r="K848" s="256" t="n">
        <v>0</v>
      </c>
      <c r="L848" s="255" t="s">
        <v>238</v>
      </c>
      <c r="M848" s="255" t="s">
        <v>291</v>
      </c>
      <c r="N848" s="255"/>
      <c r="O848" s="257" t="n">
        <v>1.5</v>
      </c>
      <c r="P848" s="255" t="s">
        <v>613</v>
      </c>
      <c r="Q848" s="255" t="s">
        <v>278</v>
      </c>
      <c r="R848" s="255" t="s">
        <v>503</v>
      </c>
      <c r="S848" s="255" t="s">
        <v>338</v>
      </c>
      <c r="T848" s="255" t="s">
        <v>504</v>
      </c>
      <c r="U848" s="231" t="n">
        <v>43931</v>
      </c>
      <c r="V848" s="256" t="n">
        <v>0</v>
      </c>
      <c r="W848" s="255" t="s">
        <v>116</v>
      </c>
      <c r="X848" s="258" t="n">
        <v>0</v>
      </c>
      <c r="Y848" s="257" t="n">
        <v>1.5</v>
      </c>
      <c r="Z848" s="257" t="n">
        <v>0</v>
      </c>
    </row>
    <row r="849" customFormat="false" ht="15.05" hidden="false" customHeight="false" outlineLevel="0" collapsed="false">
      <c r="A849" s="254" t="n">
        <v>71657018</v>
      </c>
      <c r="B849" s="255" t="s">
        <v>255</v>
      </c>
      <c r="C849" s="255"/>
      <c r="D849" s="255" t="s">
        <v>254</v>
      </c>
      <c r="E849" s="255" t="s">
        <v>192</v>
      </c>
      <c r="F849" s="255" t="s">
        <v>116</v>
      </c>
      <c r="G849" s="255" t="s">
        <v>272</v>
      </c>
      <c r="H849" s="231" t="n">
        <v>43931</v>
      </c>
      <c r="I849" s="231" t="n">
        <v>43931</v>
      </c>
      <c r="J849" s="255" t="s">
        <v>326</v>
      </c>
      <c r="K849" s="256" t="n">
        <v>0</v>
      </c>
      <c r="L849" s="255" t="s">
        <v>238</v>
      </c>
      <c r="M849" s="255" t="s">
        <v>291</v>
      </c>
      <c r="N849" s="255"/>
      <c r="O849" s="257" t="n">
        <v>1.5</v>
      </c>
      <c r="P849" s="255" t="s">
        <v>613</v>
      </c>
      <c r="Q849" s="255" t="s">
        <v>278</v>
      </c>
      <c r="R849" s="255" t="s">
        <v>503</v>
      </c>
      <c r="S849" s="255" t="s">
        <v>338</v>
      </c>
      <c r="T849" s="255" t="s">
        <v>504</v>
      </c>
      <c r="U849" s="231" t="n">
        <v>43931</v>
      </c>
      <c r="V849" s="256" t="n">
        <v>0</v>
      </c>
      <c r="W849" s="255" t="s">
        <v>116</v>
      </c>
      <c r="X849" s="258" t="n">
        <v>0</v>
      </c>
      <c r="Y849" s="257" t="n">
        <v>1.5</v>
      </c>
      <c r="Z849" s="257" t="n">
        <v>0</v>
      </c>
    </row>
    <row r="850" customFormat="false" ht="15.05" hidden="false" customHeight="false" outlineLevel="0" collapsed="false">
      <c r="A850" s="254" t="n">
        <v>71657028</v>
      </c>
      <c r="B850" s="255" t="s">
        <v>242</v>
      </c>
      <c r="C850" s="255"/>
      <c r="D850" s="255" t="s">
        <v>237</v>
      </c>
      <c r="E850" s="255" t="s">
        <v>243</v>
      </c>
      <c r="F850" s="255" t="s">
        <v>116</v>
      </c>
      <c r="G850" s="255" t="s">
        <v>272</v>
      </c>
      <c r="H850" s="231" t="n">
        <v>43931</v>
      </c>
      <c r="I850" s="231" t="n">
        <v>43931</v>
      </c>
      <c r="J850" s="255" t="s">
        <v>326</v>
      </c>
      <c r="K850" s="256" t="n">
        <v>2</v>
      </c>
      <c r="L850" s="255" t="s">
        <v>238</v>
      </c>
      <c r="M850" s="255" t="s">
        <v>291</v>
      </c>
      <c r="N850" s="255"/>
      <c r="O850" s="257" t="n">
        <v>1.88</v>
      </c>
      <c r="P850" s="255" t="s">
        <v>613</v>
      </c>
      <c r="Q850" s="255" t="s">
        <v>278</v>
      </c>
      <c r="R850" s="255"/>
      <c r="S850" s="255" t="s">
        <v>338</v>
      </c>
      <c r="T850" s="255" t="s">
        <v>454</v>
      </c>
      <c r="U850" s="231" t="n">
        <v>43931</v>
      </c>
      <c r="V850" s="256" t="n">
        <v>2</v>
      </c>
      <c r="W850" s="255" t="s">
        <v>116</v>
      </c>
      <c r="X850" s="258" t="n">
        <v>0</v>
      </c>
      <c r="Y850" s="257" t="n">
        <v>1.88</v>
      </c>
      <c r="Z850" s="257" t="n">
        <v>0</v>
      </c>
    </row>
    <row r="851" customFormat="false" ht="15.05" hidden="false" customHeight="false" outlineLevel="0" collapsed="false">
      <c r="A851" s="254" t="n">
        <v>71657028</v>
      </c>
      <c r="B851" s="255" t="s">
        <v>242</v>
      </c>
      <c r="C851" s="255"/>
      <c r="D851" s="255" t="s">
        <v>237</v>
      </c>
      <c r="E851" s="255" t="s">
        <v>243</v>
      </c>
      <c r="F851" s="255" t="s">
        <v>116</v>
      </c>
      <c r="G851" s="255" t="s">
        <v>272</v>
      </c>
      <c r="H851" s="231" t="n">
        <v>43931</v>
      </c>
      <c r="I851" s="231" t="n">
        <v>43931</v>
      </c>
      <c r="J851" s="255" t="s">
        <v>326</v>
      </c>
      <c r="K851" s="256" t="n">
        <v>0.5</v>
      </c>
      <c r="L851" s="255" t="s">
        <v>238</v>
      </c>
      <c r="M851" s="255" t="s">
        <v>291</v>
      </c>
      <c r="N851" s="255"/>
      <c r="O851" s="257" t="n">
        <v>1.88</v>
      </c>
      <c r="P851" s="255" t="s">
        <v>613</v>
      </c>
      <c r="Q851" s="255" t="s">
        <v>278</v>
      </c>
      <c r="R851" s="255"/>
      <c r="S851" s="255" t="s">
        <v>338</v>
      </c>
      <c r="T851" s="255" t="s">
        <v>454</v>
      </c>
      <c r="U851" s="231" t="n">
        <v>43931</v>
      </c>
      <c r="V851" s="256" t="n">
        <v>0.5</v>
      </c>
      <c r="W851" s="255" t="s">
        <v>116</v>
      </c>
      <c r="X851" s="258" t="n">
        <v>0</v>
      </c>
      <c r="Y851" s="257" t="n">
        <v>1.88</v>
      </c>
      <c r="Z851" s="257" t="n">
        <v>0</v>
      </c>
    </row>
    <row r="852" customFormat="false" ht="15.05" hidden="false" customHeight="false" outlineLevel="0" collapsed="false">
      <c r="A852" s="254" t="n">
        <v>71657038</v>
      </c>
      <c r="B852" s="255" t="s">
        <v>239</v>
      </c>
      <c r="C852" s="255"/>
      <c r="D852" s="255" t="s">
        <v>237</v>
      </c>
      <c r="E852" s="255" t="s">
        <v>195</v>
      </c>
      <c r="F852" s="255" t="s">
        <v>144</v>
      </c>
      <c r="G852" s="255" t="s">
        <v>309</v>
      </c>
      <c r="H852" s="231" t="n">
        <v>43931</v>
      </c>
      <c r="I852" s="231" t="n">
        <v>43931</v>
      </c>
      <c r="J852" s="255" t="s">
        <v>326</v>
      </c>
      <c r="K852" s="256" t="n">
        <v>4</v>
      </c>
      <c r="L852" s="255" t="s">
        <v>238</v>
      </c>
      <c r="M852" s="255" t="s">
        <v>291</v>
      </c>
      <c r="N852" s="255"/>
      <c r="O852" s="257" t="n">
        <v>3</v>
      </c>
      <c r="P852" s="255" t="s">
        <v>613</v>
      </c>
      <c r="Q852" s="255" t="s">
        <v>278</v>
      </c>
      <c r="R852" s="255"/>
      <c r="S852" s="255" t="s">
        <v>338</v>
      </c>
      <c r="T852" s="255" t="s">
        <v>454</v>
      </c>
      <c r="U852" s="231" t="n">
        <v>43931</v>
      </c>
      <c r="V852" s="256" t="n">
        <v>4</v>
      </c>
      <c r="W852" s="255" t="s">
        <v>455</v>
      </c>
      <c r="X852" s="258" t="n">
        <v>0</v>
      </c>
      <c r="Y852" s="257" t="n">
        <v>3</v>
      </c>
      <c r="Z852" s="257" t="n">
        <v>0</v>
      </c>
    </row>
    <row r="853" customFormat="false" ht="15.05" hidden="false" customHeight="false" outlineLevel="0" collapsed="false">
      <c r="A853" s="254" t="n">
        <v>71657049</v>
      </c>
      <c r="B853" s="255" t="s">
        <v>543</v>
      </c>
      <c r="C853" s="255"/>
      <c r="D853" s="255" t="s">
        <v>544</v>
      </c>
      <c r="E853" s="255" t="s">
        <v>545</v>
      </c>
      <c r="F853" s="255" t="s">
        <v>128</v>
      </c>
      <c r="G853" s="255" t="s">
        <v>272</v>
      </c>
      <c r="H853" s="231" t="n">
        <v>43931</v>
      </c>
      <c r="I853" s="231" t="n">
        <v>43931</v>
      </c>
      <c r="J853" s="255" t="s">
        <v>326</v>
      </c>
      <c r="K853" s="256" t="n">
        <v>0.5</v>
      </c>
      <c r="L853" s="255" t="s">
        <v>238</v>
      </c>
      <c r="M853" s="255" t="s">
        <v>291</v>
      </c>
      <c r="N853" s="255"/>
      <c r="O853" s="257" t="n">
        <v>0.38</v>
      </c>
      <c r="P853" s="255" t="s">
        <v>613</v>
      </c>
      <c r="Q853" s="255" t="s">
        <v>278</v>
      </c>
      <c r="R853" s="255" t="s">
        <v>498</v>
      </c>
      <c r="S853" s="255" t="s">
        <v>338</v>
      </c>
      <c r="T853" s="255" t="s">
        <v>547</v>
      </c>
      <c r="U853" s="231" t="n">
        <v>43931</v>
      </c>
      <c r="V853" s="256" t="n">
        <v>0.5</v>
      </c>
      <c r="W853" s="255" t="s">
        <v>116</v>
      </c>
      <c r="X853" s="258" t="n">
        <v>0</v>
      </c>
      <c r="Y853" s="257" t="n">
        <v>0.38</v>
      </c>
      <c r="Z853" s="257" t="n">
        <v>0</v>
      </c>
    </row>
    <row r="854" customFormat="false" ht="15.05" hidden="false" customHeight="false" outlineLevel="0" collapsed="false">
      <c r="A854" s="254" t="n">
        <v>71657055</v>
      </c>
      <c r="B854" s="255" t="s">
        <v>438</v>
      </c>
      <c r="C854" s="255"/>
      <c r="D854" s="255" t="s">
        <v>439</v>
      </c>
      <c r="E854" s="255" t="s">
        <v>440</v>
      </c>
      <c r="F854" s="255" t="s">
        <v>130</v>
      </c>
      <c r="G854" s="255" t="s">
        <v>272</v>
      </c>
      <c r="H854" s="231" t="n">
        <v>43931</v>
      </c>
      <c r="I854" s="231" t="n">
        <v>43931</v>
      </c>
      <c r="J854" s="255" t="s">
        <v>326</v>
      </c>
      <c r="K854" s="256" t="n">
        <v>2</v>
      </c>
      <c r="L854" s="255" t="s">
        <v>238</v>
      </c>
      <c r="M854" s="255" t="s">
        <v>291</v>
      </c>
      <c r="N854" s="255"/>
      <c r="O854" s="257" t="n">
        <v>1.5</v>
      </c>
      <c r="P854" s="255" t="s">
        <v>613</v>
      </c>
      <c r="Q854" s="255" t="s">
        <v>278</v>
      </c>
      <c r="R854" s="255" t="s">
        <v>332</v>
      </c>
      <c r="S854" s="255" t="s">
        <v>338</v>
      </c>
      <c r="T854" s="255" t="s">
        <v>442</v>
      </c>
      <c r="U854" s="231" t="n">
        <v>43931</v>
      </c>
      <c r="V854" s="256" t="n">
        <v>2</v>
      </c>
      <c r="W854" s="255" t="s">
        <v>116</v>
      </c>
      <c r="X854" s="258" t="n">
        <v>0</v>
      </c>
      <c r="Y854" s="257" t="n">
        <v>1.5</v>
      </c>
      <c r="Z854" s="257" t="n">
        <v>0</v>
      </c>
    </row>
    <row r="855" customFormat="false" ht="15.05" hidden="false" customHeight="false" outlineLevel="0" collapsed="false">
      <c r="A855" s="254" t="n">
        <v>71657059</v>
      </c>
      <c r="B855" s="255" t="s">
        <v>603</v>
      </c>
      <c r="C855" s="255"/>
      <c r="D855" s="255" t="s">
        <v>604</v>
      </c>
      <c r="E855" s="255" t="s">
        <v>605</v>
      </c>
      <c r="F855" s="255" t="s">
        <v>134</v>
      </c>
      <c r="G855" s="255" t="s">
        <v>272</v>
      </c>
      <c r="H855" s="231" t="n">
        <v>43931</v>
      </c>
      <c r="I855" s="231" t="n">
        <v>43931</v>
      </c>
      <c r="J855" s="255" t="s">
        <v>326</v>
      </c>
      <c r="K855" s="256" t="n">
        <v>7</v>
      </c>
      <c r="L855" s="255" t="s">
        <v>247</v>
      </c>
      <c r="M855" s="255" t="s">
        <v>291</v>
      </c>
      <c r="N855" s="255" t="s">
        <v>606</v>
      </c>
      <c r="O855" s="257" t="n">
        <v>5.25</v>
      </c>
      <c r="P855" s="255" t="s">
        <v>613</v>
      </c>
      <c r="Q855" s="255" t="s">
        <v>278</v>
      </c>
      <c r="R855" s="255" t="s">
        <v>607</v>
      </c>
      <c r="S855" s="255" t="s">
        <v>338</v>
      </c>
      <c r="T855" s="255" t="s">
        <v>608</v>
      </c>
      <c r="U855" s="231" t="n">
        <v>43931</v>
      </c>
      <c r="V855" s="256" t="n">
        <v>7</v>
      </c>
      <c r="W855" s="255" t="s">
        <v>116</v>
      </c>
      <c r="X855" s="258" t="n">
        <v>0</v>
      </c>
      <c r="Y855" s="257" t="n">
        <v>5.25</v>
      </c>
      <c r="Z855" s="257" t="n">
        <v>0</v>
      </c>
    </row>
    <row r="856" customFormat="false" ht="15.05" hidden="false" customHeight="false" outlineLevel="0" collapsed="false">
      <c r="A856" s="254" t="n">
        <v>71657067</v>
      </c>
      <c r="B856" s="255" t="s">
        <v>505</v>
      </c>
      <c r="C856" s="255"/>
      <c r="D856" s="255" t="s">
        <v>506</v>
      </c>
      <c r="E856" s="255" t="s">
        <v>507</v>
      </c>
      <c r="F856" s="255" t="s">
        <v>167</v>
      </c>
      <c r="G856" s="255" t="s">
        <v>417</v>
      </c>
      <c r="H856" s="231" t="n">
        <v>43931</v>
      </c>
      <c r="I856" s="231" t="n">
        <v>43931</v>
      </c>
      <c r="J856" s="255" t="s">
        <v>326</v>
      </c>
      <c r="K856" s="256" t="n">
        <v>4</v>
      </c>
      <c r="L856" s="255" t="s">
        <v>238</v>
      </c>
      <c r="M856" s="255" t="s">
        <v>291</v>
      </c>
      <c r="N856" s="255"/>
      <c r="O856" s="257" t="n">
        <v>3</v>
      </c>
      <c r="P856" s="255" t="s">
        <v>613</v>
      </c>
      <c r="Q856" s="255" t="s">
        <v>278</v>
      </c>
      <c r="R856" s="255" t="s">
        <v>508</v>
      </c>
      <c r="S856" s="255" t="s">
        <v>338</v>
      </c>
      <c r="T856" s="255" t="s">
        <v>509</v>
      </c>
      <c r="U856" s="231" t="n">
        <v>43931</v>
      </c>
      <c r="V856" s="256" t="n">
        <v>4</v>
      </c>
      <c r="W856" s="255" t="s">
        <v>167</v>
      </c>
      <c r="X856" s="258" t="n">
        <v>0</v>
      </c>
      <c r="Y856" s="257" t="n">
        <v>3</v>
      </c>
      <c r="Z856" s="257" t="n">
        <v>0</v>
      </c>
    </row>
    <row r="857" customFormat="false" ht="15.05" hidden="false" customHeight="false" outlineLevel="0" collapsed="false">
      <c r="A857" s="254" t="n">
        <v>71657067</v>
      </c>
      <c r="B857" s="255" t="s">
        <v>505</v>
      </c>
      <c r="C857" s="255"/>
      <c r="D857" s="255" t="s">
        <v>506</v>
      </c>
      <c r="E857" s="255" t="s">
        <v>507</v>
      </c>
      <c r="F857" s="255" t="s">
        <v>167</v>
      </c>
      <c r="G857" s="255" t="s">
        <v>417</v>
      </c>
      <c r="H857" s="231" t="n">
        <v>43931</v>
      </c>
      <c r="I857" s="231" t="n">
        <v>43931</v>
      </c>
      <c r="J857" s="255" t="s">
        <v>287</v>
      </c>
      <c r="K857" s="256" t="n">
        <v>0</v>
      </c>
      <c r="L857" s="255" t="s">
        <v>238</v>
      </c>
      <c r="M857" s="255" t="s">
        <v>291</v>
      </c>
      <c r="N857" s="255"/>
      <c r="O857" s="257" t="n">
        <v>3</v>
      </c>
      <c r="P857" s="255" t="s">
        <v>613</v>
      </c>
      <c r="Q857" s="255" t="s">
        <v>278</v>
      </c>
      <c r="R857" s="255" t="s">
        <v>508</v>
      </c>
      <c r="S857" s="255" t="s">
        <v>338</v>
      </c>
      <c r="T857" s="255" t="s">
        <v>509</v>
      </c>
      <c r="U857" s="231" t="n">
        <v>43931</v>
      </c>
      <c r="V857" s="256" t="n">
        <v>0</v>
      </c>
      <c r="W857" s="255" t="s">
        <v>167</v>
      </c>
      <c r="X857" s="258" t="n">
        <v>0</v>
      </c>
      <c r="Y857" s="257" t="n">
        <v>3</v>
      </c>
      <c r="Z857" s="257" t="n">
        <v>0</v>
      </c>
    </row>
    <row r="858" customFormat="false" ht="15.05" hidden="false" customHeight="false" outlineLevel="0" collapsed="false">
      <c r="A858" s="254" t="n">
        <v>71657075</v>
      </c>
      <c r="B858" s="255" t="s">
        <v>510</v>
      </c>
      <c r="C858" s="255"/>
      <c r="D858" s="255" t="s">
        <v>511</v>
      </c>
      <c r="E858" s="255" t="s">
        <v>512</v>
      </c>
      <c r="F858" s="255" t="s">
        <v>167</v>
      </c>
      <c r="G858" s="255" t="s">
        <v>417</v>
      </c>
      <c r="H858" s="231" t="n">
        <v>43931</v>
      </c>
      <c r="I858" s="231" t="n">
        <v>43931</v>
      </c>
      <c r="J858" s="255" t="s">
        <v>326</v>
      </c>
      <c r="K858" s="256" t="n">
        <v>0.5</v>
      </c>
      <c r="L858" s="255" t="s">
        <v>238</v>
      </c>
      <c r="M858" s="255" t="s">
        <v>291</v>
      </c>
      <c r="N858" s="255"/>
      <c r="O858" s="257" t="n">
        <v>3.03</v>
      </c>
      <c r="P858" s="255" t="s">
        <v>613</v>
      </c>
      <c r="Q858" s="255" t="s">
        <v>278</v>
      </c>
      <c r="R858" s="255"/>
      <c r="S858" s="255" t="s">
        <v>338</v>
      </c>
      <c r="T858" s="255" t="s">
        <v>513</v>
      </c>
      <c r="U858" s="231" t="n">
        <v>43931</v>
      </c>
      <c r="V858" s="256" t="n">
        <v>0.5</v>
      </c>
      <c r="W858" s="255" t="s">
        <v>167</v>
      </c>
      <c r="X858" s="258" t="n">
        <v>0</v>
      </c>
      <c r="Y858" s="257" t="n">
        <v>3.03</v>
      </c>
      <c r="Z858" s="257" t="n">
        <v>0</v>
      </c>
    </row>
    <row r="859" customFormat="false" ht="15.05" hidden="false" customHeight="false" outlineLevel="0" collapsed="false">
      <c r="A859" s="254" t="n">
        <v>71657075</v>
      </c>
      <c r="B859" s="255" t="s">
        <v>510</v>
      </c>
      <c r="C859" s="255"/>
      <c r="D859" s="255" t="s">
        <v>511</v>
      </c>
      <c r="E859" s="255" t="s">
        <v>512</v>
      </c>
      <c r="F859" s="255" t="s">
        <v>167</v>
      </c>
      <c r="G859" s="255" t="s">
        <v>417</v>
      </c>
      <c r="H859" s="231" t="n">
        <v>43931</v>
      </c>
      <c r="I859" s="231" t="n">
        <v>43931</v>
      </c>
      <c r="J859" s="255" t="s">
        <v>326</v>
      </c>
      <c r="K859" s="256" t="n">
        <v>0.5</v>
      </c>
      <c r="L859" s="255" t="s">
        <v>238</v>
      </c>
      <c r="M859" s="255" t="s">
        <v>291</v>
      </c>
      <c r="N859" s="255"/>
      <c r="O859" s="257" t="n">
        <v>3.03</v>
      </c>
      <c r="P859" s="255" t="s">
        <v>613</v>
      </c>
      <c r="Q859" s="255" t="s">
        <v>278</v>
      </c>
      <c r="R859" s="255"/>
      <c r="S859" s="255" t="s">
        <v>338</v>
      </c>
      <c r="T859" s="255" t="s">
        <v>513</v>
      </c>
      <c r="U859" s="231" t="n">
        <v>43931</v>
      </c>
      <c r="V859" s="256" t="n">
        <v>0.5</v>
      </c>
      <c r="W859" s="255" t="s">
        <v>167</v>
      </c>
      <c r="X859" s="258" t="n">
        <v>0</v>
      </c>
      <c r="Y859" s="257" t="n">
        <v>3.03</v>
      </c>
      <c r="Z859" s="257" t="n">
        <v>0</v>
      </c>
    </row>
    <row r="860" customFormat="false" ht="15.05" hidden="false" customHeight="false" outlineLevel="0" collapsed="false">
      <c r="A860" s="254" t="n">
        <v>71657075</v>
      </c>
      <c r="B860" s="255" t="s">
        <v>510</v>
      </c>
      <c r="C860" s="255"/>
      <c r="D860" s="255" t="s">
        <v>511</v>
      </c>
      <c r="E860" s="255" t="s">
        <v>512</v>
      </c>
      <c r="F860" s="255" t="s">
        <v>167</v>
      </c>
      <c r="G860" s="255" t="s">
        <v>417</v>
      </c>
      <c r="H860" s="231" t="n">
        <v>43931</v>
      </c>
      <c r="I860" s="231" t="n">
        <v>43931</v>
      </c>
      <c r="J860" s="255" t="s">
        <v>326</v>
      </c>
      <c r="K860" s="256" t="n">
        <v>0.5</v>
      </c>
      <c r="L860" s="255" t="s">
        <v>238</v>
      </c>
      <c r="M860" s="255" t="s">
        <v>291</v>
      </c>
      <c r="N860" s="255"/>
      <c r="O860" s="257" t="n">
        <v>3.03</v>
      </c>
      <c r="P860" s="255" t="s">
        <v>613</v>
      </c>
      <c r="Q860" s="255" t="s">
        <v>278</v>
      </c>
      <c r="R860" s="255"/>
      <c r="S860" s="255" t="s">
        <v>338</v>
      </c>
      <c r="T860" s="255" t="s">
        <v>513</v>
      </c>
      <c r="U860" s="231" t="n">
        <v>43931</v>
      </c>
      <c r="V860" s="256" t="n">
        <v>0.5</v>
      </c>
      <c r="W860" s="255" t="s">
        <v>167</v>
      </c>
      <c r="X860" s="258" t="n">
        <v>0</v>
      </c>
      <c r="Y860" s="257" t="n">
        <v>3.03</v>
      </c>
      <c r="Z860" s="257" t="n">
        <v>0</v>
      </c>
    </row>
    <row r="861" customFormat="false" ht="15.05" hidden="false" customHeight="false" outlineLevel="0" collapsed="false">
      <c r="A861" s="254" t="n">
        <v>71657075</v>
      </c>
      <c r="B861" s="255" t="s">
        <v>510</v>
      </c>
      <c r="C861" s="255"/>
      <c r="D861" s="255" t="s">
        <v>511</v>
      </c>
      <c r="E861" s="255" t="s">
        <v>512</v>
      </c>
      <c r="F861" s="255" t="s">
        <v>167</v>
      </c>
      <c r="G861" s="255" t="s">
        <v>417</v>
      </c>
      <c r="H861" s="231" t="n">
        <v>43931</v>
      </c>
      <c r="I861" s="231" t="n">
        <v>43931</v>
      </c>
      <c r="J861" s="255" t="s">
        <v>326</v>
      </c>
      <c r="K861" s="256" t="n">
        <v>0.5</v>
      </c>
      <c r="L861" s="255" t="s">
        <v>238</v>
      </c>
      <c r="M861" s="255" t="s">
        <v>291</v>
      </c>
      <c r="N861" s="255"/>
      <c r="O861" s="257" t="n">
        <v>3.03</v>
      </c>
      <c r="P861" s="255" t="s">
        <v>613</v>
      </c>
      <c r="Q861" s="255" t="s">
        <v>278</v>
      </c>
      <c r="R861" s="255"/>
      <c r="S861" s="255" t="s">
        <v>338</v>
      </c>
      <c r="T861" s="255" t="s">
        <v>513</v>
      </c>
      <c r="U861" s="231" t="n">
        <v>43931</v>
      </c>
      <c r="V861" s="256" t="n">
        <v>0.5</v>
      </c>
      <c r="W861" s="255" t="s">
        <v>167</v>
      </c>
      <c r="X861" s="258" t="n">
        <v>0</v>
      </c>
      <c r="Y861" s="257" t="n">
        <v>3.03</v>
      </c>
      <c r="Z861" s="257" t="n">
        <v>0</v>
      </c>
    </row>
    <row r="862" customFormat="false" ht="15.05" hidden="false" customHeight="false" outlineLevel="0" collapsed="false">
      <c r="A862" s="254" t="n">
        <v>71657075</v>
      </c>
      <c r="B862" s="255" t="s">
        <v>510</v>
      </c>
      <c r="C862" s="255"/>
      <c r="D862" s="255" t="s">
        <v>511</v>
      </c>
      <c r="E862" s="255" t="s">
        <v>512</v>
      </c>
      <c r="F862" s="255" t="s">
        <v>167</v>
      </c>
      <c r="G862" s="255" t="s">
        <v>417</v>
      </c>
      <c r="H862" s="231" t="n">
        <v>43931</v>
      </c>
      <c r="I862" s="231" t="n">
        <v>43931</v>
      </c>
      <c r="J862" s="255" t="s">
        <v>326</v>
      </c>
      <c r="K862" s="256" t="n">
        <v>0.5</v>
      </c>
      <c r="L862" s="255" t="s">
        <v>238</v>
      </c>
      <c r="M862" s="255" t="s">
        <v>291</v>
      </c>
      <c r="N862" s="255"/>
      <c r="O862" s="257" t="n">
        <v>3.03</v>
      </c>
      <c r="P862" s="255" t="s">
        <v>613</v>
      </c>
      <c r="Q862" s="255" t="s">
        <v>278</v>
      </c>
      <c r="R862" s="255"/>
      <c r="S862" s="255" t="s">
        <v>338</v>
      </c>
      <c r="T862" s="255" t="s">
        <v>513</v>
      </c>
      <c r="U862" s="231" t="n">
        <v>43931</v>
      </c>
      <c r="V862" s="256" t="n">
        <v>0.5</v>
      </c>
      <c r="W862" s="255" t="s">
        <v>167</v>
      </c>
      <c r="X862" s="258" t="n">
        <v>0</v>
      </c>
      <c r="Y862" s="257" t="n">
        <v>3.03</v>
      </c>
      <c r="Z862" s="257" t="n">
        <v>0</v>
      </c>
    </row>
    <row r="863" customFormat="false" ht="15.05" hidden="false" customHeight="false" outlineLevel="0" collapsed="false">
      <c r="A863" s="254" t="n">
        <v>71657075</v>
      </c>
      <c r="B863" s="255" t="s">
        <v>510</v>
      </c>
      <c r="C863" s="255"/>
      <c r="D863" s="255" t="s">
        <v>511</v>
      </c>
      <c r="E863" s="255" t="s">
        <v>512</v>
      </c>
      <c r="F863" s="255" t="s">
        <v>167</v>
      </c>
      <c r="G863" s="255" t="s">
        <v>417</v>
      </c>
      <c r="H863" s="231" t="n">
        <v>43931</v>
      </c>
      <c r="I863" s="231" t="n">
        <v>43931</v>
      </c>
      <c r="J863" s="255" t="s">
        <v>326</v>
      </c>
      <c r="K863" s="256" t="n">
        <v>1</v>
      </c>
      <c r="L863" s="255" t="s">
        <v>238</v>
      </c>
      <c r="M863" s="255" t="s">
        <v>291</v>
      </c>
      <c r="N863" s="255"/>
      <c r="O863" s="257" t="n">
        <v>3.03</v>
      </c>
      <c r="P863" s="255" t="s">
        <v>613</v>
      </c>
      <c r="Q863" s="255" t="s">
        <v>278</v>
      </c>
      <c r="R863" s="255"/>
      <c r="S863" s="255" t="s">
        <v>338</v>
      </c>
      <c r="T863" s="255" t="s">
        <v>513</v>
      </c>
      <c r="U863" s="231" t="n">
        <v>43931</v>
      </c>
      <c r="V863" s="256" t="n">
        <v>1</v>
      </c>
      <c r="W863" s="255" t="s">
        <v>167</v>
      </c>
      <c r="X863" s="258" t="n">
        <v>0</v>
      </c>
      <c r="Y863" s="257" t="n">
        <v>3.03</v>
      </c>
      <c r="Z863" s="257" t="n">
        <v>0</v>
      </c>
    </row>
    <row r="864" customFormat="false" ht="15.05" hidden="false" customHeight="false" outlineLevel="0" collapsed="false">
      <c r="A864" s="254" t="n">
        <v>71657075</v>
      </c>
      <c r="B864" s="255" t="s">
        <v>510</v>
      </c>
      <c r="C864" s="255"/>
      <c r="D864" s="255" t="s">
        <v>511</v>
      </c>
      <c r="E864" s="255" t="s">
        <v>512</v>
      </c>
      <c r="F864" s="255" t="s">
        <v>167</v>
      </c>
      <c r="G864" s="255" t="s">
        <v>417</v>
      </c>
      <c r="H864" s="231" t="n">
        <v>43931</v>
      </c>
      <c r="I864" s="231" t="n">
        <v>43931</v>
      </c>
      <c r="J864" s="255" t="s">
        <v>326</v>
      </c>
      <c r="K864" s="256" t="n">
        <v>0.5</v>
      </c>
      <c r="L864" s="255" t="s">
        <v>238</v>
      </c>
      <c r="M864" s="255" t="s">
        <v>291</v>
      </c>
      <c r="N864" s="255"/>
      <c r="O864" s="257" t="n">
        <v>3.03</v>
      </c>
      <c r="P864" s="255" t="s">
        <v>613</v>
      </c>
      <c r="Q864" s="255" t="s">
        <v>278</v>
      </c>
      <c r="R864" s="255"/>
      <c r="S864" s="255" t="s">
        <v>338</v>
      </c>
      <c r="T864" s="255" t="s">
        <v>513</v>
      </c>
      <c r="U864" s="231" t="n">
        <v>43931</v>
      </c>
      <c r="V864" s="256" t="n">
        <v>0.5</v>
      </c>
      <c r="W864" s="255" t="s">
        <v>167</v>
      </c>
      <c r="X864" s="258" t="n">
        <v>0</v>
      </c>
      <c r="Y864" s="257" t="n">
        <v>3.03</v>
      </c>
      <c r="Z864" s="257" t="n">
        <v>0</v>
      </c>
    </row>
    <row r="865" customFormat="false" ht="15.05" hidden="false" customHeight="false" outlineLevel="0" collapsed="false">
      <c r="A865" s="254" t="n">
        <v>71657075</v>
      </c>
      <c r="B865" s="255" t="s">
        <v>510</v>
      </c>
      <c r="C865" s="255"/>
      <c r="D865" s="255" t="s">
        <v>511</v>
      </c>
      <c r="E865" s="255" t="s">
        <v>512</v>
      </c>
      <c r="F865" s="255" t="s">
        <v>167</v>
      </c>
      <c r="G865" s="255" t="s">
        <v>417</v>
      </c>
      <c r="H865" s="231" t="n">
        <v>43931</v>
      </c>
      <c r="I865" s="231" t="n">
        <v>43931</v>
      </c>
      <c r="J865" s="255" t="s">
        <v>287</v>
      </c>
      <c r="K865" s="256" t="n">
        <v>0</v>
      </c>
      <c r="L865" s="255" t="s">
        <v>238</v>
      </c>
      <c r="M865" s="255" t="s">
        <v>291</v>
      </c>
      <c r="N865" s="255"/>
      <c r="O865" s="257" t="n">
        <v>3.03</v>
      </c>
      <c r="P865" s="255" t="s">
        <v>613</v>
      </c>
      <c r="Q865" s="255" t="s">
        <v>278</v>
      </c>
      <c r="R865" s="255"/>
      <c r="S865" s="255" t="s">
        <v>338</v>
      </c>
      <c r="T865" s="255" t="s">
        <v>513</v>
      </c>
      <c r="U865" s="231" t="n">
        <v>43931</v>
      </c>
      <c r="V865" s="256" t="n">
        <v>0</v>
      </c>
      <c r="W865" s="255" t="s">
        <v>167</v>
      </c>
      <c r="X865" s="258" t="n">
        <v>0</v>
      </c>
      <c r="Y865" s="257" t="n">
        <v>3.03</v>
      </c>
      <c r="Z865" s="257" t="n">
        <v>0</v>
      </c>
    </row>
    <row r="866" customFormat="false" ht="15.05" hidden="false" customHeight="false" outlineLevel="0" collapsed="false">
      <c r="A866" s="254" t="n">
        <v>71657083</v>
      </c>
      <c r="B866" s="255" t="s">
        <v>514</v>
      </c>
      <c r="C866" s="255"/>
      <c r="D866" s="255" t="s">
        <v>515</v>
      </c>
      <c r="E866" s="255" t="s">
        <v>516</v>
      </c>
      <c r="F866" s="255" t="s">
        <v>155</v>
      </c>
      <c r="G866" s="255" t="s">
        <v>272</v>
      </c>
      <c r="H866" s="231" t="n">
        <v>43931</v>
      </c>
      <c r="I866" s="231" t="n">
        <v>43931</v>
      </c>
      <c r="J866" s="255" t="s">
        <v>326</v>
      </c>
      <c r="K866" s="256" t="n">
        <v>0.1</v>
      </c>
      <c r="L866" s="255" t="s">
        <v>238</v>
      </c>
      <c r="M866" s="255" t="s">
        <v>291</v>
      </c>
      <c r="N866" s="255"/>
      <c r="O866" s="257" t="n">
        <v>0.96</v>
      </c>
      <c r="P866" s="255" t="s">
        <v>613</v>
      </c>
      <c r="Q866" s="255" t="s">
        <v>278</v>
      </c>
      <c r="R866" s="255" t="s">
        <v>467</v>
      </c>
      <c r="S866" s="255" t="s">
        <v>338</v>
      </c>
      <c r="T866" s="255" t="s">
        <v>517</v>
      </c>
      <c r="U866" s="231" t="n">
        <v>43931</v>
      </c>
      <c r="V866" s="256" t="n">
        <v>0.1</v>
      </c>
      <c r="W866" s="255" t="s">
        <v>455</v>
      </c>
      <c r="X866" s="258" t="n">
        <v>0</v>
      </c>
      <c r="Y866" s="257" t="n">
        <v>0.96</v>
      </c>
      <c r="Z866" s="257" t="n">
        <v>0</v>
      </c>
    </row>
    <row r="867" customFormat="false" ht="15.05" hidden="false" customHeight="false" outlineLevel="0" collapsed="false">
      <c r="A867" s="254" t="n">
        <v>71657083</v>
      </c>
      <c r="B867" s="255" t="s">
        <v>514</v>
      </c>
      <c r="C867" s="255"/>
      <c r="D867" s="255" t="s">
        <v>515</v>
      </c>
      <c r="E867" s="255" t="s">
        <v>516</v>
      </c>
      <c r="F867" s="255" t="s">
        <v>155</v>
      </c>
      <c r="G867" s="255" t="s">
        <v>272</v>
      </c>
      <c r="H867" s="231" t="n">
        <v>43931</v>
      </c>
      <c r="I867" s="231" t="n">
        <v>43931</v>
      </c>
      <c r="J867" s="255" t="s">
        <v>326</v>
      </c>
      <c r="K867" s="256" t="n">
        <v>0.1</v>
      </c>
      <c r="L867" s="255" t="s">
        <v>238</v>
      </c>
      <c r="M867" s="255" t="s">
        <v>291</v>
      </c>
      <c r="N867" s="255"/>
      <c r="O867" s="257" t="n">
        <v>0.96</v>
      </c>
      <c r="P867" s="255" t="s">
        <v>613</v>
      </c>
      <c r="Q867" s="255" t="s">
        <v>278</v>
      </c>
      <c r="R867" s="255" t="s">
        <v>467</v>
      </c>
      <c r="S867" s="255" t="s">
        <v>338</v>
      </c>
      <c r="T867" s="255" t="s">
        <v>517</v>
      </c>
      <c r="U867" s="231" t="n">
        <v>43931</v>
      </c>
      <c r="V867" s="256" t="n">
        <v>0.1</v>
      </c>
      <c r="W867" s="255" t="s">
        <v>455</v>
      </c>
      <c r="X867" s="258" t="n">
        <v>0</v>
      </c>
      <c r="Y867" s="257" t="n">
        <v>0.96</v>
      </c>
      <c r="Z867" s="257" t="n">
        <v>0</v>
      </c>
    </row>
    <row r="868" customFormat="false" ht="15.05" hidden="false" customHeight="false" outlineLevel="0" collapsed="false">
      <c r="A868" s="254" t="n">
        <v>71657083</v>
      </c>
      <c r="B868" s="255" t="s">
        <v>514</v>
      </c>
      <c r="C868" s="255"/>
      <c r="D868" s="255" t="s">
        <v>515</v>
      </c>
      <c r="E868" s="255" t="s">
        <v>516</v>
      </c>
      <c r="F868" s="255" t="s">
        <v>155</v>
      </c>
      <c r="G868" s="255" t="s">
        <v>272</v>
      </c>
      <c r="H868" s="231" t="n">
        <v>43931</v>
      </c>
      <c r="I868" s="231" t="n">
        <v>43931</v>
      </c>
      <c r="J868" s="255" t="s">
        <v>326</v>
      </c>
      <c r="K868" s="256" t="n">
        <v>0.1</v>
      </c>
      <c r="L868" s="255" t="s">
        <v>238</v>
      </c>
      <c r="M868" s="255" t="s">
        <v>291</v>
      </c>
      <c r="N868" s="255"/>
      <c r="O868" s="257" t="n">
        <v>0.96</v>
      </c>
      <c r="P868" s="255" t="s">
        <v>613</v>
      </c>
      <c r="Q868" s="255" t="s">
        <v>278</v>
      </c>
      <c r="R868" s="255" t="s">
        <v>467</v>
      </c>
      <c r="S868" s="255" t="s">
        <v>338</v>
      </c>
      <c r="T868" s="255" t="s">
        <v>517</v>
      </c>
      <c r="U868" s="231" t="n">
        <v>43931</v>
      </c>
      <c r="V868" s="256" t="n">
        <v>0.1</v>
      </c>
      <c r="W868" s="255" t="s">
        <v>455</v>
      </c>
      <c r="X868" s="258" t="n">
        <v>0</v>
      </c>
      <c r="Y868" s="257" t="n">
        <v>0.96</v>
      </c>
      <c r="Z868" s="257" t="n">
        <v>0</v>
      </c>
    </row>
    <row r="869" customFormat="false" ht="15.05" hidden="false" customHeight="false" outlineLevel="0" collapsed="false">
      <c r="A869" s="254" t="n">
        <v>71657083</v>
      </c>
      <c r="B869" s="255" t="s">
        <v>514</v>
      </c>
      <c r="C869" s="255"/>
      <c r="D869" s="255" t="s">
        <v>515</v>
      </c>
      <c r="E869" s="255" t="s">
        <v>516</v>
      </c>
      <c r="F869" s="255" t="s">
        <v>155</v>
      </c>
      <c r="G869" s="255" t="s">
        <v>272</v>
      </c>
      <c r="H869" s="231" t="n">
        <v>43931</v>
      </c>
      <c r="I869" s="231" t="n">
        <v>43931</v>
      </c>
      <c r="J869" s="255" t="s">
        <v>326</v>
      </c>
      <c r="K869" s="256" t="n">
        <v>0.1</v>
      </c>
      <c r="L869" s="255" t="s">
        <v>238</v>
      </c>
      <c r="M869" s="255" t="s">
        <v>291</v>
      </c>
      <c r="N869" s="255"/>
      <c r="O869" s="257" t="n">
        <v>0.96</v>
      </c>
      <c r="P869" s="255" t="s">
        <v>613</v>
      </c>
      <c r="Q869" s="255" t="s">
        <v>278</v>
      </c>
      <c r="R869" s="255" t="s">
        <v>467</v>
      </c>
      <c r="S869" s="255" t="s">
        <v>338</v>
      </c>
      <c r="T869" s="255" t="s">
        <v>517</v>
      </c>
      <c r="U869" s="231" t="n">
        <v>43931</v>
      </c>
      <c r="V869" s="256" t="n">
        <v>0.1</v>
      </c>
      <c r="W869" s="255" t="s">
        <v>455</v>
      </c>
      <c r="X869" s="258" t="n">
        <v>0</v>
      </c>
      <c r="Y869" s="257" t="n">
        <v>0.96</v>
      </c>
      <c r="Z869" s="257" t="n">
        <v>0</v>
      </c>
    </row>
    <row r="870" customFormat="false" ht="15.05" hidden="false" customHeight="false" outlineLevel="0" collapsed="false">
      <c r="A870" s="254" t="n">
        <v>71657083</v>
      </c>
      <c r="B870" s="255" t="s">
        <v>514</v>
      </c>
      <c r="C870" s="255"/>
      <c r="D870" s="255" t="s">
        <v>515</v>
      </c>
      <c r="E870" s="255" t="s">
        <v>516</v>
      </c>
      <c r="F870" s="255" t="s">
        <v>155</v>
      </c>
      <c r="G870" s="255" t="s">
        <v>272</v>
      </c>
      <c r="H870" s="231" t="n">
        <v>43931</v>
      </c>
      <c r="I870" s="231" t="n">
        <v>43931</v>
      </c>
      <c r="J870" s="255" t="s">
        <v>326</v>
      </c>
      <c r="K870" s="256" t="n">
        <v>0.1</v>
      </c>
      <c r="L870" s="255" t="s">
        <v>238</v>
      </c>
      <c r="M870" s="255" t="s">
        <v>291</v>
      </c>
      <c r="N870" s="255"/>
      <c r="O870" s="257" t="n">
        <v>0.96</v>
      </c>
      <c r="P870" s="255" t="s">
        <v>613</v>
      </c>
      <c r="Q870" s="255" t="s">
        <v>278</v>
      </c>
      <c r="R870" s="255" t="s">
        <v>467</v>
      </c>
      <c r="S870" s="255" t="s">
        <v>338</v>
      </c>
      <c r="T870" s="255" t="s">
        <v>517</v>
      </c>
      <c r="U870" s="231" t="n">
        <v>43931</v>
      </c>
      <c r="V870" s="256" t="n">
        <v>0.1</v>
      </c>
      <c r="W870" s="255" t="s">
        <v>455</v>
      </c>
      <c r="X870" s="258" t="n">
        <v>0</v>
      </c>
      <c r="Y870" s="257" t="n">
        <v>0.96</v>
      </c>
      <c r="Z870" s="257" t="n">
        <v>0</v>
      </c>
    </row>
    <row r="871" customFormat="false" ht="15.05" hidden="false" customHeight="false" outlineLevel="0" collapsed="false">
      <c r="A871" s="254" t="n">
        <v>71657083</v>
      </c>
      <c r="B871" s="255" t="s">
        <v>514</v>
      </c>
      <c r="C871" s="255"/>
      <c r="D871" s="255" t="s">
        <v>515</v>
      </c>
      <c r="E871" s="255" t="s">
        <v>516</v>
      </c>
      <c r="F871" s="255" t="s">
        <v>155</v>
      </c>
      <c r="G871" s="255" t="s">
        <v>272</v>
      </c>
      <c r="H871" s="231" t="n">
        <v>43931</v>
      </c>
      <c r="I871" s="231" t="n">
        <v>43931</v>
      </c>
      <c r="J871" s="255" t="s">
        <v>326</v>
      </c>
      <c r="K871" s="256" t="n">
        <v>0.1</v>
      </c>
      <c r="L871" s="255" t="s">
        <v>238</v>
      </c>
      <c r="M871" s="255" t="s">
        <v>291</v>
      </c>
      <c r="N871" s="255"/>
      <c r="O871" s="257" t="n">
        <v>0.96</v>
      </c>
      <c r="P871" s="255" t="s">
        <v>613</v>
      </c>
      <c r="Q871" s="255" t="s">
        <v>278</v>
      </c>
      <c r="R871" s="255" t="s">
        <v>467</v>
      </c>
      <c r="S871" s="255" t="s">
        <v>338</v>
      </c>
      <c r="T871" s="255" t="s">
        <v>517</v>
      </c>
      <c r="U871" s="231" t="n">
        <v>43931</v>
      </c>
      <c r="V871" s="256" t="n">
        <v>0.1</v>
      </c>
      <c r="W871" s="255" t="s">
        <v>455</v>
      </c>
      <c r="X871" s="258" t="n">
        <v>0</v>
      </c>
      <c r="Y871" s="257" t="n">
        <v>0.96</v>
      </c>
      <c r="Z871" s="257" t="n">
        <v>0</v>
      </c>
    </row>
    <row r="872" customFormat="false" ht="15.05" hidden="false" customHeight="false" outlineLevel="0" collapsed="false">
      <c r="A872" s="254" t="n">
        <v>71657083</v>
      </c>
      <c r="B872" s="255" t="s">
        <v>514</v>
      </c>
      <c r="C872" s="255"/>
      <c r="D872" s="255" t="s">
        <v>515</v>
      </c>
      <c r="E872" s="255" t="s">
        <v>516</v>
      </c>
      <c r="F872" s="255" t="s">
        <v>155</v>
      </c>
      <c r="G872" s="255" t="s">
        <v>272</v>
      </c>
      <c r="H872" s="231" t="n">
        <v>43931</v>
      </c>
      <c r="I872" s="231" t="n">
        <v>43931</v>
      </c>
      <c r="J872" s="255" t="s">
        <v>326</v>
      </c>
      <c r="K872" s="256" t="n">
        <v>0.1</v>
      </c>
      <c r="L872" s="255" t="s">
        <v>238</v>
      </c>
      <c r="M872" s="255" t="s">
        <v>291</v>
      </c>
      <c r="N872" s="255"/>
      <c r="O872" s="257" t="n">
        <v>0.96</v>
      </c>
      <c r="P872" s="255" t="s">
        <v>613</v>
      </c>
      <c r="Q872" s="255" t="s">
        <v>278</v>
      </c>
      <c r="R872" s="255" t="s">
        <v>467</v>
      </c>
      <c r="S872" s="255" t="s">
        <v>338</v>
      </c>
      <c r="T872" s="255" t="s">
        <v>517</v>
      </c>
      <c r="U872" s="231" t="n">
        <v>43931</v>
      </c>
      <c r="V872" s="256" t="n">
        <v>0.1</v>
      </c>
      <c r="W872" s="255" t="s">
        <v>455</v>
      </c>
      <c r="X872" s="258" t="n">
        <v>0</v>
      </c>
      <c r="Y872" s="257" t="n">
        <v>0.96</v>
      </c>
      <c r="Z872" s="257" t="n">
        <v>0</v>
      </c>
    </row>
    <row r="873" customFormat="false" ht="15.05" hidden="false" customHeight="false" outlineLevel="0" collapsed="false">
      <c r="A873" s="254" t="n">
        <v>71657083</v>
      </c>
      <c r="B873" s="255" t="s">
        <v>514</v>
      </c>
      <c r="C873" s="255"/>
      <c r="D873" s="255" t="s">
        <v>515</v>
      </c>
      <c r="E873" s="255" t="s">
        <v>516</v>
      </c>
      <c r="F873" s="255" t="s">
        <v>155</v>
      </c>
      <c r="G873" s="255" t="s">
        <v>272</v>
      </c>
      <c r="H873" s="231" t="n">
        <v>43931</v>
      </c>
      <c r="I873" s="231" t="n">
        <v>43931</v>
      </c>
      <c r="J873" s="255" t="s">
        <v>326</v>
      </c>
      <c r="K873" s="256" t="n">
        <v>0.1</v>
      </c>
      <c r="L873" s="255" t="s">
        <v>238</v>
      </c>
      <c r="M873" s="255" t="s">
        <v>291</v>
      </c>
      <c r="N873" s="255"/>
      <c r="O873" s="257" t="n">
        <v>0.96</v>
      </c>
      <c r="P873" s="255" t="s">
        <v>613</v>
      </c>
      <c r="Q873" s="255" t="s">
        <v>278</v>
      </c>
      <c r="R873" s="255" t="s">
        <v>467</v>
      </c>
      <c r="S873" s="255" t="s">
        <v>338</v>
      </c>
      <c r="T873" s="255" t="s">
        <v>517</v>
      </c>
      <c r="U873" s="231" t="n">
        <v>43931</v>
      </c>
      <c r="V873" s="256" t="n">
        <v>0.1</v>
      </c>
      <c r="W873" s="255" t="s">
        <v>455</v>
      </c>
      <c r="X873" s="258" t="n">
        <v>0</v>
      </c>
      <c r="Y873" s="257" t="n">
        <v>0.96</v>
      </c>
      <c r="Z873" s="257" t="n">
        <v>0</v>
      </c>
    </row>
    <row r="874" customFormat="false" ht="15.05" hidden="false" customHeight="false" outlineLevel="0" collapsed="false">
      <c r="A874" s="254" t="n">
        <v>71657083</v>
      </c>
      <c r="B874" s="255" t="s">
        <v>514</v>
      </c>
      <c r="C874" s="255"/>
      <c r="D874" s="255" t="s">
        <v>515</v>
      </c>
      <c r="E874" s="255" t="s">
        <v>516</v>
      </c>
      <c r="F874" s="255" t="s">
        <v>155</v>
      </c>
      <c r="G874" s="255" t="s">
        <v>272</v>
      </c>
      <c r="H874" s="231" t="n">
        <v>43931</v>
      </c>
      <c r="I874" s="231" t="n">
        <v>43931</v>
      </c>
      <c r="J874" s="255" t="s">
        <v>326</v>
      </c>
      <c r="K874" s="256" t="n">
        <v>0.1</v>
      </c>
      <c r="L874" s="255" t="s">
        <v>238</v>
      </c>
      <c r="M874" s="255" t="s">
        <v>291</v>
      </c>
      <c r="N874" s="255"/>
      <c r="O874" s="257" t="n">
        <v>0.96</v>
      </c>
      <c r="P874" s="255" t="s">
        <v>613</v>
      </c>
      <c r="Q874" s="255" t="s">
        <v>278</v>
      </c>
      <c r="R874" s="255" t="s">
        <v>467</v>
      </c>
      <c r="S874" s="255" t="s">
        <v>338</v>
      </c>
      <c r="T874" s="255" t="s">
        <v>517</v>
      </c>
      <c r="U874" s="231" t="n">
        <v>43931</v>
      </c>
      <c r="V874" s="256" t="n">
        <v>0.1</v>
      </c>
      <c r="W874" s="255" t="s">
        <v>455</v>
      </c>
      <c r="X874" s="258" t="n">
        <v>0</v>
      </c>
      <c r="Y874" s="257" t="n">
        <v>0.96</v>
      </c>
      <c r="Z874" s="257" t="n">
        <v>0</v>
      </c>
    </row>
    <row r="875" customFormat="false" ht="15.05" hidden="false" customHeight="false" outlineLevel="0" collapsed="false">
      <c r="A875" s="254" t="n">
        <v>71657083</v>
      </c>
      <c r="B875" s="255" t="s">
        <v>514</v>
      </c>
      <c r="C875" s="255"/>
      <c r="D875" s="255" t="s">
        <v>515</v>
      </c>
      <c r="E875" s="255" t="s">
        <v>516</v>
      </c>
      <c r="F875" s="255" t="s">
        <v>155</v>
      </c>
      <c r="G875" s="255" t="s">
        <v>272</v>
      </c>
      <c r="H875" s="231" t="n">
        <v>43931</v>
      </c>
      <c r="I875" s="231" t="n">
        <v>43931</v>
      </c>
      <c r="J875" s="255" t="s">
        <v>326</v>
      </c>
      <c r="K875" s="256" t="n">
        <v>0.1</v>
      </c>
      <c r="L875" s="255" t="s">
        <v>238</v>
      </c>
      <c r="M875" s="255" t="s">
        <v>291</v>
      </c>
      <c r="N875" s="255"/>
      <c r="O875" s="257" t="n">
        <v>0.96</v>
      </c>
      <c r="P875" s="255" t="s">
        <v>613</v>
      </c>
      <c r="Q875" s="255" t="s">
        <v>278</v>
      </c>
      <c r="R875" s="255" t="s">
        <v>467</v>
      </c>
      <c r="S875" s="255" t="s">
        <v>338</v>
      </c>
      <c r="T875" s="255" t="s">
        <v>517</v>
      </c>
      <c r="U875" s="231" t="n">
        <v>43931</v>
      </c>
      <c r="V875" s="256" t="n">
        <v>0.1</v>
      </c>
      <c r="W875" s="255" t="s">
        <v>455</v>
      </c>
      <c r="X875" s="258" t="n">
        <v>0</v>
      </c>
      <c r="Y875" s="257" t="n">
        <v>0.96</v>
      </c>
      <c r="Z875" s="257" t="n">
        <v>0</v>
      </c>
    </row>
    <row r="876" customFormat="false" ht="15.05" hidden="false" customHeight="false" outlineLevel="0" collapsed="false">
      <c r="A876" s="254" t="n">
        <v>71657083</v>
      </c>
      <c r="B876" s="255" t="s">
        <v>514</v>
      </c>
      <c r="C876" s="255"/>
      <c r="D876" s="255" t="s">
        <v>515</v>
      </c>
      <c r="E876" s="255" t="s">
        <v>516</v>
      </c>
      <c r="F876" s="255" t="s">
        <v>155</v>
      </c>
      <c r="G876" s="255" t="s">
        <v>272</v>
      </c>
      <c r="H876" s="231" t="n">
        <v>43931</v>
      </c>
      <c r="I876" s="231" t="n">
        <v>43931</v>
      </c>
      <c r="J876" s="255" t="s">
        <v>326</v>
      </c>
      <c r="K876" s="256" t="n">
        <v>0.1</v>
      </c>
      <c r="L876" s="255" t="s">
        <v>238</v>
      </c>
      <c r="M876" s="255" t="s">
        <v>291</v>
      </c>
      <c r="N876" s="255"/>
      <c r="O876" s="257" t="n">
        <v>0.96</v>
      </c>
      <c r="P876" s="255" t="s">
        <v>613</v>
      </c>
      <c r="Q876" s="255" t="s">
        <v>278</v>
      </c>
      <c r="R876" s="255" t="s">
        <v>467</v>
      </c>
      <c r="S876" s="255" t="s">
        <v>338</v>
      </c>
      <c r="T876" s="255" t="s">
        <v>517</v>
      </c>
      <c r="U876" s="231" t="n">
        <v>43931</v>
      </c>
      <c r="V876" s="256" t="n">
        <v>0.1</v>
      </c>
      <c r="W876" s="255" t="s">
        <v>455</v>
      </c>
      <c r="X876" s="258" t="n">
        <v>0</v>
      </c>
      <c r="Y876" s="257" t="n">
        <v>0.96</v>
      </c>
      <c r="Z876" s="257" t="n">
        <v>0</v>
      </c>
    </row>
    <row r="877" customFormat="false" ht="15.05" hidden="false" customHeight="false" outlineLevel="0" collapsed="false">
      <c r="A877" s="254" t="n">
        <v>71657083</v>
      </c>
      <c r="B877" s="255" t="s">
        <v>514</v>
      </c>
      <c r="C877" s="255"/>
      <c r="D877" s="255" t="s">
        <v>515</v>
      </c>
      <c r="E877" s="255" t="s">
        <v>516</v>
      </c>
      <c r="F877" s="255" t="s">
        <v>155</v>
      </c>
      <c r="G877" s="255" t="s">
        <v>272</v>
      </c>
      <c r="H877" s="231" t="n">
        <v>43931</v>
      </c>
      <c r="I877" s="231" t="n">
        <v>43931</v>
      </c>
      <c r="J877" s="255" t="s">
        <v>326</v>
      </c>
      <c r="K877" s="256" t="n">
        <v>0.1</v>
      </c>
      <c r="L877" s="255" t="s">
        <v>238</v>
      </c>
      <c r="M877" s="255" t="s">
        <v>291</v>
      </c>
      <c r="N877" s="255"/>
      <c r="O877" s="257" t="n">
        <v>0.96</v>
      </c>
      <c r="P877" s="255" t="s">
        <v>613</v>
      </c>
      <c r="Q877" s="255" t="s">
        <v>278</v>
      </c>
      <c r="R877" s="255" t="s">
        <v>467</v>
      </c>
      <c r="S877" s="255" t="s">
        <v>338</v>
      </c>
      <c r="T877" s="255" t="s">
        <v>517</v>
      </c>
      <c r="U877" s="231" t="n">
        <v>43931</v>
      </c>
      <c r="V877" s="256" t="n">
        <v>0.1</v>
      </c>
      <c r="W877" s="255" t="s">
        <v>455</v>
      </c>
      <c r="X877" s="258" t="n">
        <v>0</v>
      </c>
      <c r="Y877" s="257" t="n">
        <v>0.96</v>
      </c>
      <c r="Z877" s="257" t="n">
        <v>0</v>
      </c>
    </row>
    <row r="878" customFormat="false" ht="15.05" hidden="false" customHeight="false" outlineLevel="0" collapsed="false">
      <c r="A878" s="254" t="n">
        <v>71657091</v>
      </c>
      <c r="B878" s="255" t="s">
        <v>256</v>
      </c>
      <c r="C878" s="255"/>
      <c r="D878" s="255" t="s">
        <v>257</v>
      </c>
      <c r="E878" s="255" t="s">
        <v>258</v>
      </c>
      <c r="F878" s="255" t="s">
        <v>116</v>
      </c>
      <c r="G878" s="255" t="s">
        <v>384</v>
      </c>
      <c r="H878" s="231" t="n">
        <v>43931</v>
      </c>
      <c r="I878" s="231" t="n">
        <v>43931</v>
      </c>
      <c r="J878" s="255" t="s">
        <v>326</v>
      </c>
      <c r="K878" s="256" t="n">
        <v>0.1</v>
      </c>
      <c r="L878" s="255" t="s">
        <v>238</v>
      </c>
      <c r="M878" s="255" t="s">
        <v>291</v>
      </c>
      <c r="N878" s="255"/>
      <c r="O878" s="257" t="n">
        <v>0.24</v>
      </c>
      <c r="P878" s="255" t="s">
        <v>613</v>
      </c>
      <c r="Q878" s="255" t="s">
        <v>278</v>
      </c>
      <c r="R878" s="255" t="s">
        <v>412</v>
      </c>
      <c r="S878" s="255" t="s">
        <v>338</v>
      </c>
      <c r="T878" s="255" t="s">
        <v>518</v>
      </c>
      <c r="U878" s="231" t="n">
        <v>43931</v>
      </c>
      <c r="V878" s="256" t="n">
        <v>0.1</v>
      </c>
      <c r="W878" s="255" t="s">
        <v>116</v>
      </c>
      <c r="X878" s="258" t="n">
        <v>0</v>
      </c>
      <c r="Y878" s="257" t="n">
        <v>0.24</v>
      </c>
      <c r="Z878" s="257" t="n">
        <v>0</v>
      </c>
    </row>
    <row r="879" customFormat="false" ht="15.05" hidden="false" customHeight="false" outlineLevel="0" collapsed="false">
      <c r="A879" s="254" t="n">
        <v>71657091</v>
      </c>
      <c r="B879" s="255" t="s">
        <v>256</v>
      </c>
      <c r="C879" s="255"/>
      <c r="D879" s="255" t="s">
        <v>257</v>
      </c>
      <c r="E879" s="255" t="s">
        <v>258</v>
      </c>
      <c r="F879" s="255" t="s">
        <v>116</v>
      </c>
      <c r="G879" s="255" t="s">
        <v>384</v>
      </c>
      <c r="H879" s="231" t="n">
        <v>43931</v>
      </c>
      <c r="I879" s="231" t="n">
        <v>43931</v>
      </c>
      <c r="J879" s="255" t="s">
        <v>326</v>
      </c>
      <c r="K879" s="256" t="n">
        <v>0.1</v>
      </c>
      <c r="L879" s="255" t="s">
        <v>238</v>
      </c>
      <c r="M879" s="255" t="s">
        <v>291</v>
      </c>
      <c r="N879" s="255"/>
      <c r="O879" s="257" t="n">
        <v>0.24</v>
      </c>
      <c r="P879" s="255" t="s">
        <v>613</v>
      </c>
      <c r="Q879" s="255" t="s">
        <v>278</v>
      </c>
      <c r="R879" s="255" t="s">
        <v>412</v>
      </c>
      <c r="S879" s="255" t="s">
        <v>338</v>
      </c>
      <c r="T879" s="255" t="s">
        <v>518</v>
      </c>
      <c r="U879" s="231" t="n">
        <v>43931</v>
      </c>
      <c r="V879" s="256" t="n">
        <v>0.1</v>
      </c>
      <c r="W879" s="255" t="s">
        <v>116</v>
      </c>
      <c r="X879" s="258" t="n">
        <v>0</v>
      </c>
      <c r="Y879" s="257" t="n">
        <v>0.24</v>
      </c>
      <c r="Z879" s="257" t="n">
        <v>0</v>
      </c>
    </row>
    <row r="880" customFormat="false" ht="15.05" hidden="false" customHeight="false" outlineLevel="0" collapsed="false">
      <c r="A880" s="254" t="n">
        <v>71657091</v>
      </c>
      <c r="B880" s="255" t="s">
        <v>256</v>
      </c>
      <c r="C880" s="255"/>
      <c r="D880" s="255" t="s">
        <v>257</v>
      </c>
      <c r="E880" s="255" t="s">
        <v>258</v>
      </c>
      <c r="F880" s="255" t="s">
        <v>116</v>
      </c>
      <c r="G880" s="255" t="s">
        <v>384</v>
      </c>
      <c r="H880" s="231" t="n">
        <v>43931</v>
      </c>
      <c r="I880" s="231" t="n">
        <v>43931</v>
      </c>
      <c r="J880" s="255" t="s">
        <v>326</v>
      </c>
      <c r="K880" s="256" t="n">
        <v>0.1</v>
      </c>
      <c r="L880" s="255" t="s">
        <v>238</v>
      </c>
      <c r="M880" s="255" t="s">
        <v>291</v>
      </c>
      <c r="N880" s="255"/>
      <c r="O880" s="257" t="n">
        <v>0.24</v>
      </c>
      <c r="P880" s="255" t="s">
        <v>613</v>
      </c>
      <c r="Q880" s="255" t="s">
        <v>278</v>
      </c>
      <c r="R880" s="255" t="s">
        <v>412</v>
      </c>
      <c r="S880" s="255" t="s">
        <v>338</v>
      </c>
      <c r="T880" s="255" t="s">
        <v>518</v>
      </c>
      <c r="U880" s="231" t="n">
        <v>43931</v>
      </c>
      <c r="V880" s="256" t="n">
        <v>0.1</v>
      </c>
      <c r="W880" s="255" t="s">
        <v>116</v>
      </c>
      <c r="X880" s="258" t="n">
        <v>0</v>
      </c>
      <c r="Y880" s="257" t="n">
        <v>0.24</v>
      </c>
      <c r="Z880" s="257" t="n">
        <v>0</v>
      </c>
    </row>
    <row r="881" customFormat="false" ht="15.05" hidden="false" customHeight="false" outlineLevel="0" collapsed="false">
      <c r="A881" s="254" t="n">
        <v>71657099</v>
      </c>
      <c r="B881" s="255" t="s">
        <v>519</v>
      </c>
      <c r="C881" s="255"/>
      <c r="D881" s="255" t="s">
        <v>520</v>
      </c>
      <c r="E881" s="255" t="s">
        <v>521</v>
      </c>
      <c r="F881" s="255" t="s">
        <v>132</v>
      </c>
      <c r="G881" s="255" t="s">
        <v>272</v>
      </c>
      <c r="H881" s="231" t="n">
        <v>43931</v>
      </c>
      <c r="I881" s="231" t="n">
        <v>43931</v>
      </c>
      <c r="J881" s="255" t="s">
        <v>326</v>
      </c>
      <c r="K881" s="256" t="n">
        <v>1</v>
      </c>
      <c r="L881" s="255" t="s">
        <v>238</v>
      </c>
      <c r="M881" s="255" t="s">
        <v>291</v>
      </c>
      <c r="N881" s="255"/>
      <c r="O881" s="257" t="n">
        <v>0.75</v>
      </c>
      <c r="P881" s="255" t="s">
        <v>613</v>
      </c>
      <c r="Q881" s="255" t="s">
        <v>278</v>
      </c>
      <c r="R881" s="255" t="s">
        <v>302</v>
      </c>
      <c r="S881" s="255" t="s">
        <v>338</v>
      </c>
      <c r="T881" s="255" t="s">
        <v>522</v>
      </c>
      <c r="U881" s="231" t="n">
        <v>43931</v>
      </c>
      <c r="V881" s="256" t="n">
        <v>1</v>
      </c>
      <c r="W881" s="255" t="s">
        <v>116</v>
      </c>
      <c r="X881" s="258" t="n">
        <v>0</v>
      </c>
      <c r="Y881" s="257" t="n">
        <v>0.75</v>
      </c>
      <c r="Z881" s="257" t="n">
        <v>0</v>
      </c>
    </row>
    <row r="882" customFormat="false" ht="15.05" hidden="false" customHeight="false" outlineLevel="0" collapsed="false">
      <c r="A882" s="254" t="n">
        <v>71657107</v>
      </c>
      <c r="B882" s="255" t="s">
        <v>523</v>
      </c>
      <c r="C882" s="255"/>
      <c r="D882" s="255" t="s">
        <v>515</v>
      </c>
      <c r="E882" s="255" t="s">
        <v>524</v>
      </c>
      <c r="F882" s="255" t="s">
        <v>136</v>
      </c>
      <c r="G882" s="255" t="s">
        <v>272</v>
      </c>
      <c r="H882" s="231" t="n">
        <v>43931</v>
      </c>
      <c r="I882" s="231" t="n">
        <v>43931</v>
      </c>
      <c r="J882" s="255" t="s">
        <v>326</v>
      </c>
      <c r="K882" s="256" t="n">
        <v>1</v>
      </c>
      <c r="L882" s="255" t="s">
        <v>238</v>
      </c>
      <c r="M882" s="255" t="s">
        <v>291</v>
      </c>
      <c r="N882" s="255"/>
      <c r="O882" s="257" t="n">
        <v>0.75</v>
      </c>
      <c r="P882" s="255" t="s">
        <v>613</v>
      </c>
      <c r="Q882" s="255" t="s">
        <v>278</v>
      </c>
      <c r="R882" s="255" t="s">
        <v>467</v>
      </c>
      <c r="S882" s="255" t="s">
        <v>338</v>
      </c>
      <c r="T882" s="255" t="s">
        <v>517</v>
      </c>
      <c r="U882" s="231" t="n">
        <v>43931</v>
      </c>
      <c r="V882" s="256" t="n">
        <v>1</v>
      </c>
      <c r="W882" s="255" t="s">
        <v>116</v>
      </c>
      <c r="X882" s="258" t="n">
        <v>0</v>
      </c>
      <c r="Y882" s="257" t="n">
        <v>0.75</v>
      </c>
      <c r="Z882" s="257" t="n">
        <v>0</v>
      </c>
    </row>
    <row r="883" customFormat="false" ht="15.05" hidden="false" customHeight="false" outlineLevel="0" collapsed="false">
      <c r="A883" s="254" t="n">
        <v>71657115</v>
      </c>
      <c r="B883" s="255" t="s">
        <v>525</v>
      </c>
      <c r="C883" s="255"/>
      <c r="D883" s="255" t="s">
        <v>394</v>
      </c>
      <c r="E883" s="255" t="s">
        <v>526</v>
      </c>
      <c r="F883" s="255" t="s">
        <v>128</v>
      </c>
      <c r="G883" s="255" t="s">
        <v>272</v>
      </c>
      <c r="H883" s="231" t="n">
        <v>43931</v>
      </c>
      <c r="I883" s="231" t="n">
        <v>43931</v>
      </c>
      <c r="J883" s="255" t="s">
        <v>326</v>
      </c>
      <c r="K883" s="256" t="n">
        <v>1</v>
      </c>
      <c r="L883" s="255" t="s">
        <v>238</v>
      </c>
      <c r="M883" s="255" t="s">
        <v>291</v>
      </c>
      <c r="N883" s="255"/>
      <c r="O883" s="257" t="n">
        <v>0.75</v>
      </c>
      <c r="P883" s="255" t="s">
        <v>613</v>
      </c>
      <c r="Q883" s="255" t="s">
        <v>278</v>
      </c>
      <c r="R883" s="255" t="s">
        <v>395</v>
      </c>
      <c r="S883" s="255" t="s">
        <v>338</v>
      </c>
      <c r="T883" s="255" t="s">
        <v>396</v>
      </c>
      <c r="U883" s="231" t="n">
        <v>43931</v>
      </c>
      <c r="V883" s="256" t="n">
        <v>1</v>
      </c>
      <c r="W883" s="255" t="s">
        <v>116</v>
      </c>
      <c r="X883" s="258" t="n">
        <v>0</v>
      </c>
      <c r="Y883" s="257" t="n">
        <v>0.75</v>
      </c>
      <c r="Z883" s="257" t="n">
        <v>0</v>
      </c>
    </row>
    <row r="884" customFormat="false" ht="15.05" hidden="false" customHeight="false" outlineLevel="0" collapsed="false">
      <c r="A884" s="254" t="n">
        <v>71657123</v>
      </c>
      <c r="B884" s="255" t="s">
        <v>527</v>
      </c>
      <c r="C884" s="255"/>
      <c r="D884" s="255" t="s">
        <v>528</v>
      </c>
      <c r="E884" s="255" t="s">
        <v>529</v>
      </c>
      <c r="F884" s="255" t="s">
        <v>126</v>
      </c>
      <c r="G884" s="255" t="s">
        <v>272</v>
      </c>
      <c r="H884" s="231" t="n">
        <v>43931</v>
      </c>
      <c r="I884" s="231" t="n">
        <v>43931</v>
      </c>
      <c r="J884" s="255" t="s">
        <v>326</v>
      </c>
      <c r="K884" s="256" t="n">
        <v>1</v>
      </c>
      <c r="L884" s="255" t="s">
        <v>238</v>
      </c>
      <c r="M884" s="255" t="s">
        <v>291</v>
      </c>
      <c r="N884" s="255"/>
      <c r="O884" s="257" t="n">
        <v>0.75</v>
      </c>
      <c r="P884" s="255" t="s">
        <v>613</v>
      </c>
      <c r="Q884" s="255" t="s">
        <v>278</v>
      </c>
      <c r="R884" s="255" t="s">
        <v>318</v>
      </c>
      <c r="S884" s="255" t="s">
        <v>338</v>
      </c>
      <c r="T884" s="255" t="s">
        <v>530</v>
      </c>
      <c r="U884" s="231" t="n">
        <v>43931</v>
      </c>
      <c r="V884" s="256" t="n">
        <v>1</v>
      </c>
      <c r="W884" s="255" t="s">
        <v>116</v>
      </c>
      <c r="X884" s="258" t="n">
        <v>0</v>
      </c>
      <c r="Y884" s="257" t="n">
        <v>0.75</v>
      </c>
      <c r="Z884" s="257" t="n">
        <v>0</v>
      </c>
    </row>
    <row r="885" customFormat="false" ht="15.05" hidden="false" customHeight="false" outlineLevel="0" collapsed="false">
      <c r="A885" s="254" t="n">
        <v>71657131</v>
      </c>
      <c r="B885" s="255" t="s">
        <v>240</v>
      </c>
      <c r="C885" s="255"/>
      <c r="D885" s="255" t="s">
        <v>237</v>
      </c>
      <c r="E885" s="255" t="s">
        <v>241</v>
      </c>
      <c r="F885" s="255" t="s">
        <v>116</v>
      </c>
      <c r="G885" s="255" t="s">
        <v>272</v>
      </c>
      <c r="H885" s="231" t="n">
        <v>43931</v>
      </c>
      <c r="I885" s="231" t="n">
        <v>43931</v>
      </c>
      <c r="J885" s="255" t="s">
        <v>326</v>
      </c>
      <c r="K885" s="256" t="n">
        <v>2</v>
      </c>
      <c r="L885" s="255" t="s">
        <v>238</v>
      </c>
      <c r="M885" s="255" t="s">
        <v>291</v>
      </c>
      <c r="N885" s="255"/>
      <c r="O885" s="257" t="n">
        <v>1.88</v>
      </c>
      <c r="P885" s="255" t="s">
        <v>613</v>
      </c>
      <c r="Q885" s="255" t="s">
        <v>278</v>
      </c>
      <c r="R885" s="255"/>
      <c r="S885" s="255" t="s">
        <v>338</v>
      </c>
      <c r="T885" s="255" t="s">
        <v>454</v>
      </c>
      <c r="U885" s="231" t="n">
        <v>43931</v>
      </c>
      <c r="V885" s="256" t="n">
        <v>2</v>
      </c>
      <c r="W885" s="255" t="s">
        <v>116</v>
      </c>
      <c r="X885" s="258" t="n">
        <v>0</v>
      </c>
      <c r="Y885" s="257" t="n">
        <v>1.88</v>
      </c>
      <c r="Z885" s="257" t="n">
        <v>0</v>
      </c>
    </row>
    <row r="886" customFormat="false" ht="15.05" hidden="false" customHeight="false" outlineLevel="0" collapsed="false">
      <c r="A886" s="254" t="n">
        <v>71657131</v>
      </c>
      <c r="B886" s="255" t="s">
        <v>240</v>
      </c>
      <c r="C886" s="255"/>
      <c r="D886" s="255" t="s">
        <v>237</v>
      </c>
      <c r="E886" s="255" t="s">
        <v>241</v>
      </c>
      <c r="F886" s="255" t="s">
        <v>116</v>
      </c>
      <c r="G886" s="255" t="s">
        <v>272</v>
      </c>
      <c r="H886" s="231" t="n">
        <v>43931</v>
      </c>
      <c r="I886" s="231" t="n">
        <v>43931</v>
      </c>
      <c r="J886" s="255" t="s">
        <v>326</v>
      </c>
      <c r="K886" s="256" t="n">
        <v>0.5</v>
      </c>
      <c r="L886" s="255" t="s">
        <v>238</v>
      </c>
      <c r="M886" s="255" t="s">
        <v>291</v>
      </c>
      <c r="N886" s="255"/>
      <c r="O886" s="257" t="n">
        <v>1.88</v>
      </c>
      <c r="P886" s="255" t="s">
        <v>613</v>
      </c>
      <c r="Q886" s="255" t="s">
        <v>278</v>
      </c>
      <c r="R886" s="255"/>
      <c r="S886" s="255" t="s">
        <v>338</v>
      </c>
      <c r="T886" s="255" t="s">
        <v>454</v>
      </c>
      <c r="U886" s="231" t="n">
        <v>43931</v>
      </c>
      <c r="V886" s="256" t="n">
        <v>0.5</v>
      </c>
      <c r="W886" s="255" t="s">
        <v>116</v>
      </c>
      <c r="X886" s="258" t="n">
        <v>0</v>
      </c>
      <c r="Y886" s="257" t="n">
        <v>1.88</v>
      </c>
      <c r="Z886" s="257" t="n">
        <v>0</v>
      </c>
    </row>
    <row r="887" customFormat="false" ht="15.05" hidden="false" customHeight="false" outlineLevel="0" collapsed="false">
      <c r="A887" s="254" t="n">
        <v>71657140</v>
      </c>
      <c r="B887" s="255" t="s">
        <v>235</v>
      </c>
      <c r="C887" s="255"/>
      <c r="D887" s="255" t="s">
        <v>237</v>
      </c>
      <c r="E887" s="255" t="s">
        <v>184</v>
      </c>
      <c r="F887" s="255" t="s">
        <v>144</v>
      </c>
      <c r="G887" s="255" t="s">
        <v>309</v>
      </c>
      <c r="H887" s="231" t="n">
        <v>43931</v>
      </c>
      <c r="I887" s="231" t="n">
        <v>43931</v>
      </c>
      <c r="J887" s="255" t="s">
        <v>326</v>
      </c>
      <c r="K887" s="256" t="n">
        <v>4</v>
      </c>
      <c r="L887" s="255" t="s">
        <v>238</v>
      </c>
      <c r="M887" s="255" t="s">
        <v>291</v>
      </c>
      <c r="N887" s="255"/>
      <c r="O887" s="257" t="n">
        <v>3</v>
      </c>
      <c r="P887" s="255" t="s">
        <v>613</v>
      </c>
      <c r="Q887" s="255" t="s">
        <v>278</v>
      </c>
      <c r="R887" s="255"/>
      <c r="S887" s="255" t="s">
        <v>338</v>
      </c>
      <c r="T887" s="255" t="s">
        <v>454</v>
      </c>
      <c r="U887" s="231" t="n">
        <v>43931</v>
      </c>
      <c r="V887" s="256" t="n">
        <v>4</v>
      </c>
      <c r="W887" s="255" t="s">
        <v>455</v>
      </c>
      <c r="X887" s="258" t="n">
        <v>0</v>
      </c>
      <c r="Y887" s="257" t="n">
        <v>3</v>
      </c>
      <c r="Z887" s="257" t="n">
        <v>0</v>
      </c>
    </row>
    <row r="888" customFormat="false" ht="15.05" hidden="false" customHeight="false" outlineLevel="0" collapsed="false">
      <c r="A888" s="254" t="n">
        <v>71648201</v>
      </c>
      <c r="B888" s="255" t="s">
        <v>749</v>
      </c>
      <c r="C888" s="255"/>
      <c r="D888" s="255" t="s">
        <v>480</v>
      </c>
      <c r="E888" s="255" t="s">
        <v>750</v>
      </c>
      <c r="F888" s="255" t="s">
        <v>144</v>
      </c>
      <c r="G888" s="255" t="s">
        <v>309</v>
      </c>
      <c r="H888" s="231" t="n">
        <v>43932</v>
      </c>
      <c r="I888" s="231" t="n">
        <v>43932</v>
      </c>
      <c r="J888" s="255" t="s">
        <v>326</v>
      </c>
      <c r="K888" s="256" t="n">
        <v>1</v>
      </c>
      <c r="L888" s="255" t="s">
        <v>247</v>
      </c>
      <c r="M888" s="255" t="s">
        <v>445</v>
      </c>
      <c r="N888" s="255" t="s">
        <v>751</v>
      </c>
      <c r="O888" s="257" t="n">
        <v>0.75</v>
      </c>
      <c r="P888" s="255" t="s">
        <v>441</v>
      </c>
      <c r="Q888" s="255" t="s">
        <v>278</v>
      </c>
      <c r="R888" s="255" t="s">
        <v>362</v>
      </c>
      <c r="S888" s="255" t="s">
        <v>338</v>
      </c>
      <c r="T888" s="255" t="s">
        <v>483</v>
      </c>
      <c r="U888" s="231" t="n">
        <v>43932</v>
      </c>
      <c r="V888" s="256" t="n">
        <v>1</v>
      </c>
      <c r="W888" s="255" t="s">
        <v>144</v>
      </c>
      <c r="X888" s="258" t="n">
        <v>0</v>
      </c>
      <c r="Y888" s="257" t="n">
        <v>0.75</v>
      </c>
      <c r="Z888" s="257" t="n">
        <v>0</v>
      </c>
    </row>
    <row r="889" customFormat="false" ht="15.05" hidden="false" customHeight="false" outlineLevel="0" collapsed="false">
      <c r="A889" s="254" t="n">
        <v>71648201</v>
      </c>
      <c r="B889" s="255" t="s">
        <v>749</v>
      </c>
      <c r="C889" s="255"/>
      <c r="D889" s="255" t="s">
        <v>480</v>
      </c>
      <c r="E889" s="255" t="s">
        <v>750</v>
      </c>
      <c r="F889" s="255" t="s">
        <v>144</v>
      </c>
      <c r="G889" s="255" t="s">
        <v>309</v>
      </c>
      <c r="H889" s="231" t="n">
        <v>43932</v>
      </c>
      <c r="I889" s="231" t="n">
        <v>43932</v>
      </c>
      <c r="J889" s="255" t="s">
        <v>287</v>
      </c>
      <c r="K889" s="256" t="n">
        <v>0</v>
      </c>
      <c r="L889" s="255" t="s">
        <v>247</v>
      </c>
      <c r="M889" s="255" t="s">
        <v>445</v>
      </c>
      <c r="N889" s="255" t="s">
        <v>751</v>
      </c>
      <c r="O889" s="257" t="n">
        <v>0.75</v>
      </c>
      <c r="P889" s="255" t="s">
        <v>441</v>
      </c>
      <c r="Q889" s="255" t="s">
        <v>278</v>
      </c>
      <c r="R889" s="255" t="s">
        <v>362</v>
      </c>
      <c r="S889" s="255" t="s">
        <v>338</v>
      </c>
      <c r="T889" s="255" t="s">
        <v>483</v>
      </c>
      <c r="U889" s="231" t="n">
        <v>43932</v>
      </c>
      <c r="V889" s="256" t="n">
        <v>0</v>
      </c>
      <c r="W889" s="255" t="s">
        <v>144</v>
      </c>
      <c r="X889" s="258" t="n">
        <v>0</v>
      </c>
      <c r="Y889" s="257" t="n">
        <v>0.75</v>
      </c>
      <c r="Z889" s="257" t="n">
        <v>0</v>
      </c>
    </row>
    <row r="890" customFormat="false" ht="15.05" hidden="false" customHeight="false" outlineLevel="0" collapsed="false">
      <c r="A890" s="254" t="n">
        <v>71648242</v>
      </c>
      <c r="B890" s="255" t="s">
        <v>752</v>
      </c>
      <c r="C890" s="255"/>
      <c r="D890" s="255" t="s">
        <v>753</v>
      </c>
      <c r="E890" s="255" t="s">
        <v>754</v>
      </c>
      <c r="F890" s="255" t="s">
        <v>116</v>
      </c>
      <c r="G890" s="255" t="s">
        <v>272</v>
      </c>
      <c r="H890" s="231" t="n">
        <v>43932</v>
      </c>
      <c r="I890" s="231" t="n">
        <v>43932</v>
      </c>
      <c r="J890" s="255" t="s">
        <v>287</v>
      </c>
      <c r="K890" s="256" t="n">
        <v>0</v>
      </c>
      <c r="L890" s="255" t="s">
        <v>247</v>
      </c>
      <c r="M890" s="255" t="s">
        <v>445</v>
      </c>
      <c r="N890" s="255" t="s">
        <v>755</v>
      </c>
      <c r="O890" s="257" t="n">
        <v>10187.51</v>
      </c>
      <c r="P890" s="255" t="s">
        <v>441</v>
      </c>
      <c r="Q890" s="255" t="s">
        <v>278</v>
      </c>
      <c r="R890" s="255" t="s">
        <v>395</v>
      </c>
      <c r="S890" s="255" t="s">
        <v>319</v>
      </c>
      <c r="T890" s="255" t="s">
        <v>756</v>
      </c>
      <c r="U890" s="231" t="n">
        <v>43932</v>
      </c>
      <c r="V890" s="256" t="n">
        <v>0</v>
      </c>
      <c r="W890" s="255" t="s">
        <v>116</v>
      </c>
      <c r="X890" s="258" t="n">
        <v>0</v>
      </c>
      <c r="Y890" s="257" t="n">
        <v>10187.51</v>
      </c>
      <c r="Z890" s="257" t="n">
        <v>0</v>
      </c>
    </row>
    <row r="891" customFormat="false" ht="15.05" hidden="false" customHeight="false" outlineLevel="0" collapsed="false">
      <c r="A891" s="254" t="n">
        <v>71648242</v>
      </c>
      <c r="B891" s="255" t="s">
        <v>752</v>
      </c>
      <c r="C891" s="255"/>
      <c r="D891" s="255" t="s">
        <v>753</v>
      </c>
      <c r="E891" s="255" t="s">
        <v>754</v>
      </c>
      <c r="F891" s="255" t="s">
        <v>116</v>
      </c>
      <c r="G891" s="255" t="s">
        <v>272</v>
      </c>
      <c r="H891" s="231" t="n">
        <v>43932</v>
      </c>
      <c r="I891" s="231" t="n">
        <v>43932</v>
      </c>
      <c r="J891" s="255" t="s">
        <v>326</v>
      </c>
      <c r="K891" s="256" t="n">
        <v>1</v>
      </c>
      <c r="L891" s="255" t="s">
        <v>247</v>
      </c>
      <c r="M891" s="255" t="s">
        <v>445</v>
      </c>
      <c r="N891" s="255" t="s">
        <v>755</v>
      </c>
      <c r="O891" s="257" t="n">
        <v>10187.51</v>
      </c>
      <c r="P891" s="255" t="s">
        <v>441</v>
      </c>
      <c r="Q891" s="255" t="s">
        <v>278</v>
      </c>
      <c r="R891" s="255" t="s">
        <v>395</v>
      </c>
      <c r="S891" s="255" t="s">
        <v>319</v>
      </c>
      <c r="T891" s="255" t="s">
        <v>756</v>
      </c>
      <c r="U891" s="231" t="n">
        <v>43932</v>
      </c>
      <c r="V891" s="256" t="n">
        <v>1</v>
      </c>
      <c r="W891" s="255" t="s">
        <v>116</v>
      </c>
      <c r="X891" s="258" t="n">
        <v>0</v>
      </c>
      <c r="Y891" s="257" t="n">
        <v>10187.51</v>
      </c>
      <c r="Z891" s="257" t="n">
        <v>0</v>
      </c>
    </row>
    <row r="892" customFormat="false" ht="15.05" hidden="false" customHeight="false" outlineLevel="0" collapsed="false">
      <c r="A892" s="254" t="n">
        <v>71648242</v>
      </c>
      <c r="B892" s="255" t="s">
        <v>752</v>
      </c>
      <c r="C892" s="255"/>
      <c r="D892" s="255" t="s">
        <v>753</v>
      </c>
      <c r="E892" s="255" t="s">
        <v>754</v>
      </c>
      <c r="F892" s="255" t="s">
        <v>335</v>
      </c>
      <c r="G892" s="255" t="s">
        <v>272</v>
      </c>
      <c r="H892" s="231" t="n">
        <v>43932</v>
      </c>
      <c r="I892" s="231" t="n">
        <v>43932</v>
      </c>
      <c r="J892" s="255" t="s">
        <v>287</v>
      </c>
      <c r="K892" s="256" t="n">
        <v>0</v>
      </c>
      <c r="L892" s="255" t="s">
        <v>247</v>
      </c>
      <c r="M892" s="255" t="s">
        <v>445</v>
      </c>
      <c r="N892" s="255" t="s">
        <v>755</v>
      </c>
      <c r="O892" s="257" t="n">
        <v>10187.51</v>
      </c>
      <c r="P892" s="255" t="s">
        <v>441</v>
      </c>
      <c r="Q892" s="255" t="s">
        <v>278</v>
      </c>
      <c r="R892" s="255" t="s">
        <v>395</v>
      </c>
      <c r="S892" s="255" t="s">
        <v>319</v>
      </c>
      <c r="T892" s="255" t="s">
        <v>756</v>
      </c>
      <c r="U892" s="231" t="n">
        <v>43932</v>
      </c>
      <c r="V892" s="256" t="n">
        <v>0</v>
      </c>
      <c r="W892" s="255" t="s">
        <v>116</v>
      </c>
      <c r="X892" s="258" t="n">
        <v>0</v>
      </c>
      <c r="Y892" s="257" t="n">
        <v>10187.51</v>
      </c>
      <c r="Z892" s="257" t="n">
        <v>0</v>
      </c>
    </row>
    <row r="893" customFormat="false" ht="15.05" hidden="false" customHeight="false" outlineLevel="0" collapsed="false">
      <c r="A893" s="254" t="n">
        <v>71648278</v>
      </c>
      <c r="B893" s="255" t="s">
        <v>757</v>
      </c>
      <c r="C893" s="255"/>
      <c r="D893" s="255" t="s">
        <v>753</v>
      </c>
      <c r="E893" s="255" t="s">
        <v>758</v>
      </c>
      <c r="F893" s="255" t="s">
        <v>116</v>
      </c>
      <c r="G893" s="255" t="s">
        <v>272</v>
      </c>
      <c r="H893" s="231" t="n">
        <v>43932</v>
      </c>
      <c r="I893" s="231" t="n">
        <v>43932</v>
      </c>
      <c r="J893" s="255" t="s">
        <v>326</v>
      </c>
      <c r="K893" s="256" t="n">
        <v>0.1</v>
      </c>
      <c r="L893" s="255" t="s">
        <v>247</v>
      </c>
      <c r="M893" s="255" t="s">
        <v>291</v>
      </c>
      <c r="N893" s="255" t="s">
        <v>759</v>
      </c>
      <c r="O893" s="257" t="n">
        <v>25823.79</v>
      </c>
      <c r="P893" s="255" t="s">
        <v>441</v>
      </c>
      <c r="Q893" s="255" t="s">
        <v>278</v>
      </c>
      <c r="R893" s="255" t="s">
        <v>395</v>
      </c>
      <c r="S893" s="255" t="s">
        <v>319</v>
      </c>
      <c r="T893" s="255" t="s">
        <v>756</v>
      </c>
      <c r="U893" s="231" t="n">
        <v>43932</v>
      </c>
      <c r="V893" s="256" t="n">
        <v>0.1</v>
      </c>
      <c r="W893" s="255" t="s">
        <v>116</v>
      </c>
      <c r="X893" s="258" t="n">
        <v>0</v>
      </c>
      <c r="Y893" s="257" t="n">
        <v>25823.79</v>
      </c>
      <c r="Z893" s="257" t="n">
        <v>0</v>
      </c>
    </row>
    <row r="894" customFormat="false" ht="15.05" hidden="false" customHeight="false" outlineLevel="0" collapsed="false">
      <c r="A894" s="254" t="n">
        <v>71648278</v>
      </c>
      <c r="B894" s="255" t="s">
        <v>757</v>
      </c>
      <c r="C894" s="255"/>
      <c r="D894" s="255" t="s">
        <v>753</v>
      </c>
      <c r="E894" s="255" t="s">
        <v>758</v>
      </c>
      <c r="F894" s="255" t="s">
        <v>116</v>
      </c>
      <c r="G894" s="255" t="s">
        <v>272</v>
      </c>
      <c r="H894" s="231" t="n">
        <v>43932</v>
      </c>
      <c r="I894" s="231" t="n">
        <v>43932</v>
      </c>
      <c r="J894" s="255" t="s">
        <v>326</v>
      </c>
      <c r="K894" s="256" t="n">
        <v>0.5</v>
      </c>
      <c r="L894" s="255" t="s">
        <v>247</v>
      </c>
      <c r="M894" s="255" t="s">
        <v>291</v>
      </c>
      <c r="N894" s="255" t="s">
        <v>759</v>
      </c>
      <c r="O894" s="257" t="n">
        <v>25823.79</v>
      </c>
      <c r="P894" s="255" t="s">
        <v>441</v>
      </c>
      <c r="Q894" s="255" t="s">
        <v>278</v>
      </c>
      <c r="R894" s="255" t="s">
        <v>395</v>
      </c>
      <c r="S894" s="255" t="s">
        <v>319</v>
      </c>
      <c r="T894" s="255" t="s">
        <v>756</v>
      </c>
      <c r="U894" s="231" t="n">
        <v>43932</v>
      </c>
      <c r="V894" s="256" t="n">
        <v>0.5</v>
      </c>
      <c r="W894" s="255" t="s">
        <v>116</v>
      </c>
      <c r="X894" s="258" t="n">
        <v>0</v>
      </c>
      <c r="Y894" s="257" t="n">
        <v>25823.79</v>
      </c>
      <c r="Z894" s="257" t="n">
        <v>0</v>
      </c>
    </row>
    <row r="895" customFormat="false" ht="15.05" hidden="false" customHeight="false" outlineLevel="0" collapsed="false">
      <c r="A895" s="254" t="n">
        <v>71648278</v>
      </c>
      <c r="B895" s="255" t="s">
        <v>757</v>
      </c>
      <c r="C895" s="255"/>
      <c r="D895" s="255" t="s">
        <v>753</v>
      </c>
      <c r="E895" s="255" t="s">
        <v>758</v>
      </c>
      <c r="F895" s="255" t="s">
        <v>116</v>
      </c>
      <c r="G895" s="255" t="s">
        <v>272</v>
      </c>
      <c r="H895" s="231" t="n">
        <v>43932</v>
      </c>
      <c r="I895" s="231" t="n">
        <v>43932</v>
      </c>
      <c r="J895" s="255" t="s">
        <v>326</v>
      </c>
      <c r="K895" s="256" t="n">
        <v>0.3</v>
      </c>
      <c r="L895" s="255" t="s">
        <v>247</v>
      </c>
      <c r="M895" s="255" t="s">
        <v>291</v>
      </c>
      <c r="N895" s="255" t="s">
        <v>759</v>
      </c>
      <c r="O895" s="257" t="n">
        <v>25823.79</v>
      </c>
      <c r="P895" s="255" t="s">
        <v>441</v>
      </c>
      <c r="Q895" s="255" t="s">
        <v>278</v>
      </c>
      <c r="R895" s="255" t="s">
        <v>395</v>
      </c>
      <c r="S895" s="255" t="s">
        <v>319</v>
      </c>
      <c r="T895" s="255" t="s">
        <v>756</v>
      </c>
      <c r="U895" s="231" t="n">
        <v>43932</v>
      </c>
      <c r="V895" s="256" t="n">
        <v>0.3</v>
      </c>
      <c r="W895" s="255" t="s">
        <v>116</v>
      </c>
      <c r="X895" s="258" t="n">
        <v>0</v>
      </c>
      <c r="Y895" s="257" t="n">
        <v>25823.79</v>
      </c>
      <c r="Z895" s="257" t="n">
        <v>0</v>
      </c>
    </row>
    <row r="896" customFormat="false" ht="15.05" hidden="false" customHeight="false" outlineLevel="0" collapsed="false">
      <c r="A896" s="254" t="n">
        <v>71648278</v>
      </c>
      <c r="B896" s="255" t="s">
        <v>757</v>
      </c>
      <c r="C896" s="255"/>
      <c r="D896" s="255" t="s">
        <v>753</v>
      </c>
      <c r="E896" s="255" t="s">
        <v>758</v>
      </c>
      <c r="F896" s="255" t="s">
        <v>116</v>
      </c>
      <c r="G896" s="255" t="s">
        <v>272</v>
      </c>
      <c r="H896" s="231" t="n">
        <v>43932</v>
      </c>
      <c r="I896" s="231" t="n">
        <v>43932</v>
      </c>
      <c r="J896" s="255" t="s">
        <v>326</v>
      </c>
      <c r="K896" s="256" t="n">
        <v>0.5</v>
      </c>
      <c r="L896" s="255" t="s">
        <v>247</v>
      </c>
      <c r="M896" s="255" t="s">
        <v>291</v>
      </c>
      <c r="N896" s="255" t="s">
        <v>759</v>
      </c>
      <c r="O896" s="257" t="n">
        <v>25823.79</v>
      </c>
      <c r="P896" s="255" t="s">
        <v>441</v>
      </c>
      <c r="Q896" s="255" t="s">
        <v>278</v>
      </c>
      <c r="R896" s="255" t="s">
        <v>395</v>
      </c>
      <c r="S896" s="255" t="s">
        <v>319</v>
      </c>
      <c r="T896" s="255" t="s">
        <v>756</v>
      </c>
      <c r="U896" s="231" t="n">
        <v>43932</v>
      </c>
      <c r="V896" s="256" t="n">
        <v>0.5</v>
      </c>
      <c r="W896" s="255" t="s">
        <v>116</v>
      </c>
      <c r="X896" s="258" t="n">
        <v>0</v>
      </c>
      <c r="Y896" s="257" t="n">
        <v>25823.79</v>
      </c>
      <c r="Z896" s="257" t="n">
        <v>0</v>
      </c>
    </row>
    <row r="897" customFormat="false" ht="15.05" hidden="false" customHeight="false" outlineLevel="0" collapsed="false">
      <c r="A897" s="254" t="n">
        <v>71648278</v>
      </c>
      <c r="B897" s="255" t="s">
        <v>757</v>
      </c>
      <c r="C897" s="255"/>
      <c r="D897" s="255" t="s">
        <v>753</v>
      </c>
      <c r="E897" s="255" t="s">
        <v>758</v>
      </c>
      <c r="F897" s="255" t="s">
        <v>116</v>
      </c>
      <c r="G897" s="255" t="s">
        <v>272</v>
      </c>
      <c r="H897" s="231" t="n">
        <v>43932</v>
      </c>
      <c r="I897" s="231" t="n">
        <v>43932</v>
      </c>
      <c r="J897" s="255" t="s">
        <v>326</v>
      </c>
      <c r="K897" s="256" t="n">
        <v>0.5</v>
      </c>
      <c r="L897" s="255" t="s">
        <v>247</v>
      </c>
      <c r="M897" s="255" t="s">
        <v>291</v>
      </c>
      <c r="N897" s="255" t="s">
        <v>759</v>
      </c>
      <c r="O897" s="257" t="n">
        <v>25823.79</v>
      </c>
      <c r="P897" s="255" t="s">
        <v>441</v>
      </c>
      <c r="Q897" s="255" t="s">
        <v>278</v>
      </c>
      <c r="R897" s="255" t="s">
        <v>395</v>
      </c>
      <c r="S897" s="255" t="s">
        <v>319</v>
      </c>
      <c r="T897" s="255" t="s">
        <v>756</v>
      </c>
      <c r="U897" s="231" t="n">
        <v>43932</v>
      </c>
      <c r="V897" s="256" t="n">
        <v>0.5</v>
      </c>
      <c r="W897" s="255" t="s">
        <v>116</v>
      </c>
      <c r="X897" s="258" t="n">
        <v>0</v>
      </c>
      <c r="Y897" s="257" t="n">
        <v>25823.79</v>
      </c>
      <c r="Z897" s="257" t="n">
        <v>0</v>
      </c>
    </row>
    <row r="898" customFormat="false" ht="15.05" hidden="false" customHeight="false" outlineLevel="0" collapsed="false">
      <c r="A898" s="254" t="n">
        <v>71648278</v>
      </c>
      <c r="B898" s="255" t="s">
        <v>757</v>
      </c>
      <c r="C898" s="255"/>
      <c r="D898" s="255" t="s">
        <v>753</v>
      </c>
      <c r="E898" s="255" t="s">
        <v>758</v>
      </c>
      <c r="F898" s="255" t="s">
        <v>116</v>
      </c>
      <c r="G898" s="255" t="s">
        <v>272</v>
      </c>
      <c r="H898" s="231" t="n">
        <v>43932</v>
      </c>
      <c r="I898" s="231" t="n">
        <v>43932</v>
      </c>
      <c r="J898" s="255" t="s">
        <v>326</v>
      </c>
      <c r="K898" s="256" t="n">
        <v>0.2</v>
      </c>
      <c r="L898" s="255" t="s">
        <v>247</v>
      </c>
      <c r="M898" s="255" t="s">
        <v>291</v>
      </c>
      <c r="N898" s="255" t="s">
        <v>759</v>
      </c>
      <c r="O898" s="257" t="n">
        <v>25823.79</v>
      </c>
      <c r="P898" s="255" t="s">
        <v>441</v>
      </c>
      <c r="Q898" s="255" t="s">
        <v>278</v>
      </c>
      <c r="R898" s="255" t="s">
        <v>395</v>
      </c>
      <c r="S898" s="255" t="s">
        <v>319</v>
      </c>
      <c r="T898" s="255" t="s">
        <v>756</v>
      </c>
      <c r="U898" s="231" t="n">
        <v>43932</v>
      </c>
      <c r="V898" s="256" t="n">
        <v>0.2</v>
      </c>
      <c r="W898" s="255" t="s">
        <v>116</v>
      </c>
      <c r="X898" s="258" t="n">
        <v>0</v>
      </c>
      <c r="Y898" s="257" t="n">
        <v>25823.79</v>
      </c>
      <c r="Z898" s="257" t="n">
        <v>0</v>
      </c>
    </row>
    <row r="899" customFormat="false" ht="15.05" hidden="false" customHeight="false" outlineLevel="0" collapsed="false">
      <c r="A899" s="254" t="n">
        <v>71648278</v>
      </c>
      <c r="B899" s="255" t="s">
        <v>757</v>
      </c>
      <c r="C899" s="255"/>
      <c r="D899" s="255" t="s">
        <v>753</v>
      </c>
      <c r="E899" s="255" t="s">
        <v>758</v>
      </c>
      <c r="F899" s="255" t="s">
        <v>116</v>
      </c>
      <c r="G899" s="255" t="s">
        <v>272</v>
      </c>
      <c r="H899" s="231" t="n">
        <v>43932</v>
      </c>
      <c r="I899" s="231" t="n">
        <v>43932</v>
      </c>
      <c r="J899" s="255" t="s">
        <v>326</v>
      </c>
      <c r="K899" s="256" t="n">
        <v>0.2</v>
      </c>
      <c r="L899" s="255" t="s">
        <v>247</v>
      </c>
      <c r="M899" s="255" t="s">
        <v>291</v>
      </c>
      <c r="N899" s="255" t="s">
        <v>759</v>
      </c>
      <c r="O899" s="257" t="n">
        <v>25823.79</v>
      </c>
      <c r="P899" s="255" t="s">
        <v>441</v>
      </c>
      <c r="Q899" s="255" t="s">
        <v>278</v>
      </c>
      <c r="R899" s="255" t="s">
        <v>395</v>
      </c>
      <c r="S899" s="255" t="s">
        <v>319</v>
      </c>
      <c r="T899" s="255" t="s">
        <v>756</v>
      </c>
      <c r="U899" s="231" t="n">
        <v>43932</v>
      </c>
      <c r="V899" s="256" t="n">
        <v>0.2</v>
      </c>
      <c r="W899" s="255" t="s">
        <v>116</v>
      </c>
      <c r="X899" s="258" t="n">
        <v>0</v>
      </c>
      <c r="Y899" s="257" t="n">
        <v>25823.79</v>
      </c>
      <c r="Z899" s="257" t="n">
        <v>0</v>
      </c>
    </row>
    <row r="900" customFormat="false" ht="15.05" hidden="false" customHeight="false" outlineLevel="0" collapsed="false">
      <c r="A900" s="254" t="n">
        <v>71648278</v>
      </c>
      <c r="B900" s="255" t="s">
        <v>757</v>
      </c>
      <c r="C900" s="255"/>
      <c r="D900" s="255" t="s">
        <v>753</v>
      </c>
      <c r="E900" s="255" t="s">
        <v>758</v>
      </c>
      <c r="F900" s="255" t="s">
        <v>116</v>
      </c>
      <c r="G900" s="255" t="s">
        <v>272</v>
      </c>
      <c r="H900" s="231" t="n">
        <v>43932</v>
      </c>
      <c r="I900" s="231" t="n">
        <v>43932</v>
      </c>
      <c r="J900" s="255" t="s">
        <v>326</v>
      </c>
      <c r="K900" s="256" t="n">
        <v>0.2</v>
      </c>
      <c r="L900" s="255" t="s">
        <v>247</v>
      </c>
      <c r="M900" s="255" t="s">
        <v>291</v>
      </c>
      <c r="N900" s="255" t="s">
        <v>759</v>
      </c>
      <c r="O900" s="257" t="n">
        <v>25823.79</v>
      </c>
      <c r="P900" s="255" t="s">
        <v>441</v>
      </c>
      <c r="Q900" s="255" t="s">
        <v>278</v>
      </c>
      <c r="R900" s="255" t="s">
        <v>395</v>
      </c>
      <c r="S900" s="255" t="s">
        <v>319</v>
      </c>
      <c r="T900" s="255" t="s">
        <v>756</v>
      </c>
      <c r="U900" s="231" t="n">
        <v>43932</v>
      </c>
      <c r="V900" s="256" t="n">
        <v>0.2</v>
      </c>
      <c r="W900" s="255" t="s">
        <v>116</v>
      </c>
      <c r="X900" s="258" t="n">
        <v>0</v>
      </c>
      <c r="Y900" s="257" t="n">
        <v>25823.79</v>
      </c>
      <c r="Z900" s="257" t="n">
        <v>0</v>
      </c>
    </row>
    <row r="901" customFormat="false" ht="15.05" hidden="false" customHeight="false" outlineLevel="0" collapsed="false">
      <c r="A901" s="254" t="n">
        <v>71648278</v>
      </c>
      <c r="B901" s="255" t="s">
        <v>757</v>
      </c>
      <c r="C901" s="255"/>
      <c r="D901" s="255" t="s">
        <v>753</v>
      </c>
      <c r="E901" s="255" t="s">
        <v>758</v>
      </c>
      <c r="F901" s="255" t="s">
        <v>116</v>
      </c>
      <c r="G901" s="255" t="s">
        <v>272</v>
      </c>
      <c r="H901" s="231" t="n">
        <v>43932</v>
      </c>
      <c r="I901" s="231" t="n">
        <v>43932</v>
      </c>
      <c r="J901" s="255" t="s">
        <v>326</v>
      </c>
      <c r="K901" s="256" t="n">
        <v>0.2</v>
      </c>
      <c r="L901" s="255" t="s">
        <v>247</v>
      </c>
      <c r="M901" s="255" t="s">
        <v>291</v>
      </c>
      <c r="N901" s="255" t="s">
        <v>759</v>
      </c>
      <c r="O901" s="257" t="n">
        <v>25823.79</v>
      </c>
      <c r="P901" s="255" t="s">
        <v>441</v>
      </c>
      <c r="Q901" s="255" t="s">
        <v>278</v>
      </c>
      <c r="R901" s="255" t="s">
        <v>395</v>
      </c>
      <c r="S901" s="255" t="s">
        <v>319</v>
      </c>
      <c r="T901" s="255" t="s">
        <v>756</v>
      </c>
      <c r="U901" s="231" t="n">
        <v>43932</v>
      </c>
      <c r="V901" s="256" t="n">
        <v>0.2</v>
      </c>
      <c r="W901" s="255" t="s">
        <v>116</v>
      </c>
      <c r="X901" s="258" t="n">
        <v>0</v>
      </c>
      <c r="Y901" s="257" t="n">
        <v>25823.79</v>
      </c>
      <c r="Z901" s="257" t="n">
        <v>0</v>
      </c>
    </row>
    <row r="902" customFormat="false" ht="15.05" hidden="false" customHeight="false" outlineLevel="0" collapsed="false">
      <c r="A902" s="254" t="n">
        <v>71648278</v>
      </c>
      <c r="B902" s="255" t="s">
        <v>757</v>
      </c>
      <c r="C902" s="255"/>
      <c r="D902" s="255" t="s">
        <v>753</v>
      </c>
      <c r="E902" s="255" t="s">
        <v>758</v>
      </c>
      <c r="F902" s="255" t="s">
        <v>116</v>
      </c>
      <c r="G902" s="255" t="s">
        <v>272</v>
      </c>
      <c r="H902" s="231" t="n">
        <v>43932</v>
      </c>
      <c r="I902" s="231" t="n">
        <v>43932</v>
      </c>
      <c r="J902" s="255" t="s">
        <v>326</v>
      </c>
      <c r="K902" s="256" t="n">
        <v>0.2</v>
      </c>
      <c r="L902" s="255" t="s">
        <v>247</v>
      </c>
      <c r="M902" s="255" t="s">
        <v>291</v>
      </c>
      <c r="N902" s="255" t="s">
        <v>759</v>
      </c>
      <c r="O902" s="257" t="n">
        <v>25823.79</v>
      </c>
      <c r="P902" s="255" t="s">
        <v>441</v>
      </c>
      <c r="Q902" s="255" t="s">
        <v>278</v>
      </c>
      <c r="R902" s="255" t="s">
        <v>395</v>
      </c>
      <c r="S902" s="255" t="s">
        <v>319</v>
      </c>
      <c r="T902" s="255" t="s">
        <v>756</v>
      </c>
      <c r="U902" s="231" t="n">
        <v>43932</v>
      </c>
      <c r="V902" s="256" t="n">
        <v>0.2</v>
      </c>
      <c r="W902" s="255" t="s">
        <v>116</v>
      </c>
      <c r="X902" s="258" t="n">
        <v>0</v>
      </c>
      <c r="Y902" s="257" t="n">
        <v>25823.79</v>
      </c>
      <c r="Z902" s="257" t="n">
        <v>0</v>
      </c>
    </row>
    <row r="903" customFormat="false" ht="15.05" hidden="false" customHeight="false" outlineLevel="0" collapsed="false">
      <c r="A903" s="254" t="n">
        <v>71648278</v>
      </c>
      <c r="B903" s="255" t="s">
        <v>757</v>
      </c>
      <c r="C903" s="255"/>
      <c r="D903" s="255" t="s">
        <v>753</v>
      </c>
      <c r="E903" s="255" t="s">
        <v>758</v>
      </c>
      <c r="F903" s="255" t="s">
        <v>116</v>
      </c>
      <c r="G903" s="255" t="s">
        <v>272</v>
      </c>
      <c r="H903" s="231" t="n">
        <v>43932</v>
      </c>
      <c r="I903" s="231" t="n">
        <v>43932</v>
      </c>
      <c r="J903" s="255" t="s">
        <v>326</v>
      </c>
      <c r="K903" s="256" t="n">
        <v>0.5</v>
      </c>
      <c r="L903" s="255" t="s">
        <v>247</v>
      </c>
      <c r="M903" s="255" t="s">
        <v>291</v>
      </c>
      <c r="N903" s="255" t="s">
        <v>759</v>
      </c>
      <c r="O903" s="257" t="n">
        <v>25823.79</v>
      </c>
      <c r="P903" s="255" t="s">
        <v>441</v>
      </c>
      <c r="Q903" s="255" t="s">
        <v>278</v>
      </c>
      <c r="R903" s="255" t="s">
        <v>395</v>
      </c>
      <c r="S903" s="255" t="s">
        <v>319</v>
      </c>
      <c r="T903" s="255" t="s">
        <v>756</v>
      </c>
      <c r="U903" s="231" t="n">
        <v>43932</v>
      </c>
      <c r="V903" s="256" t="n">
        <v>0.5</v>
      </c>
      <c r="W903" s="255" t="s">
        <v>116</v>
      </c>
      <c r="X903" s="258" t="n">
        <v>0</v>
      </c>
      <c r="Y903" s="257" t="n">
        <v>25823.79</v>
      </c>
      <c r="Z903" s="257" t="n">
        <v>0</v>
      </c>
    </row>
    <row r="904" customFormat="false" ht="15.05" hidden="false" customHeight="false" outlineLevel="0" collapsed="false">
      <c r="A904" s="254" t="n">
        <v>71648278</v>
      </c>
      <c r="B904" s="255" t="s">
        <v>757</v>
      </c>
      <c r="C904" s="255"/>
      <c r="D904" s="255" t="s">
        <v>753</v>
      </c>
      <c r="E904" s="255" t="s">
        <v>758</v>
      </c>
      <c r="F904" s="255" t="s">
        <v>116</v>
      </c>
      <c r="G904" s="255" t="s">
        <v>272</v>
      </c>
      <c r="H904" s="231" t="n">
        <v>43932</v>
      </c>
      <c r="I904" s="231" t="n">
        <v>43932</v>
      </c>
      <c r="J904" s="255" t="s">
        <v>287</v>
      </c>
      <c r="K904" s="256" t="n">
        <v>0</v>
      </c>
      <c r="L904" s="255" t="s">
        <v>247</v>
      </c>
      <c r="M904" s="255" t="s">
        <v>291</v>
      </c>
      <c r="N904" s="255" t="s">
        <v>759</v>
      </c>
      <c r="O904" s="257" t="n">
        <v>25823.79</v>
      </c>
      <c r="P904" s="255" t="s">
        <v>441</v>
      </c>
      <c r="Q904" s="255" t="s">
        <v>278</v>
      </c>
      <c r="R904" s="255" t="s">
        <v>395</v>
      </c>
      <c r="S904" s="255" t="s">
        <v>319</v>
      </c>
      <c r="T904" s="255" t="s">
        <v>756</v>
      </c>
      <c r="U904" s="231" t="n">
        <v>43932</v>
      </c>
      <c r="V904" s="256" t="n">
        <v>0</v>
      </c>
      <c r="W904" s="255" t="s">
        <v>116</v>
      </c>
      <c r="X904" s="258" t="n">
        <v>0</v>
      </c>
      <c r="Y904" s="257" t="n">
        <v>25823.79</v>
      </c>
      <c r="Z904" s="257" t="n">
        <v>0</v>
      </c>
    </row>
    <row r="905" customFormat="false" ht="15.05" hidden="false" customHeight="false" outlineLevel="0" collapsed="false">
      <c r="A905" s="254" t="n">
        <v>71655727</v>
      </c>
      <c r="B905" s="255" t="s">
        <v>760</v>
      </c>
      <c r="C905" s="255"/>
      <c r="D905" s="255" t="s">
        <v>270</v>
      </c>
      <c r="E905" s="255" t="s">
        <v>761</v>
      </c>
      <c r="F905" s="255" t="s">
        <v>116</v>
      </c>
      <c r="G905" s="255" t="s">
        <v>272</v>
      </c>
      <c r="H905" s="231" t="n">
        <v>43932</v>
      </c>
      <c r="I905" s="231" t="n">
        <v>43932</v>
      </c>
      <c r="J905" s="255" t="s">
        <v>273</v>
      </c>
      <c r="K905" s="256" t="n">
        <v>4</v>
      </c>
      <c r="L905" s="255" t="s">
        <v>247</v>
      </c>
      <c r="M905" s="255" t="s">
        <v>300</v>
      </c>
      <c r="N905" s="255" t="s">
        <v>762</v>
      </c>
      <c r="O905" s="257" t="n">
        <v>3</v>
      </c>
      <c r="P905" s="255" t="s">
        <v>546</v>
      </c>
      <c r="Q905" s="255" t="s">
        <v>278</v>
      </c>
      <c r="R905" s="255" t="s">
        <v>279</v>
      </c>
      <c r="S905" s="255" t="s">
        <v>338</v>
      </c>
      <c r="T905" s="255" t="s">
        <v>281</v>
      </c>
      <c r="U905" s="231" t="n">
        <v>43932</v>
      </c>
      <c r="V905" s="256" t="n">
        <v>2</v>
      </c>
      <c r="W905" s="255" t="s">
        <v>116</v>
      </c>
      <c r="X905" s="258" t="n">
        <v>0</v>
      </c>
      <c r="Y905" s="257" t="n">
        <v>3</v>
      </c>
      <c r="Z905" s="257" t="n">
        <v>0</v>
      </c>
    </row>
    <row r="906" customFormat="false" ht="15.05" hidden="false" customHeight="false" outlineLevel="0" collapsed="false">
      <c r="A906" s="254" t="n">
        <v>71655727</v>
      </c>
      <c r="B906" s="255" t="s">
        <v>760</v>
      </c>
      <c r="C906" s="255"/>
      <c r="D906" s="255" t="s">
        <v>270</v>
      </c>
      <c r="E906" s="255" t="s">
        <v>761</v>
      </c>
      <c r="F906" s="255" t="s">
        <v>335</v>
      </c>
      <c r="G906" s="255" t="s">
        <v>272</v>
      </c>
      <c r="H906" s="231" t="n">
        <v>43932</v>
      </c>
      <c r="I906" s="231" t="n">
        <v>43932</v>
      </c>
      <c r="J906" s="255" t="s">
        <v>287</v>
      </c>
      <c r="K906" s="256" t="n">
        <v>0</v>
      </c>
      <c r="L906" s="255" t="s">
        <v>247</v>
      </c>
      <c r="M906" s="255" t="s">
        <v>300</v>
      </c>
      <c r="N906" s="255" t="s">
        <v>762</v>
      </c>
      <c r="O906" s="257" t="n">
        <v>3</v>
      </c>
      <c r="P906" s="255" t="s">
        <v>546</v>
      </c>
      <c r="Q906" s="255" t="s">
        <v>278</v>
      </c>
      <c r="R906" s="255" t="s">
        <v>279</v>
      </c>
      <c r="S906" s="255" t="s">
        <v>338</v>
      </c>
      <c r="T906" s="255" t="s">
        <v>281</v>
      </c>
      <c r="U906" s="231" t="n">
        <v>43932</v>
      </c>
      <c r="V906" s="256" t="n">
        <v>0</v>
      </c>
      <c r="W906" s="255" t="s">
        <v>116</v>
      </c>
      <c r="X906" s="258" t="n">
        <v>0</v>
      </c>
      <c r="Y906" s="257" t="n">
        <v>3</v>
      </c>
      <c r="Z906" s="257" t="n">
        <v>0</v>
      </c>
    </row>
    <row r="907" customFormat="false" ht="15.05" hidden="false" customHeight="false" outlineLevel="0" collapsed="false">
      <c r="A907" s="254" t="n">
        <v>71656977</v>
      </c>
      <c r="B907" s="255" t="s">
        <v>590</v>
      </c>
      <c r="C907" s="255"/>
      <c r="D907" s="255" t="s">
        <v>424</v>
      </c>
      <c r="E907" s="255" t="s">
        <v>591</v>
      </c>
      <c r="F907" s="255" t="s">
        <v>116</v>
      </c>
      <c r="G907" s="255" t="s">
        <v>272</v>
      </c>
      <c r="H907" s="231" t="n">
        <v>43932</v>
      </c>
      <c r="I907" s="231" t="n">
        <v>43932</v>
      </c>
      <c r="J907" s="255" t="s">
        <v>326</v>
      </c>
      <c r="K907" s="256" t="n">
        <v>1.5</v>
      </c>
      <c r="L907" s="255" t="s">
        <v>247</v>
      </c>
      <c r="M907" s="255" t="s">
        <v>291</v>
      </c>
      <c r="N907" s="255"/>
      <c r="O907" s="257" t="n">
        <v>4.51</v>
      </c>
      <c r="P907" s="255" t="s">
        <v>613</v>
      </c>
      <c r="Q907" s="255" t="s">
        <v>278</v>
      </c>
      <c r="R907" s="255" t="s">
        <v>426</v>
      </c>
      <c r="S907" s="255" t="s">
        <v>338</v>
      </c>
      <c r="T907" s="255" t="s">
        <v>427</v>
      </c>
      <c r="U907" s="231" t="n">
        <v>43932</v>
      </c>
      <c r="V907" s="256" t="n">
        <v>1.5</v>
      </c>
      <c r="W907" s="255" t="s">
        <v>296</v>
      </c>
      <c r="X907" s="258" t="n">
        <v>0</v>
      </c>
      <c r="Y907" s="257" t="n">
        <v>4.51</v>
      </c>
      <c r="Z907" s="257" t="n">
        <v>0</v>
      </c>
    </row>
    <row r="908" customFormat="false" ht="15.05" hidden="false" customHeight="false" outlineLevel="0" collapsed="false">
      <c r="A908" s="254" t="n">
        <v>71656977</v>
      </c>
      <c r="B908" s="255" t="s">
        <v>590</v>
      </c>
      <c r="C908" s="255"/>
      <c r="D908" s="255" t="s">
        <v>424</v>
      </c>
      <c r="E908" s="255" t="s">
        <v>591</v>
      </c>
      <c r="F908" s="255" t="s">
        <v>130</v>
      </c>
      <c r="G908" s="255" t="s">
        <v>272</v>
      </c>
      <c r="H908" s="231" t="n">
        <v>43932</v>
      </c>
      <c r="I908" s="231" t="n">
        <v>43932</v>
      </c>
      <c r="J908" s="255" t="s">
        <v>326</v>
      </c>
      <c r="K908" s="256" t="n">
        <v>1</v>
      </c>
      <c r="L908" s="255" t="s">
        <v>247</v>
      </c>
      <c r="M908" s="255" t="s">
        <v>291</v>
      </c>
      <c r="N908" s="255"/>
      <c r="O908" s="257" t="n">
        <v>4.51</v>
      </c>
      <c r="P908" s="255" t="s">
        <v>613</v>
      </c>
      <c r="Q908" s="255" t="s">
        <v>278</v>
      </c>
      <c r="R908" s="255" t="s">
        <v>426</v>
      </c>
      <c r="S908" s="255" t="s">
        <v>338</v>
      </c>
      <c r="T908" s="255" t="s">
        <v>427</v>
      </c>
      <c r="U908" s="231" t="n">
        <v>43932</v>
      </c>
      <c r="V908" s="256" t="n">
        <v>1</v>
      </c>
      <c r="W908" s="255" t="s">
        <v>296</v>
      </c>
      <c r="X908" s="258" t="n">
        <v>0</v>
      </c>
      <c r="Y908" s="257" t="n">
        <v>4.51</v>
      </c>
      <c r="Z908" s="257" t="n">
        <v>0</v>
      </c>
    </row>
    <row r="909" customFormat="false" ht="15.05" hidden="false" customHeight="false" outlineLevel="0" collapsed="false">
      <c r="A909" s="254" t="n">
        <v>71656977</v>
      </c>
      <c r="B909" s="255" t="s">
        <v>590</v>
      </c>
      <c r="C909" s="255"/>
      <c r="D909" s="255" t="s">
        <v>424</v>
      </c>
      <c r="E909" s="255" t="s">
        <v>591</v>
      </c>
      <c r="F909" s="255" t="s">
        <v>130</v>
      </c>
      <c r="G909" s="255" t="s">
        <v>272</v>
      </c>
      <c r="H909" s="231" t="n">
        <v>43932</v>
      </c>
      <c r="I909" s="231" t="n">
        <v>43932</v>
      </c>
      <c r="J909" s="255" t="s">
        <v>326</v>
      </c>
      <c r="K909" s="256" t="n">
        <v>2</v>
      </c>
      <c r="L909" s="255" t="s">
        <v>247</v>
      </c>
      <c r="M909" s="255" t="s">
        <v>291</v>
      </c>
      <c r="N909" s="255"/>
      <c r="O909" s="257" t="n">
        <v>4.51</v>
      </c>
      <c r="P909" s="255" t="s">
        <v>613</v>
      </c>
      <c r="Q909" s="255" t="s">
        <v>278</v>
      </c>
      <c r="R909" s="255" t="s">
        <v>426</v>
      </c>
      <c r="S909" s="255" t="s">
        <v>338</v>
      </c>
      <c r="T909" s="255" t="s">
        <v>427</v>
      </c>
      <c r="U909" s="231" t="n">
        <v>43932</v>
      </c>
      <c r="V909" s="256" t="n">
        <v>2</v>
      </c>
      <c r="W909" s="255" t="s">
        <v>296</v>
      </c>
      <c r="X909" s="258" t="n">
        <v>0</v>
      </c>
      <c r="Y909" s="257" t="n">
        <v>4.51</v>
      </c>
      <c r="Z909" s="257" t="n">
        <v>0</v>
      </c>
    </row>
    <row r="910" customFormat="false" ht="15.05" hidden="false" customHeight="false" outlineLevel="0" collapsed="false">
      <c r="A910" s="254" t="n">
        <v>71656977</v>
      </c>
      <c r="B910" s="255" t="s">
        <v>590</v>
      </c>
      <c r="C910" s="255"/>
      <c r="D910" s="255" t="s">
        <v>424</v>
      </c>
      <c r="E910" s="255" t="s">
        <v>591</v>
      </c>
      <c r="F910" s="255" t="s">
        <v>130</v>
      </c>
      <c r="G910" s="255" t="s">
        <v>272</v>
      </c>
      <c r="H910" s="231" t="n">
        <v>43932</v>
      </c>
      <c r="I910" s="231" t="n">
        <v>43932</v>
      </c>
      <c r="J910" s="255" t="s">
        <v>326</v>
      </c>
      <c r="K910" s="256" t="n">
        <v>1.5</v>
      </c>
      <c r="L910" s="255" t="s">
        <v>247</v>
      </c>
      <c r="M910" s="255" t="s">
        <v>291</v>
      </c>
      <c r="N910" s="255"/>
      <c r="O910" s="257" t="n">
        <v>4.51</v>
      </c>
      <c r="P910" s="255" t="s">
        <v>613</v>
      </c>
      <c r="Q910" s="255" t="s">
        <v>278</v>
      </c>
      <c r="R910" s="255" t="s">
        <v>426</v>
      </c>
      <c r="S910" s="255" t="s">
        <v>338</v>
      </c>
      <c r="T910" s="255" t="s">
        <v>427</v>
      </c>
      <c r="U910" s="231" t="n">
        <v>43932</v>
      </c>
      <c r="V910" s="256" t="n">
        <v>1.5</v>
      </c>
      <c r="W910" s="255" t="s">
        <v>296</v>
      </c>
      <c r="X910" s="258" t="n">
        <v>0</v>
      </c>
      <c r="Y910" s="257" t="n">
        <v>4.51</v>
      </c>
      <c r="Z910" s="257" t="n">
        <v>0</v>
      </c>
    </row>
    <row r="911" customFormat="false" ht="15.05" hidden="false" customHeight="false" outlineLevel="0" collapsed="false">
      <c r="A911" s="254" t="n">
        <v>71656977</v>
      </c>
      <c r="B911" s="255" t="s">
        <v>590</v>
      </c>
      <c r="C911" s="255"/>
      <c r="D911" s="255" t="s">
        <v>424</v>
      </c>
      <c r="E911" s="255" t="s">
        <v>591</v>
      </c>
      <c r="F911" s="255" t="s">
        <v>335</v>
      </c>
      <c r="G911" s="255" t="s">
        <v>272</v>
      </c>
      <c r="H911" s="231" t="n">
        <v>43932</v>
      </c>
      <c r="I911" s="231" t="n">
        <v>43932</v>
      </c>
      <c r="J911" s="255" t="s">
        <v>287</v>
      </c>
      <c r="K911" s="256" t="n">
        <v>0</v>
      </c>
      <c r="L911" s="255" t="s">
        <v>247</v>
      </c>
      <c r="M911" s="255" t="s">
        <v>291</v>
      </c>
      <c r="N911" s="255"/>
      <c r="O911" s="257" t="n">
        <v>4.51</v>
      </c>
      <c r="P911" s="255" t="s">
        <v>613</v>
      </c>
      <c r="Q911" s="255" t="s">
        <v>278</v>
      </c>
      <c r="R911" s="255" t="s">
        <v>426</v>
      </c>
      <c r="S911" s="255" t="s">
        <v>338</v>
      </c>
      <c r="T911" s="255" t="s">
        <v>427</v>
      </c>
      <c r="U911" s="231" t="n">
        <v>43932</v>
      </c>
      <c r="V911" s="256" t="n">
        <v>0</v>
      </c>
      <c r="W911" s="255" t="s">
        <v>296</v>
      </c>
      <c r="X911" s="258" t="n">
        <v>0</v>
      </c>
      <c r="Y911" s="257" t="n">
        <v>4.51</v>
      </c>
      <c r="Z911" s="257" t="n">
        <v>0</v>
      </c>
    </row>
    <row r="912" customFormat="false" ht="15.05" hidden="false" customHeight="false" outlineLevel="0" collapsed="false">
      <c r="A912" s="254" t="n">
        <v>71656982</v>
      </c>
      <c r="B912" s="255" t="s">
        <v>592</v>
      </c>
      <c r="C912" s="255"/>
      <c r="D912" s="255" t="s">
        <v>424</v>
      </c>
      <c r="E912" s="255" t="s">
        <v>593</v>
      </c>
      <c r="F912" s="255" t="s">
        <v>153</v>
      </c>
      <c r="G912" s="255" t="s">
        <v>309</v>
      </c>
      <c r="H912" s="231" t="n">
        <v>43932</v>
      </c>
      <c r="I912" s="231" t="n">
        <v>43932</v>
      </c>
      <c r="J912" s="255" t="s">
        <v>326</v>
      </c>
      <c r="K912" s="256" t="n">
        <v>3</v>
      </c>
      <c r="L912" s="255" t="s">
        <v>247</v>
      </c>
      <c r="M912" s="255" t="s">
        <v>291</v>
      </c>
      <c r="N912" s="255"/>
      <c r="O912" s="257" t="n">
        <v>2.25</v>
      </c>
      <c r="P912" s="255" t="s">
        <v>613</v>
      </c>
      <c r="Q912" s="255" t="s">
        <v>278</v>
      </c>
      <c r="R912" s="255" t="s">
        <v>426</v>
      </c>
      <c r="S912" s="255" t="s">
        <v>338</v>
      </c>
      <c r="T912" s="255" t="s">
        <v>427</v>
      </c>
      <c r="U912" s="231" t="n">
        <v>43932</v>
      </c>
      <c r="V912" s="256" t="n">
        <v>3</v>
      </c>
      <c r="W912" s="255" t="s">
        <v>455</v>
      </c>
      <c r="X912" s="258" t="n">
        <v>0</v>
      </c>
      <c r="Y912" s="257" t="n">
        <v>2.25</v>
      </c>
      <c r="Z912" s="257" t="n">
        <v>0</v>
      </c>
    </row>
    <row r="913" customFormat="false" ht="15.05" hidden="false" customHeight="false" outlineLevel="0" collapsed="false">
      <c r="A913" s="254" t="n">
        <v>71656989</v>
      </c>
      <c r="B913" s="255" t="s">
        <v>250</v>
      </c>
      <c r="C913" s="255"/>
      <c r="D913" s="255" t="s">
        <v>251</v>
      </c>
      <c r="E913" s="255" t="s">
        <v>186</v>
      </c>
      <c r="F913" s="255" t="s">
        <v>144</v>
      </c>
      <c r="G913" s="255" t="s">
        <v>309</v>
      </c>
      <c r="H913" s="231" t="n">
        <v>43932</v>
      </c>
      <c r="I913" s="231" t="n">
        <v>43932</v>
      </c>
      <c r="J913" s="255" t="s">
        <v>326</v>
      </c>
      <c r="K913" s="256" t="n">
        <v>2</v>
      </c>
      <c r="L913" s="255" t="s">
        <v>238</v>
      </c>
      <c r="M913" s="255" t="s">
        <v>291</v>
      </c>
      <c r="N913" s="255"/>
      <c r="O913" s="257" t="n">
        <v>1.5</v>
      </c>
      <c r="P913" s="255" t="s">
        <v>613</v>
      </c>
      <c r="Q913" s="255" t="s">
        <v>278</v>
      </c>
      <c r="R913" s="255" t="s">
        <v>500</v>
      </c>
      <c r="S913" s="255" t="s">
        <v>338</v>
      </c>
      <c r="T913" s="255" t="s">
        <v>501</v>
      </c>
      <c r="U913" s="231" t="n">
        <v>43932</v>
      </c>
      <c r="V913" s="256" t="n">
        <v>2</v>
      </c>
      <c r="W913" s="255" t="s">
        <v>502</v>
      </c>
      <c r="X913" s="258" t="n">
        <v>0</v>
      </c>
      <c r="Y913" s="257" t="n">
        <v>1.5</v>
      </c>
      <c r="Z913" s="257" t="n">
        <v>0</v>
      </c>
    </row>
    <row r="914" customFormat="false" ht="15.05" hidden="false" customHeight="false" outlineLevel="0" collapsed="false">
      <c r="A914" s="254" t="n">
        <v>71656999</v>
      </c>
      <c r="B914" s="255" t="s">
        <v>252</v>
      </c>
      <c r="C914" s="255"/>
      <c r="D914" s="255" t="s">
        <v>251</v>
      </c>
      <c r="E914" s="255" t="s">
        <v>197</v>
      </c>
      <c r="F914" s="255" t="s">
        <v>144</v>
      </c>
      <c r="G914" s="255" t="s">
        <v>309</v>
      </c>
      <c r="H914" s="231" t="n">
        <v>43932</v>
      </c>
      <c r="I914" s="231" t="n">
        <v>43932</v>
      </c>
      <c r="J914" s="255" t="s">
        <v>326</v>
      </c>
      <c r="K914" s="256" t="n">
        <v>2</v>
      </c>
      <c r="L914" s="255" t="s">
        <v>238</v>
      </c>
      <c r="M914" s="255" t="s">
        <v>291</v>
      </c>
      <c r="N914" s="255"/>
      <c r="O914" s="257" t="n">
        <v>1.5</v>
      </c>
      <c r="P914" s="255" t="s">
        <v>613</v>
      </c>
      <c r="Q914" s="255" t="s">
        <v>278</v>
      </c>
      <c r="R914" s="255" t="s">
        <v>500</v>
      </c>
      <c r="S914" s="255" t="s">
        <v>338</v>
      </c>
      <c r="T914" s="255" t="s">
        <v>501</v>
      </c>
      <c r="U914" s="231" t="n">
        <v>43932</v>
      </c>
      <c r="V914" s="256" t="n">
        <v>2</v>
      </c>
      <c r="W914" s="255" t="s">
        <v>502</v>
      </c>
      <c r="X914" s="258" t="n">
        <v>0</v>
      </c>
      <c r="Y914" s="257" t="n">
        <v>1.5</v>
      </c>
      <c r="Z914" s="257" t="n">
        <v>0</v>
      </c>
    </row>
    <row r="915" customFormat="false" ht="15.05" hidden="false" customHeight="false" outlineLevel="0" collapsed="false">
      <c r="A915" s="254" t="n">
        <v>71657009</v>
      </c>
      <c r="B915" s="255" t="s">
        <v>253</v>
      </c>
      <c r="C915" s="255"/>
      <c r="D915" s="255" t="s">
        <v>254</v>
      </c>
      <c r="E915" s="255" t="s">
        <v>182</v>
      </c>
      <c r="F915" s="255" t="s">
        <v>116</v>
      </c>
      <c r="G915" s="255" t="s">
        <v>272</v>
      </c>
      <c r="H915" s="231" t="n">
        <v>43932</v>
      </c>
      <c r="I915" s="231" t="n">
        <v>43932</v>
      </c>
      <c r="J915" s="255" t="s">
        <v>326</v>
      </c>
      <c r="K915" s="256" t="n">
        <v>2</v>
      </c>
      <c r="L915" s="255" t="s">
        <v>238</v>
      </c>
      <c r="M915" s="255" t="s">
        <v>291</v>
      </c>
      <c r="N915" s="255"/>
      <c r="O915" s="257" t="n">
        <v>1.5</v>
      </c>
      <c r="P915" s="255" t="s">
        <v>613</v>
      </c>
      <c r="Q915" s="255" t="s">
        <v>278</v>
      </c>
      <c r="R915" s="255" t="s">
        <v>503</v>
      </c>
      <c r="S915" s="255" t="s">
        <v>338</v>
      </c>
      <c r="T915" s="255" t="s">
        <v>504</v>
      </c>
      <c r="U915" s="231" t="n">
        <v>43932</v>
      </c>
      <c r="V915" s="256" t="n">
        <v>2</v>
      </c>
      <c r="W915" s="255" t="s">
        <v>116</v>
      </c>
      <c r="X915" s="258" t="n">
        <v>0</v>
      </c>
      <c r="Y915" s="257" t="n">
        <v>1.5</v>
      </c>
      <c r="Z915" s="257" t="n">
        <v>0</v>
      </c>
    </row>
    <row r="916" customFormat="false" ht="15.05" hidden="false" customHeight="false" outlineLevel="0" collapsed="false">
      <c r="A916" s="254" t="n">
        <v>71657009</v>
      </c>
      <c r="B916" s="255" t="s">
        <v>253</v>
      </c>
      <c r="C916" s="255"/>
      <c r="D916" s="255" t="s">
        <v>254</v>
      </c>
      <c r="E916" s="255" t="s">
        <v>182</v>
      </c>
      <c r="F916" s="255" t="s">
        <v>116</v>
      </c>
      <c r="G916" s="255" t="s">
        <v>272</v>
      </c>
      <c r="H916" s="231" t="n">
        <v>43932</v>
      </c>
      <c r="I916" s="231" t="n">
        <v>43932</v>
      </c>
      <c r="J916" s="255" t="s">
        <v>326</v>
      </c>
      <c r="K916" s="256" t="n">
        <v>0</v>
      </c>
      <c r="L916" s="255" t="s">
        <v>238</v>
      </c>
      <c r="M916" s="255" t="s">
        <v>291</v>
      </c>
      <c r="N916" s="255"/>
      <c r="O916" s="257" t="n">
        <v>1.5</v>
      </c>
      <c r="P916" s="255" t="s">
        <v>613</v>
      </c>
      <c r="Q916" s="255" t="s">
        <v>278</v>
      </c>
      <c r="R916" s="255" t="s">
        <v>503</v>
      </c>
      <c r="S916" s="255" t="s">
        <v>338</v>
      </c>
      <c r="T916" s="255" t="s">
        <v>504</v>
      </c>
      <c r="U916" s="231" t="n">
        <v>43932</v>
      </c>
      <c r="V916" s="256" t="n">
        <v>0</v>
      </c>
      <c r="W916" s="255" t="s">
        <v>116</v>
      </c>
      <c r="X916" s="258" t="n">
        <v>0</v>
      </c>
      <c r="Y916" s="257" t="n">
        <v>1.5</v>
      </c>
      <c r="Z916" s="257" t="n">
        <v>0</v>
      </c>
    </row>
    <row r="917" customFormat="false" ht="15.05" hidden="false" customHeight="false" outlineLevel="0" collapsed="false">
      <c r="A917" s="254" t="n">
        <v>71657009</v>
      </c>
      <c r="B917" s="255" t="s">
        <v>253</v>
      </c>
      <c r="C917" s="255"/>
      <c r="D917" s="255" t="s">
        <v>254</v>
      </c>
      <c r="E917" s="255" t="s">
        <v>182</v>
      </c>
      <c r="F917" s="255" t="s">
        <v>116</v>
      </c>
      <c r="G917" s="255" t="s">
        <v>272</v>
      </c>
      <c r="H917" s="231" t="n">
        <v>43932</v>
      </c>
      <c r="I917" s="231" t="n">
        <v>43932</v>
      </c>
      <c r="J917" s="255" t="s">
        <v>326</v>
      </c>
      <c r="K917" s="256" t="n">
        <v>0</v>
      </c>
      <c r="L917" s="255" t="s">
        <v>238</v>
      </c>
      <c r="M917" s="255" t="s">
        <v>291</v>
      </c>
      <c r="N917" s="255"/>
      <c r="O917" s="257" t="n">
        <v>1.5</v>
      </c>
      <c r="P917" s="255" t="s">
        <v>613</v>
      </c>
      <c r="Q917" s="255" t="s">
        <v>278</v>
      </c>
      <c r="R917" s="255" t="s">
        <v>503</v>
      </c>
      <c r="S917" s="255" t="s">
        <v>338</v>
      </c>
      <c r="T917" s="255" t="s">
        <v>504</v>
      </c>
      <c r="U917" s="231" t="n">
        <v>43932</v>
      </c>
      <c r="V917" s="256" t="n">
        <v>0</v>
      </c>
      <c r="W917" s="255" t="s">
        <v>116</v>
      </c>
      <c r="X917" s="258" t="n">
        <v>0</v>
      </c>
      <c r="Y917" s="257" t="n">
        <v>1.5</v>
      </c>
      <c r="Z917" s="257" t="n">
        <v>0</v>
      </c>
    </row>
    <row r="918" customFormat="false" ht="15.05" hidden="false" customHeight="false" outlineLevel="0" collapsed="false">
      <c r="A918" s="254" t="n">
        <v>71657019</v>
      </c>
      <c r="B918" s="255" t="s">
        <v>255</v>
      </c>
      <c r="C918" s="255"/>
      <c r="D918" s="255" t="s">
        <v>254</v>
      </c>
      <c r="E918" s="255" t="s">
        <v>192</v>
      </c>
      <c r="F918" s="255" t="s">
        <v>116</v>
      </c>
      <c r="G918" s="255" t="s">
        <v>272</v>
      </c>
      <c r="H918" s="231" t="n">
        <v>43932</v>
      </c>
      <c r="I918" s="231" t="n">
        <v>43932</v>
      </c>
      <c r="J918" s="255" t="s">
        <v>326</v>
      </c>
      <c r="K918" s="256" t="n">
        <v>2</v>
      </c>
      <c r="L918" s="255" t="s">
        <v>238</v>
      </c>
      <c r="M918" s="255" t="s">
        <v>291</v>
      </c>
      <c r="N918" s="255"/>
      <c r="O918" s="257" t="n">
        <v>1.5</v>
      </c>
      <c r="P918" s="255" t="s">
        <v>613</v>
      </c>
      <c r="Q918" s="255" t="s">
        <v>278</v>
      </c>
      <c r="R918" s="255" t="s">
        <v>503</v>
      </c>
      <c r="S918" s="255" t="s">
        <v>338</v>
      </c>
      <c r="T918" s="255" t="s">
        <v>504</v>
      </c>
      <c r="U918" s="231" t="n">
        <v>43932</v>
      </c>
      <c r="V918" s="256" t="n">
        <v>2</v>
      </c>
      <c r="W918" s="255" t="s">
        <v>116</v>
      </c>
      <c r="X918" s="258" t="n">
        <v>0</v>
      </c>
      <c r="Y918" s="257" t="n">
        <v>1.5</v>
      </c>
      <c r="Z918" s="257" t="n">
        <v>0</v>
      </c>
    </row>
    <row r="919" customFormat="false" ht="15.05" hidden="false" customHeight="false" outlineLevel="0" collapsed="false">
      <c r="A919" s="254" t="n">
        <v>71657019</v>
      </c>
      <c r="B919" s="255" t="s">
        <v>255</v>
      </c>
      <c r="C919" s="255"/>
      <c r="D919" s="255" t="s">
        <v>254</v>
      </c>
      <c r="E919" s="255" t="s">
        <v>192</v>
      </c>
      <c r="F919" s="255" t="s">
        <v>116</v>
      </c>
      <c r="G919" s="255" t="s">
        <v>272</v>
      </c>
      <c r="H919" s="231" t="n">
        <v>43932</v>
      </c>
      <c r="I919" s="231" t="n">
        <v>43932</v>
      </c>
      <c r="J919" s="255" t="s">
        <v>326</v>
      </c>
      <c r="K919" s="256" t="n">
        <v>0</v>
      </c>
      <c r="L919" s="255" t="s">
        <v>238</v>
      </c>
      <c r="M919" s="255" t="s">
        <v>291</v>
      </c>
      <c r="N919" s="255"/>
      <c r="O919" s="257" t="n">
        <v>1.5</v>
      </c>
      <c r="P919" s="255" t="s">
        <v>613</v>
      </c>
      <c r="Q919" s="255" t="s">
        <v>278</v>
      </c>
      <c r="R919" s="255" t="s">
        <v>503</v>
      </c>
      <c r="S919" s="255" t="s">
        <v>338</v>
      </c>
      <c r="T919" s="255" t="s">
        <v>504</v>
      </c>
      <c r="U919" s="231" t="n">
        <v>43932</v>
      </c>
      <c r="V919" s="256" t="n">
        <v>0</v>
      </c>
      <c r="W919" s="255" t="s">
        <v>116</v>
      </c>
      <c r="X919" s="258" t="n">
        <v>0</v>
      </c>
      <c r="Y919" s="257" t="n">
        <v>1.5</v>
      </c>
      <c r="Z919" s="257" t="n">
        <v>0</v>
      </c>
    </row>
    <row r="920" customFormat="false" ht="15.05" hidden="false" customHeight="false" outlineLevel="0" collapsed="false">
      <c r="A920" s="254" t="n">
        <v>71657019</v>
      </c>
      <c r="B920" s="255" t="s">
        <v>255</v>
      </c>
      <c r="C920" s="255"/>
      <c r="D920" s="255" t="s">
        <v>254</v>
      </c>
      <c r="E920" s="255" t="s">
        <v>192</v>
      </c>
      <c r="F920" s="255" t="s">
        <v>116</v>
      </c>
      <c r="G920" s="255" t="s">
        <v>272</v>
      </c>
      <c r="H920" s="231" t="n">
        <v>43932</v>
      </c>
      <c r="I920" s="231" t="n">
        <v>43932</v>
      </c>
      <c r="J920" s="255" t="s">
        <v>326</v>
      </c>
      <c r="K920" s="256" t="n">
        <v>0</v>
      </c>
      <c r="L920" s="255" t="s">
        <v>238</v>
      </c>
      <c r="M920" s="255" t="s">
        <v>291</v>
      </c>
      <c r="N920" s="255"/>
      <c r="O920" s="257" t="n">
        <v>1.5</v>
      </c>
      <c r="P920" s="255" t="s">
        <v>613</v>
      </c>
      <c r="Q920" s="255" t="s">
        <v>278</v>
      </c>
      <c r="R920" s="255" t="s">
        <v>503</v>
      </c>
      <c r="S920" s="255" t="s">
        <v>338</v>
      </c>
      <c r="T920" s="255" t="s">
        <v>504</v>
      </c>
      <c r="U920" s="231" t="n">
        <v>43932</v>
      </c>
      <c r="V920" s="256" t="n">
        <v>0</v>
      </c>
      <c r="W920" s="255" t="s">
        <v>116</v>
      </c>
      <c r="X920" s="258" t="n">
        <v>0</v>
      </c>
      <c r="Y920" s="257" t="n">
        <v>1.5</v>
      </c>
      <c r="Z920" s="257" t="n">
        <v>0</v>
      </c>
    </row>
    <row r="921" customFormat="false" ht="15.05" hidden="false" customHeight="false" outlineLevel="0" collapsed="false">
      <c r="A921" s="254" t="n">
        <v>71657029</v>
      </c>
      <c r="B921" s="255" t="s">
        <v>242</v>
      </c>
      <c r="C921" s="255"/>
      <c r="D921" s="255" t="s">
        <v>237</v>
      </c>
      <c r="E921" s="255" t="s">
        <v>243</v>
      </c>
      <c r="F921" s="255" t="s">
        <v>116</v>
      </c>
      <c r="G921" s="255" t="s">
        <v>272</v>
      </c>
      <c r="H921" s="231" t="n">
        <v>43932</v>
      </c>
      <c r="I921" s="231" t="n">
        <v>43932</v>
      </c>
      <c r="J921" s="255" t="s">
        <v>326</v>
      </c>
      <c r="K921" s="256" t="n">
        <v>2</v>
      </c>
      <c r="L921" s="255" t="s">
        <v>238</v>
      </c>
      <c r="M921" s="255" t="s">
        <v>291</v>
      </c>
      <c r="N921" s="255"/>
      <c r="O921" s="257" t="n">
        <v>1.88</v>
      </c>
      <c r="P921" s="255" t="s">
        <v>613</v>
      </c>
      <c r="Q921" s="255" t="s">
        <v>278</v>
      </c>
      <c r="R921" s="255"/>
      <c r="S921" s="255" t="s">
        <v>338</v>
      </c>
      <c r="T921" s="255" t="s">
        <v>454</v>
      </c>
      <c r="U921" s="231" t="n">
        <v>43932</v>
      </c>
      <c r="V921" s="256" t="n">
        <v>2</v>
      </c>
      <c r="W921" s="255" t="s">
        <v>116</v>
      </c>
      <c r="X921" s="258" t="n">
        <v>0</v>
      </c>
      <c r="Y921" s="257" t="n">
        <v>1.88</v>
      </c>
      <c r="Z921" s="257" t="n">
        <v>0</v>
      </c>
    </row>
    <row r="922" customFormat="false" ht="15.05" hidden="false" customHeight="false" outlineLevel="0" collapsed="false">
      <c r="A922" s="254" t="n">
        <v>71657029</v>
      </c>
      <c r="B922" s="255" t="s">
        <v>242</v>
      </c>
      <c r="C922" s="255"/>
      <c r="D922" s="255" t="s">
        <v>237</v>
      </c>
      <c r="E922" s="255" t="s">
        <v>243</v>
      </c>
      <c r="F922" s="255" t="s">
        <v>116</v>
      </c>
      <c r="G922" s="255" t="s">
        <v>272</v>
      </c>
      <c r="H922" s="231" t="n">
        <v>43932</v>
      </c>
      <c r="I922" s="231" t="n">
        <v>43932</v>
      </c>
      <c r="J922" s="255" t="s">
        <v>326</v>
      </c>
      <c r="K922" s="256" t="n">
        <v>0.5</v>
      </c>
      <c r="L922" s="255" t="s">
        <v>238</v>
      </c>
      <c r="M922" s="255" t="s">
        <v>291</v>
      </c>
      <c r="N922" s="255"/>
      <c r="O922" s="257" t="n">
        <v>1.88</v>
      </c>
      <c r="P922" s="255" t="s">
        <v>613</v>
      </c>
      <c r="Q922" s="255" t="s">
        <v>278</v>
      </c>
      <c r="R922" s="255"/>
      <c r="S922" s="255" t="s">
        <v>338</v>
      </c>
      <c r="T922" s="255" t="s">
        <v>454</v>
      </c>
      <c r="U922" s="231" t="n">
        <v>43932</v>
      </c>
      <c r="V922" s="256" t="n">
        <v>0.5</v>
      </c>
      <c r="W922" s="255" t="s">
        <v>116</v>
      </c>
      <c r="X922" s="258" t="n">
        <v>0</v>
      </c>
      <c r="Y922" s="257" t="n">
        <v>1.88</v>
      </c>
      <c r="Z922" s="257" t="n">
        <v>0</v>
      </c>
    </row>
    <row r="923" customFormat="false" ht="15.05" hidden="false" customHeight="false" outlineLevel="0" collapsed="false">
      <c r="A923" s="254" t="n">
        <v>71657039</v>
      </c>
      <c r="B923" s="255" t="s">
        <v>239</v>
      </c>
      <c r="C923" s="255"/>
      <c r="D923" s="255" t="s">
        <v>237</v>
      </c>
      <c r="E923" s="255" t="s">
        <v>195</v>
      </c>
      <c r="F923" s="255" t="s">
        <v>144</v>
      </c>
      <c r="G923" s="255" t="s">
        <v>309</v>
      </c>
      <c r="H923" s="231" t="n">
        <v>43932</v>
      </c>
      <c r="I923" s="231" t="n">
        <v>43932</v>
      </c>
      <c r="J923" s="255" t="s">
        <v>326</v>
      </c>
      <c r="K923" s="256" t="n">
        <v>4</v>
      </c>
      <c r="L923" s="255" t="s">
        <v>238</v>
      </c>
      <c r="M923" s="255" t="s">
        <v>291</v>
      </c>
      <c r="N923" s="255"/>
      <c r="O923" s="257" t="n">
        <v>3</v>
      </c>
      <c r="P923" s="255" t="s">
        <v>613</v>
      </c>
      <c r="Q923" s="255" t="s">
        <v>278</v>
      </c>
      <c r="R923" s="255"/>
      <c r="S923" s="255" t="s">
        <v>338</v>
      </c>
      <c r="T923" s="255" t="s">
        <v>454</v>
      </c>
      <c r="U923" s="231" t="n">
        <v>43932</v>
      </c>
      <c r="V923" s="256" t="n">
        <v>4</v>
      </c>
      <c r="W923" s="255" t="s">
        <v>455</v>
      </c>
      <c r="X923" s="258" t="n">
        <v>0</v>
      </c>
      <c r="Y923" s="257" t="n">
        <v>3</v>
      </c>
      <c r="Z923" s="257" t="n">
        <v>0</v>
      </c>
    </row>
    <row r="924" customFormat="false" ht="15.05" hidden="false" customHeight="false" outlineLevel="0" collapsed="false">
      <c r="A924" s="254" t="n">
        <v>71657132</v>
      </c>
      <c r="B924" s="255" t="s">
        <v>240</v>
      </c>
      <c r="C924" s="255"/>
      <c r="D924" s="255" t="s">
        <v>237</v>
      </c>
      <c r="E924" s="255" t="s">
        <v>241</v>
      </c>
      <c r="F924" s="255" t="s">
        <v>116</v>
      </c>
      <c r="G924" s="255" t="s">
        <v>272</v>
      </c>
      <c r="H924" s="231" t="n">
        <v>43932</v>
      </c>
      <c r="I924" s="231" t="n">
        <v>43932</v>
      </c>
      <c r="J924" s="255" t="s">
        <v>326</v>
      </c>
      <c r="K924" s="256" t="n">
        <v>2</v>
      </c>
      <c r="L924" s="255" t="s">
        <v>238</v>
      </c>
      <c r="M924" s="255" t="s">
        <v>291</v>
      </c>
      <c r="N924" s="255"/>
      <c r="O924" s="257" t="n">
        <v>1.88</v>
      </c>
      <c r="P924" s="255" t="s">
        <v>613</v>
      </c>
      <c r="Q924" s="255" t="s">
        <v>278</v>
      </c>
      <c r="R924" s="255"/>
      <c r="S924" s="255" t="s">
        <v>338</v>
      </c>
      <c r="T924" s="255" t="s">
        <v>454</v>
      </c>
      <c r="U924" s="231" t="n">
        <v>43932</v>
      </c>
      <c r="V924" s="256" t="n">
        <v>2</v>
      </c>
      <c r="W924" s="255" t="s">
        <v>116</v>
      </c>
      <c r="X924" s="258" t="n">
        <v>0</v>
      </c>
      <c r="Y924" s="257" t="n">
        <v>1.88</v>
      </c>
      <c r="Z924" s="257" t="n">
        <v>0</v>
      </c>
    </row>
    <row r="925" customFormat="false" ht="15.05" hidden="false" customHeight="false" outlineLevel="0" collapsed="false">
      <c r="A925" s="254" t="n">
        <v>71657132</v>
      </c>
      <c r="B925" s="255" t="s">
        <v>240</v>
      </c>
      <c r="C925" s="255"/>
      <c r="D925" s="255" t="s">
        <v>237</v>
      </c>
      <c r="E925" s="255" t="s">
        <v>241</v>
      </c>
      <c r="F925" s="255" t="s">
        <v>116</v>
      </c>
      <c r="G925" s="255" t="s">
        <v>272</v>
      </c>
      <c r="H925" s="231" t="n">
        <v>43932</v>
      </c>
      <c r="I925" s="231" t="n">
        <v>43932</v>
      </c>
      <c r="J925" s="255" t="s">
        <v>326</v>
      </c>
      <c r="K925" s="256" t="n">
        <v>0.5</v>
      </c>
      <c r="L925" s="255" t="s">
        <v>238</v>
      </c>
      <c r="M925" s="255" t="s">
        <v>291</v>
      </c>
      <c r="N925" s="255"/>
      <c r="O925" s="257" t="n">
        <v>1.88</v>
      </c>
      <c r="P925" s="255" t="s">
        <v>613</v>
      </c>
      <c r="Q925" s="255" t="s">
        <v>278</v>
      </c>
      <c r="R925" s="255"/>
      <c r="S925" s="255" t="s">
        <v>338</v>
      </c>
      <c r="T925" s="255" t="s">
        <v>454</v>
      </c>
      <c r="U925" s="231" t="n">
        <v>43932</v>
      </c>
      <c r="V925" s="256" t="n">
        <v>0.5</v>
      </c>
      <c r="W925" s="255" t="s">
        <v>116</v>
      </c>
      <c r="X925" s="258" t="n">
        <v>0</v>
      </c>
      <c r="Y925" s="257" t="n">
        <v>1.88</v>
      </c>
      <c r="Z925" s="257" t="n">
        <v>0</v>
      </c>
    </row>
    <row r="926" customFormat="false" ht="15.05" hidden="false" customHeight="false" outlineLevel="0" collapsed="false">
      <c r="A926" s="254" t="n">
        <v>71657141</v>
      </c>
      <c r="B926" s="255" t="s">
        <v>235</v>
      </c>
      <c r="C926" s="255"/>
      <c r="D926" s="255" t="s">
        <v>237</v>
      </c>
      <c r="E926" s="255" t="s">
        <v>184</v>
      </c>
      <c r="F926" s="255" t="s">
        <v>144</v>
      </c>
      <c r="G926" s="255" t="s">
        <v>309</v>
      </c>
      <c r="H926" s="231" t="n">
        <v>43932</v>
      </c>
      <c r="I926" s="231" t="n">
        <v>43932</v>
      </c>
      <c r="J926" s="255" t="s">
        <v>326</v>
      </c>
      <c r="K926" s="256" t="n">
        <v>4</v>
      </c>
      <c r="L926" s="255" t="s">
        <v>238</v>
      </c>
      <c r="M926" s="255" t="s">
        <v>291</v>
      </c>
      <c r="N926" s="255"/>
      <c r="O926" s="257" t="n">
        <v>3</v>
      </c>
      <c r="P926" s="255" t="s">
        <v>613</v>
      </c>
      <c r="Q926" s="255" t="s">
        <v>278</v>
      </c>
      <c r="R926" s="255"/>
      <c r="S926" s="255" t="s">
        <v>338</v>
      </c>
      <c r="T926" s="255" t="s">
        <v>454</v>
      </c>
      <c r="U926" s="231" t="n">
        <v>43932</v>
      </c>
      <c r="V926" s="256" t="n">
        <v>4</v>
      </c>
      <c r="W926" s="255" t="s">
        <v>455</v>
      </c>
      <c r="X926" s="258" t="n">
        <v>0</v>
      </c>
      <c r="Y926" s="257" t="n">
        <v>3</v>
      </c>
      <c r="Z926" s="257" t="n">
        <v>0</v>
      </c>
    </row>
    <row r="927" customFormat="false" ht="15.05" hidden="false" customHeight="false" outlineLevel="0" collapsed="false">
      <c r="A927" s="254" t="n">
        <v>71656990</v>
      </c>
      <c r="B927" s="255" t="s">
        <v>250</v>
      </c>
      <c r="C927" s="255"/>
      <c r="D927" s="255" t="s">
        <v>251</v>
      </c>
      <c r="E927" s="255" t="s">
        <v>186</v>
      </c>
      <c r="F927" s="255" t="s">
        <v>144</v>
      </c>
      <c r="G927" s="255" t="s">
        <v>309</v>
      </c>
      <c r="H927" s="231" t="n">
        <v>43933</v>
      </c>
      <c r="I927" s="231" t="n">
        <v>43933</v>
      </c>
      <c r="J927" s="255" t="s">
        <v>326</v>
      </c>
      <c r="K927" s="256" t="n">
        <v>2</v>
      </c>
      <c r="L927" s="255" t="s">
        <v>238</v>
      </c>
      <c r="M927" s="255" t="s">
        <v>291</v>
      </c>
      <c r="N927" s="255"/>
      <c r="O927" s="257" t="n">
        <v>1.5</v>
      </c>
      <c r="P927" s="255" t="s">
        <v>613</v>
      </c>
      <c r="Q927" s="255" t="s">
        <v>278</v>
      </c>
      <c r="R927" s="255" t="s">
        <v>500</v>
      </c>
      <c r="S927" s="255" t="s">
        <v>338</v>
      </c>
      <c r="T927" s="255" t="s">
        <v>501</v>
      </c>
      <c r="U927" s="231" t="n">
        <v>43933</v>
      </c>
      <c r="V927" s="256" t="n">
        <v>2</v>
      </c>
      <c r="W927" s="255" t="s">
        <v>502</v>
      </c>
      <c r="X927" s="258" t="n">
        <v>0</v>
      </c>
      <c r="Y927" s="257" t="n">
        <v>1.5</v>
      </c>
      <c r="Z927" s="257" t="n">
        <v>0</v>
      </c>
    </row>
    <row r="928" customFormat="false" ht="15.05" hidden="false" customHeight="false" outlineLevel="0" collapsed="false">
      <c r="A928" s="254" t="n">
        <v>71657000</v>
      </c>
      <c r="B928" s="255" t="s">
        <v>252</v>
      </c>
      <c r="C928" s="255"/>
      <c r="D928" s="255" t="s">
        <v>251</v>
      </c>
      <c r="E928" s="255" t="s">
        <v>197</v>
      </c>
      <c r="F928" s="255" t="s">
        <v>144</v>
      </c>
      <c r="G928" s="255" t="s">
        <v>309</v>
      </c>
      <c r="H928" s="231" t="n">
        <v>43933</v>
      </c>
      <c r="I928" s="231" t="n">
        <v>43933</v>
      </c>
      <c r="J928" s="255" t="s">
        <v>326</v>
      </c>
      <c r="K928" s="256" t="n">
        <v>2</v>
      </c>
      <c r="L928" s="255" t="s">
        <v>238</v>
      </c>
      <c r="M928" s="255" t="s">
        <v>291</v>
      </c>
      <c r="N928" s="255"/>
      <c r="O928" s="257" t="n">
        <v>1.5</v>
      </c>
      <c r="P928" s="255" t="s">
        <v>613</v>
      </c>
      <c r="Q928" s="255" t="s">
        <v>278</v>
      </c>
      <c r="R928" s="255" t="s">
        <v>500</v>
      </c>
      <c r="S928" s="255" t="s">
        <v>338</v>
      </c>
      <c r="T928" s="255" t="s">
        <v>501</v>
      </c>
      <c r="U928" s="231" t="n">
        <v>43933</v>
      </c>
      <c r="V928" s="256" t="n">
        <v>2</v>
      </c>
      <c r="W928" s="255" t="s">
        <v>502</v>
      </c>
      <c r="X928" s="258" t="n">
        <v>0</v>
      </c>
      <c r="Y928" s="257" t="n">
        <v>1.5</v>
      </c>
      <c r="Z928" s="257" t="n">
        <v>0</v>
      </c>
    </row>
    <row r="929" customFormat="false" ht="15.05" hidden="false" customHeight="false" outlineLevel="0" collapsed="false">
      <c r="A929" s="254" t="n">
        <v>71657010</v>
      </c>
      <c r="B929" s="255" t="s">
        <v>253</v>
      </c>
      <c r="C929" s="255"/>
      <c r="D929" s="255" t="s">
        <v>254</v>
      </c>
      <c r="E929" s="255" t="s">
        <v>182</v>
      </c>
      <c r="F929" s="255" t="s">
        <v>116</v>
      </c>
      <c r="G929" s="255" t="s">
        <v>272</v>
      </c>
      <c r="H929" s="231" t="n">
        <v>43933</v>
      </c>
      <c r="I929" s="231" t="n">
        <v>43933</v>
      </c>
      <c r="J929" s="255" t="s">
        <v>326</v>
      </c>
      <c r="K929" s="256" t="n">
        <v>2</v>
      </c>
      <c r="L929" s="255" t="s">
        <v>238</v>
      </c>
      <c r="M929" s="255" t="s">
        <v>291</v>
      </c>
      <c r="N929" s="255"/>
      <c r="O929" s="257" t="n">
        <v>1.5</v>
      </c>
      <c r="P929" s="255" t="s">
        <v>613</v>
      </c>
      <c r="Q929" s="255" t="s">
        <v>278</v>
      </c>
      <c r="R929" s="255" t="s">
        <v>503</v>
      </c>
      <c r="S929" s="255" t="s">
        <v>338</v>
      </c>
      <c r="T929" s="255" t="s">
        <v>504</v>
      </c>
      <c r="U929" s="231" t="n">
        <v>43933</v>
      </c>
      <c r="V929" s="256" t="n">
        <v>2</v>
      </c>
      <c r="W929" s="255" t="s">
        <v>116</v>
      </c>
      <c r="X929" s="258" t="n">
        <v>0</v>
      </c>
      <c r="Y929" s="257" t="n">
        <v>1.5</v>
      </c>
      <c r="Z929" s="257" t="n">
        <v>0</v>
      </c>
    </row>
    <row r="930" customFormat="false" ht="15.05" hidden="false" customHeight="false" outlineLevel="0" collapsed="false">
      <c r="A930" s="254" t="n">
        <v>71657010</v>
      </c>
      <c r="B930" s="255" t="s">
        <v>253</v>
      </c>
      <c r="C930" s="255"/>
      <c r="D930" s="255" t="s">
        <v>254</v>
      </c>
      <c r="E930" s="255" t="s">
        <v>182</v>
      </c>
      <c r="F930" s="255" t="s">
        <v>116</v>
      </c>
      <c r="G930" s="255" t="s">
        <v>272</v>
      </c>
      <c r="H930" s="231" t="n">
        <v>43933</v>
      </c>
      <c r="I930" s="231" t="n">
        <v>43933</v>
      </c>
      <c r="J930" s="255" t="s">
        <v>326</v>
      </c>
      <c r="K930" s="256" t="n">
        <v>0</v>
      </c>
      <c r="L930" s="255" t="s">
        <v>238</v>
      </c>
      <c r="M930" s="255" t="s">
        <v>291</v>
      </c>
      <c r="N930" s="255"/>
      <c r="O930" s="257" t="n">
        <v>1.5</v>
      </c>
      <c r="P930" s="255" t="s">
        <v>613</v>
      </c>
      <c r="Q930" s="255" t="s">
        <v>278</v>
      </c>
      <c r="R930" s="255" t="s">
        <v>503</v>
      </c>
      <c r="S930" s="255" t="s">
        <v>338</v>
      </c>
      <c r="T930" s="255" t="s">
        <v>504</v>
      </c>
      <c r="U930" s="231" t="n">
        <v>43933</v>
      </c>
      <c r="V930" s="256" t="n">
        <v>0</v>
      </c>
      <c r="W930" s="255" t="s">
        <v>116</v>
      </c>
      <c r="X930" s="258" t="n">
        <v>0</v>
      </c>
      <c r="Y930" s="257" t="n">
        <v>1.5</v>
      </c>
      <c r="Z930" s="257" t="n">
        <v>0</v>
      </c>
    </row>
    <row r="931" customFormat="false" ht="15.05" hidden="false" customHeight="false" outlineLevel="0" collapsed="false">
      <c r="A931" s="254" t="n">
        <v>71657010</v>
      </c>
      <c r="B931" s="255" t="s">
        <v>253</v>
      </c>
      <c r="C931" s="255"/>
      <c r="D931" s="255" t="s">
        <v>254</v>
      </c>
      <c r="E931" s="255" t="s">
        <v>182</v>
      </c>
      <c r="F931" s="255" t="s">
        <v>116</v>
      </c>
      <c r="G931" s="255" t="s">
        <v>272</v>
      </c>
      <c r="H931" s="231" t="n">
        <v>43933</v>
      </c>
      <c r="I931" s="231" t="n">
        <v>43933</v>
      </c>
      <c r="J931" s="255" t="s">
        <v>326</v>
      </c>
      <c r="K931" s="256" t="n">
        <v>0</v>
      </c>
      <c r="L931" s="255" t="s">
        <v>238</v>
      </c>
      <c r="M931" s="255" t="s">
        <v>291</v>
      </c>
      <c r="N931" s="255"/>
      <c r="O931" s="257" t="n">
        <v>1.5</v>
      </c>
      <c r="P931" s="255" t="s">
        <v>613</v>
      </c>
      <c r="Q931" s="255" t="s">
        <v>278</v>
      </c>
      <c r="R931" s="255" t="s">
        <v>503</v>
      </c>
      <c r="S931" s="255" t="s">
        <v>338</v>
      </c>
      <c r="T931" s="255" t="s">
        <v>504</v>
      </c>
      <c r="U931" s="231" t="n">
        <v>43933</v>
      </c>
      <c r="V931" s="256" t="n">
        <v>0</v>
      </c>
      <c r="W931" s="255" t="s">
        <v>116</v>
      </c>
      <c r="X931" s="258" t="n">
        <v>0</v>
      </c>
      <c r="Y931" s="257" t="n">
        <v>1.5</v>
      </c>
      <c r="Z931" s="257" t="n">
        <v>0</v>
      </c>
    </row>
    <row r="932" customFormat="false" ht="15.05" hidden="false" customHeight="false" outlineLevel="0" collapsed="false">
      <c r="A932" s="254" t="n">
        <v>71657020</v>
      </c>
      <c r="B932" s="255" t="s">
        <v>255</v>
      </c>
      <c r="C932" s="255"/>
      <c r="D932" s="255" t="s">
        <v>254</v>
      </c>
      <c r="E932" s="255" t="s">
        <v>192</v>
      </c>
      <c r="F932" s="255" t="s">
        <v>116</v>
      </c>
      <c r="G932" s="255" t="s">
        <v>272</v>
      </c>
      <c r="H932" s="231" t="n">
        <v>43933</v>
      </c>
      <c r="I932" s="231" t="n">
        <v>43933</v>
      </c>
      <c r="J932" s="255" t="s">
        <v>326</v>
      </c>
      <c r="K932" s="256" t="n">
        <v>2</v>
      </c>
      <c r="L932" s="255" t="s">
        <v>238</v>
      </c>
      <c r="M932" s="255" t="s">
        <v>291</v>
      </c>
      <c r="N932" s="255"/>
      <c r="O932" s="257" t="n">
        <v>1.5</v>
      </c>
      <c r="P932" s="255" t="s">
        <v>613</v>
      </c>
      <c r="Q932" s="255" t="s">
        <v>278</v>
      </c>
      <c r="R932" s="255" t="s">
        <v>503</v>
      </c>
      <c r="S932" s="255" t="s">
        <v>338</v>
      </c>
      <c r="T932" s="255" t="s">
        <v>504</v>
      </c>
      <c r="U932" s="231" t="n">
        <v>43933</v>
      </c>
      <c r="V932" s="256" t="n">
        <v>2</v>
      </c>
      <c r="W932" s="255" t="s">
        <v>116</v>
      </c>
      <c r="X932" s="258" t="n">
        <v>0</v>
      </c>
      <c r="Y932" s="257" t="n">
        <v>1.5</v>
      </c>
      <c r="Z932" s="257" t="n">
        <v>0</v>
      </c>
    </row>
    <row r="933" customFormat="false" ht="15.05" hidden="false" customHeight="false" outlineLevel="0" collapsed="false">
      <c r="A933" s="254" t="n">
        <v>71657020</v>
      </c>
      <c r="B933" s="255" t="s">
        <v>255</v>
      </c>
      <c r="C933" s="255"/>
      <c r="D933" s="255" t="s">
        <v>254</v>
      </c>
      <c r="E933" s="255" t="s">
        <v>192</v>
      </c>
      <c r="F933" s="255" t="s">
        <v>116</v>
      </c>
      <c r="G933" s="255" t="s">
        <v>272</v>
      </c>
      <c r="H933" s="231" t="n">
        <v>43933</v>
      </c>
      <c r="I933" s="231" t="n">
        <v>43933</v>
      </c>
      <c r="J933" s="255" t="s">
        <v>326</v>
      </c>
      <c r="K933" s="256" t="n">
        <v>0</v>
      </c>
      <c r="L933" s="255" t="s">
        <v>238</v>
      </c>
      <c r="M933" s="255" t="s">
        <v>291</v>
      </c>
      <c r="N933" s="255"/>
      <c r="O933" s="257" t="n">
        <v>1.5</v>
      </c>
      <c r="P933" s="255" t="s">
        <v>613</v>
      </c>
      <c r="Q933" s="255" t="s">
        <v>278</v>
      </c>
      <c r="R933" s="255" t="s">
        <v>503</v>
      </c>
      <c r="S933" s="255" t="s">
        <v>338</v>
      </c>
      <c r="T933" s="255" t="s">
        <v>504</v>
      </c>
      <c r="U933" s="231" t="n">
        <v>43933</v>
      </c>
      <c r="V933" s="256" t="n">
        <v>0</v>
      </c>
      <c r="W933" s="255" t="s">
        <v>116</v>
      </c>
      <c r="X933" s="258" t="n">
        <v>0</v>
      </c>
      <c r="Y933" s="257" t="n">
        <v>1.5</v>
      </c>
      <c r="Z933" s="257" t="n">
        <v>0</v>
      </c>
    </row>
    <row r="934" customFormat="false" ht="15.05" hidden="false" customHeight="false" outlineLevel="0" collapsed="false">
      <c r="A934" s="254" t="n">
        <v>71657020</v>
      </c>
      <c r="B934" s="255" t="s">
        <v>255</v>
      </c>
      <c r="C934" s="255"/>
      <c r="D934" s="255" t="s">
        <v>254</v>
      </c>
      <c r="E934" s="255" t="s">
        <v>192</v>
      </c>
      <c r="F934" s="255" t="s">
        <v>116</v>
      </c>
      <c r="G934" s="255" t="s">
        <v>272</v>
      </c>
      <c r="H934" s="231" t="n">
        <v>43933</v>
      </c>
      <c r="I934" s="231" t="n">
        <v>43933</v>
      </c>
      <c r="J934" s="255" t="s">
        <v>326</v>
      </c>
      <c r="K934" s="256" t="n">
        <v>0</v>
      </c>
      <c r="L934" s="255" t="s">
        <v>238</v>
      </c>
      <c r="M934" s="255" t="s">
        <v>291</v>
      </c>
      <c r="N934" s="255"/>
      <c r="O934" s="257" t="n">
        <v>1.5</v>
      </c>
      <c r="P934" s="255" t="s">
        <v>613</v>
      </c>
      <c r="Q934" s="255" t="s">
        <v>278</v>
      </c>
      <c r="R934" s="255" t="s">
        <v>503</v>
      </c>
      <c r="S934" s="255" t="s">
        <v>338</v>
      </c>
      <c r="T934" s="255" t="s">
        <v>504</v>
      </c>
      <c r="U934" s="231" t="n">
        <v>43933</v>
      </c>
      <c r="V934" s="256" t="n">
        <v>0</v>
      </c>
      <c r="W934" s="255" t="s">
        <v>116</v>
      </c>
      <c r="X934" s="258" t="n">
        <v>0</v>
      </c>
      <c r="Y934" s="257" t="n">
        <v>1.5</v>
      </c>
      <c r="Z934" s="257" t="n">
        <v>0</v>
      </c>
    </row>
    <row r="935" customFormat="false" ht="15.05" hidden="false" customHeight="false" outlineLevel="0" collapsed="false">
      <c r="A935" s="254" t="n">
        <v>71657030</v>
      </c>
      <c r="B935" s="255" t="s">
        <v>242</v>
      </c>
      <c r="C935" s="255"/>
      <c r="D935" s="255" t="s">
        <v>237</v>
      </c>
      <c r="E935" s="255" t="s">
        <v>243</v>
      </c>
      <c r="F935" s="255" t="s">
        <v>116</v>
      </c>
      <c r="G935" s="255" t="s">
        <v>272</v>
      </c>
      <c r="H935" s="231" t="n">
        <v>43933</v>
      </c>
      <c r="I935" s="231" t="n">
        <v>43933</v>
      </c>
      <c r="J935" s="255" t="s">
        <v>326</v>
      </c>
      <c r="K935" s="256" t="n">
        <v>2</v>
      </c>
      <c r="L935" s="255" t="s">
        <v>238</v>
      </c>
      <c r="M935" s="255" t="s">
        <v>291</v>
      </c>
      <c r="N935" s="255"/>
      <c r="O935" s="257" t="n">
        <v>1.88</v>
      </c>
      <c r="P935" s="255" t="s">
        <v>613</v>
      </c>
      <c r="Q935" s="255" t="s">
        <v>278</v>
      </c>
      <c r="R935" s="255"/>
      <c r="S935" s="255" t="s">
        <v>338</v>
      </c>
      <c r="T935" s="255" t="s">
        <v>454</v>
      </c>
      <c r="U935" s="231" t="n">
        <v>43933</v>
      </c>
      <c r="V935" s="256" t="n">
        <v>2</v>
      </c>
      <c r="W935" s="255" t="s">
        <v>116</v>
      </c>
      <c r="X935" s="258" t="n">
        <v>0</v>
      </c>
      <c r="Y935" s="257" t="n">
        <v>1.88</v>
      </c>
      <c r="Z935" s="257" t="n">
        <v>0</v>
      </c>
    </row>
    <row r="936" customFormat="false" ht="15.05" hidden="false" customHeight="false" outlineLevel="0" collapsed="false">
      <c r="A936" s="254" t="n">
        <v>71657030</v>
      </c>
      <c r="B936" s="255" t="s">
        <v>242</v>
      </c>
      <c r="C936" s="255"/>
      <c r="D936" s="255" t="s">
        <v>237</v>
      </c>
      <c r="E936" s="255" t="s">
        <v>243</v>
      </c>
      <c r="F936" s="255" t="s">
        <v>116</v>
      </c>
      <c r="G936" s="255" t="s">
        <v>272</v>
      </c>
      <c r="H936" s="231" t="n">
        <v>43933</v>
      </c>
      <c r="I936" s="231" t="n">
        <v>43933</v>
      </c>
      <c r="J936" s="255" t="s">
        <v>326</v>
      </c>
      <c r="K936" s="256" t="n">
        <v>0.5</v>
      </c>
      <c r="L936" s="255" t="s">
        <v>238</v>
      </c>
      <c r="M936" s="255" t="s">
        <v>291</v>
      </c>
      <c r="N936" s="255"/>
      <c r="O936" s="257" t="n">
        <v>1.88</v>
      </c>
      <c r="P936" s="255" t="s">
        <v>613</v>
      </c>
      <c r="Q936" s="255" t="s">
        <v>278</v>
      </c>
      <c r="R936" s="255"/>
      <c r="S936" s="255" t="s">
        <v>338</v>
      </c>
      <c r="T936" s="255" t="s">
        <v>454</v>
      </c>
      <c r="U936" s="231" t="n">
        <v>43933</v>
      </c>
      <c r="V936" s="256" t="n">
        <v>0.5</v>
      </c>
      <c r="W936" s="255" t="s">
        <v>116</v>
      </c>
      <c r="X936" s="258" t="n">
        <v>0</v>
      </c>
      <c r="Y936" s="257" t="n">
        <v>1.88</v>
      </c>
      <c r="Z936" s="257" t="n">
        <v>0</v>
      </c>
    </row>
    <row r="937" customFormat="false" ht="15.05" hidden="false" customHeight="false" outlineLevel="0" collapsed="false">
      <c r="A937" s="254" t="n">
        <v>71657040</v>
      </c>
      <c r="B937" s="255" t="s">
        <v>239</v>
      </c>
      <c r="C937" s="255"/>
      <c r="D937" s="255" t="s">
        <v>237</v>
      </c>
      <c r="E937" s="255" t="s">
        <v>195</v>
      </c>
      <c r="F937" s="255" t="s">
        <v>144</v>
      </c>
      <c r="G937" s="255" t="s">
        <v>309</v>
      </c>
      <c r="H937" s="231" t="n">
        <v>43933</v>
      </c>
      <c r="I937" s="231" t="n">
        <v>43933</v>
      </c>
      <c r="J937" s="255" t="s">
        <v>326</v>
      </c>
      <c r="K937" s="256" t="n">
        <v>4</v>
      </c>
      <c r="L937" s="255" t="s">
        <v>238</v>
      </c>
      <c r="M937" s="255" t="s">
        <v>291</v>
      </c>
      <c r="N937" s="255"/>
      <c r="O937" s="257" t="n">
        <v>3</v>
      </c>
      <c r="P937" s="255" t="s">
        <v>613</v>
      </c>
      <c r="Q937" s="255" t="s">
        <v>278</v>
      </c>
      <c r="R937" s="255"/>
      <c r="S937" s="255" t="s">
        <v>338</v>
      </c>
      <c r="T937" s="255" t="s">
        <v>454</v>
      </c>
      <c r="U937" s="231" t="n">
        <v>43933</v>
      </c>
      <c r="V937" s="256" t="n">
        <v>4</v>
      </c>
      <c r="W937" s="255" t="s">
        <v>455</v>
      </c>
      <c r="X937" s="258" t="n">
        <v>0</v>
      </c>
      <c r="Y937" s="257" t="n">
        <v>3</v>
      </c>
      <c r="Z937" s="257" t="n">
        <v>0</v>
      </c>
    </row>
    <row r="938" customFormat="false" ht="15.05" hidden="false" customHeight="false" outlineLevel="0" collapsed="false">
      <c r="A938" s="254" t="n">
        <v>71657133</v>
      </c>
      <c r="B938" s="255" t="s">
        <v>240</v>
      </c>
      <c r="C938" s="255"/>
      <c r="D938" s="255" t="s">
        <v>237</v>
      </c>
      <c r="E938" s="255" t="s">
        <v>241</v>
      </c>
      <c r="F938" s="255" t="s">
        <v>116</v>
      </c>
      <c r="G938" s="255" t="s">
        <v>272</v>
      </c>
      <c r="H938" s="231" t="n">
        <v>43933</v>
      </c>
      <c r="I938" s="231" t="n">
        <v>43933</v>
      </c>
      <c r="J938" s="255" t="s">
        <v>326</v>
      </c>
      <c r="K938" s="256" t="n">
        <v>2</v>
      </c>
      <c r="L938" s="255" t="s">
        <v>238</v>
      </c>
      <c r="M938" s="255" t="s">
        <v>291</v>
      </c>
      <c r="N938" s="255"/>
      <c r="O938" s="257" t="n">
        <v>1.88</v>
      </c>
      <c r="P938" s="255" t="s">
        <v>613</v>
      </c>
      <c r="Q938" s="255" t="s">
        <v>278</v>
      </c>
      <c r="R938" s="255"/>
      <c r="S938" s="255" t="s">
        <v>338</v>
      </c>
      <c r="T938" s="255" t="s">
        <v>454</v>
      </c>
      <c r="U938" s="231" t="n">
        <v>43933</v>
      </c>
      <c r="V938" s="256" t="n">
        <v>2</v>
      </c>
      <c r="W938" s="255" t="s">
        <v>116</v>
      </c>
      <c r="X938" s="258" t="n">
        <v>0</v>
      </c>
      <c r="Y938" s="257" t="n">
        <v>1.88</v>
      </c>
      <c r="Z938" s="257" t="n">
        <v>0</v>
      </c>
    </row>
    <row r="939" customFormat="false" ht="15.05" hidden="false" customHeight="false" outlineLevel="0" collapsed="false">
      <c r="A939" s="254" t="n">
        <v>71657133</v>
      </c>
      <c r="B939" s="255" t="s">
        <v>240</v>
      </c>
      <c r="C939" s="255"/>
      <c r="D939" s="255" t="s">
        <v>237</v>
      </c>
      <c r="E939" s="255" t="s">
        <v>241</v>
      </c>
      <c r="F939" s="255" t="s">
        <v>116</v>
      </c>
      <c r="G939" s="255" t="s">
        <v>272</v>
      </c>
      <c r="H939" s="231" t="n">
        <v>43933</v>
      </c>
      <c r="I939" s="231" t="n">
        <v>43933</v>
      </c>
      <c r="J939" s="255" t="s">
        <v>326</v>
      </c>
      <c r="K939" s="256" t="n">
        <v>0.5</v>
      </c>
      <c r="L939" s="255" t="s">
        <v>238</v>
      </c>
      <c r="M939" s="255" t="s">
        <v>291</v>
      </c>
      <c r="N939" s="255"/>
      <c r="O939" s="257" t="n">
        <v>1.88</v>
      </c>
      <c r="P939" s="255" t="s">
        <v>613</v>
      </c>
      <c r="Q939" s="255" t="s">
        <v>278</v>
      </c>
      <c r="R939" s="255"/>
      <c r="S939" s="255" t="s">
        <v>338</v>
      </c>
      <c r="T939" s="255" t="s">
        <v>454</v>
      </c>
      <c r="U939" s="231" t="n">
        <v>43933</v>
      </c>
      <c r="V939" s="256" t="n">
        <v>0.5</v>
      </c>
      <c r="W939" s="255" t="s">
        <v>116</v>
      </c>
      <c r="X939" s="258" t="n">
        <v>0</v>
      </c>
      <c r="Y939" s="257" t="n">
        <v>1.88</v>
      </c>
      <c r="Z939" s="257" t="n">
        <v>0</v>
      </c>
    </row>
    <row r="940" customFormat="false" ht="15.05" hidden="false" customHeight="false" outlineLevel="0" collapsed="false">
      <c r="A940" s="254" t="n">
        <v>71657142</v>
      </c>
      <c r="B940" s="255" t="s">
        <v>235</v>
      </c>
      <c r="C940" s="255"/>
      <c r="D940" s="255" t="s">
        <v>237</v>
      </c>
      <c r="E940" s="255" t="s">
        <v>184</v>
      </c>
      <c r="F940" s="255" t="s">
        <v>144</v>
      </c>
      <c r="G940" s="255" t="s">
        <v>309</v>
      </c>
      <c r="H940" s="231" t="n">
        <v>43933</v>
      </c>
      <c r="I940" s="231" t="n">
        <v>43933</v>
      </c>
      <c r="J940" s="255" t="s">
        <v>326</v>
      </c>
      <c r="K940" s="256" t="n">
        <v>4</v>
      </c>
      <c r="L940" s="255" t="s">
        <v>238</v>
      </c>
      <c r="M940" s="255" t="s">
        <v>291</v>
      </c>
      <c r="N940" s="255"/>
      <c r="O940" s="257" t="n">
        <v>3</v>
      </c>
      <c r="P940" s="255" t="s">
        <v>613</v>
      </c>
      <c r="Q940" s="255" t="s">
        <v>278</v>
      </c>
      <c r="R940" s="255"/>
      <c r="S940" s="255" t="s">
        <v>338</v>
      </c>
      <c r="T940" s="255" t="s">
        <v>454</v>
      </c>
      <c r="U940" s="231" t="n">
        <v>43933</v>
      </c>
      <c r="V940" s="256" t="n">
        <v>4</v>
      </c>
      <c r="W940" s="255" t="s">
        <v>455</v>
      </c>
      <c r="X940" s="258" t="n">
        <v>0</v>
      </c>
      <c r="Y940" s="257" t="n">
        <v>3</v>
      </c>
      <c r="Z940" s="257" t="n">
        <v>0</v>
      </c>
    </row>
  </sheetData>
  <autoFilter ref="A352:O1951"/>
  <dataValidations count="1">
    <dataValidation allowBlank="true" operator="between" showDropDown="false" showErrorMessage="true" showInputMessage="true" sqref="I353:I940" type="list">
      <formula1>специалисты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true"/>
  </sheetPr>
  <dimension ref="A1:U1044"/>
  <sheetViews>
    <sheetView showFormulas="false" showGridLines="true" showRowColHeaders="true" showZeros="true" rightToLeft="false" tabSelected="false" showOutlineSymbols="true" defaultGridColor="true" view="normal" topLeftCell="A31" colorId="64" zoomScale="89" zoomScaleNormal="89" zoomScalePageLayoutView="100" workbookViewId="0">
      <selection pane="topLeft" activeCell="B87" activeCellId="0" sqref="B87"/>
    </sheetView>
  </sheetViews>
  <sheetFormatPr defaultRowHeight="15.05" zeroHeight="false" outlineLevelRow="0" outlineLevelCol="1"/>
  <cols>
    <col collapsed="false" customWidth="true" hidden="false" outlineLevel="0" max="1" min="1" style="0" width="17.44"/>
    <col collapsed="false" customWidth="true" hidden="false" outlineLevel="0" max="2" min="2" style="0" width="43.55"/>
    <col collapsed="false" customWidth="true" hidden="false" outlineLevel="0" max="3" min="3" style="0" width="14.11"/>
    <col collapsed="false" customWidth="true" hidden="false" outlineLevel="0" max="4" min="4" style="231" width="10.11"/>
    <col collapsed="false" customWidth="true" hidden="false" outlineLevel="0" max="5" min="5" style="0" width="9.33"/>
    <col collapsed="false" customWidth="true" hidden="false" outlineLevel="0" max="6" min="6" style="0" width="13.44"/>
    <col collapsed="false" customWidth="true" hidden="false" outlineLevel="0" max="7" min="7" style="259" width="27.45"/>
    <col collapsed="false" customWidth="true" hidden="false" outlineLevel="0" max="8" min="8" style="0" width="13.89"/>
    <col collapsed="false" customWidth="true" hidden="true" outlineLevel="0" max="9" min="9" style="0" width="24.89"/>
    <col collapsed="false" customWidth="true" hidden="false" outlineLevel="0" max="10" min="10" style="200" width="24.66"/>
    <col collapsed="false" customWidth="true" hidden="true" outlineLevel="0" max="11" min="11" style="0" width="11.66"/>
    <col collapsed="false" customWidth="true" hidden="false" outlineLevel="1" max="12" min="12" style="186" width="13.66"/>
    <col collapsed="false" customWidth="true" hidden="false" outlineLevel="1" max="13" min="13" style="186" width="11.89"/>
    <col collapsed="false" customWidth="true" hidden="false" outlineLevel="1" max="14" min="14" style="186" width="12.44"/>
    <col collapsed="false" customWidth="true" hidden="false" outlineLevel="1" max="15" min="15" style="186" width="13.11"/>
    <col collapsed="false" customWidth="true" hidden="false" outlineLevel="1" max="16" min="16" style="186" width="11.11"/>
    <col collapsed="false" customWidth="true" hidden="false" outlineLevel="1" max="17" min="17" style="186" width="10.66"/>
    <col collapsed="false" customWidth="true" hidden="false" outlineLevel="1" max="18" min="18" style="186" width="12.33"/>
    <col collapsed="false" customWidth="true" hidden="false" outlineLevel="0" max="19" min="19" style="0" width="35.55"/>
    <col collapsed="false" customWidth="true" hidden="false" outlineLevel="0" max="20" min="20" style="0" width="33.56"/>
    <col collapsed="false" customWidth="true" hidden="false" outlineLevel="0" max="21" min="21" style="0" width="44.44"/>
    <col collapsed="false" customWidth="true" hidden="false" outlineLevel="0" max="22" min="22" style="0" width="38.88"/>
    <col collapsed="false" customWidth="true" hidden="false" outlineLevel="0" max="23" min="23" style="0" width="41.33"/>
    <col collapsed="false" customWidth="true" hidden="false" outlineLevel="0" max="24" min="24" style="0" width="14.33"/>
    <col collapsed="false" customWidth="true" hidden="false" outlineLevel="0" max="25" min="25" style="0" width="34.89"/>
    <col collapsed="false" customWidth="true" hidden="false" outlineLevel="0" max="26" min="26" style="0" width="20.44"/>
    <col collapsed="false" customWidth="true" hidden="false" outlineLevel="0" max="27" min="27" style="0" width="38.88"/>
    <col collapsed="false" customWidth="true" hidden="false" outlineLevel="0" max="28" min="28" style="0" width="24.45"/>
    <col collapsed="false" customWidth="true" hidden="false" outlineLevel="0" max="29" min="29" style="0" width="13.11"/>
    <col collapsed="false" customWidth="true" hidden="false" outlineLevel="0" max="30" min="30" style="0" width="27.56"/>
    <col collapsed="false" customWidth="true" hidden="false" outlineLevel="0" max="31" min="31" style="0" width="28.11"/>
    <col collapsed="false" customWidth="true" hidden="false" outlineLevel="0" max="32" min="32" style="0" width="23.67"/>
    <col collapsed="false" customWidth="true" hidden="false" outlineLevel="0" max="33" min="33" style="0" width="38.55"/>
    <col collapsed="false" customWidth="true" hidden="false" outlineLevel="0" max="34" min="34" style="0" width="23.33"/>
    <col collapsed="false" customWidth="true" hidden="false" outlineLevel="0" max="35" min="35" style="0" width="41.87"/>
    <col collapsed="false" customWidth="true" hidden="false" outlineLevel="0" max="36" min="36" style="0" width="27.11"/>
    <col collapsed="false" customWidth="true" hidden="false" outlineLevel="0" max="37" min="37" style="0" width="33.44"/>
    <col collapsed="false" customWidth="true" hidden="false" outlineLevel="0" max="38" min="38" style="0" width="34.44"/>
    <col collapsed="false" customWidth="true" hidden="false" outlineLevel="0" max="39" min="39" style="0" width="24"/>
    <col collapsed="false" customWidth="true" hidden="false" outlineLevel="0" max="40" min="40" style="0" width="44.11"/>
    <col collapsed="false" customWidth="true" hidden="false" outlineLevel="0" max="41" min="41" style="0" width="29.33"/>
    <col collapsed="false" customWidth="true" hidden="false" outlineLevel="0" max="42" min="42" style="0" width="39"/>
    <col collapsed="false" customWidth="true" hidden="false" outlineLevel="0" max="43" min="43" style="0" width="40"/>
    <col collapsed="false" customWidth="true" hidden="false" outlineLevel="0" max="44" min="44" style="0" width="23.45"/>
    <col collapsed="false" customWidth="true" hidden="false" outlineLevel="0" max="45" min="45" style="0" width="35.44"/>
    <col collapsed="false" customWidth="true" hidden="false" outlineLevel="0" max="46" min="46" style="0" width="26.66"/>
    <col collapsed="false" customWidth="true" hidden="false" outlineLevel="0" max="47" min="47" style="0" width="25.89"/>
    <col collapsed="false" customWidth="true" hidden="false" outlineLevel="0" max="48" min="48" style="0" width="36.66"/>
    <col collapsed="false" customWidth="true" hidden="false" outlineLevel="0" max="49" min="49" style="0" width="31.89"/>
    <col collapsed="false" customWidth="true" hidden="false" outlineLevel="0" max="50" min="50" style="0" width="29.66"/>
    <col collapsed="false" customWidth="true" hidden="false" outlineLevel="0" max="51" min="51" style="0" width="32.89"/>
    <col collapsed="false" customWidth="true" hidden="false" outlineLevel="0" max="52" min="52" style="0" width="26.89"/>
    <col collapsed="false" customWidth="true" hidden="false" outlineLevel="0" max="53" min="53" style="0" width="33"/>
    <col collapsed="false" customWidth="true" hidden="false" outlineLevel="0" max="54" min="54" style="0" width="41.66"/>
    <col collapsed="false" customWidth="true" hidden="false" outlineLevel="0" max="56" min="55" style="0" width="39.66"/>
    <col collapsed="false" customWidth="true" hidden="false" outlineLevel="0" max="57" min="57" style="0" width="39.34"/>
    <col collapsed="false" customWidth="true" hidden="false" outlineLevel="0" max="58" min="58" style="0" width="39.44"/>
    <col collapsed="false" customWidth="true" hidden="false" outlineLevel="0" max="59" min="59" style="0" width="33"/>
    <col collapsed="false" customWidth="true" hidden="false" outlineLevel="0" max="60" min="60" style="0" width="29.45"/>
    <col collapsed="false" customWidth="true" hidden="false" outlineLevel="0" max="61" min="61" style="0" width="42.87"/>
    <col collapsed="false" customWidth="true" hidden="false" outlineLevel="0" max="62" min="62" style="0" width="20.67"/>
    <col collapsed="false" customWidth="true" hidden="false" outlineLevel="0" max="63" min="63" style="0" width="30.56"/>
    <col collapsed="false" customWidth="true" hidden="false" outlineLevel="0" max="64" min="64" style="0" width="44.33"/>
    <col collapsed="false" customWidth="true" hidden="false" outlineLevel="0" max="65" min="65" style="0" width="38"/>
    <col collapsed="false" customWidth="true" hidden="false" outlineLevel="0" max="66" min="66" style="0" width="33.89"/>
    <col collapsed="false" customWidth="true" hidden="false" outlineLevel="0" max="67" min="67" style="0" width="39.44"/>
    <col collapsed="false" customWidth="true" hidden="false" outlineLevel="0" max="68" min="68" style="0" width="36.55"/>
    <col collapsed="false" customWidth="true" hidden="false" outlineLevel="0" max="69" min="69" style="0" width="33"/>
    <col collapsed="false" customWidth="true" hidden="false" outlineLevel="0" max="70" min="70" style="0" width="33.89"/>
    <col collapsed="false" customWidth="true" hidden="false" outlineLevel="0" max="71" min="71" style="0" width="22.55"/>
    <col collapsed="false" customWidth="true" hidden="false" outlineLevel="0" max="72" min="72" style="0" width="40.44"/>
    <col collapsed="false" customWidth="true" hidden="false" outlineLevel="0" max="73" min="73" style="0" width="40"/>
    <col collapsed="false" customWidth="true" hidden="false" outlineLevel="0" max="74" min="74" style="0" width="23.55"/>
    <col collapsed="false" customWidth="true" hidden="false" outlineLevel="0" max="75" min="75" style="0" width="33"/>
    <col collapsed="false" customWidth="true" hidden="false" outlineLevel="0" max="76" min="76" style="0" width="20.67"/>
    <col collapsed="false" customWidth="true" hidden="false" outlineLevel="0" max="77" min="77" style="0" width="19.44"/>
    <col collapsed="false" customWidth="true" hidden="false" outlineLevel="0" max="78" min="78" style="0" width="34"/>
    <col collapsed="false" customWidth="true" hidden="false" outlineLevel="0" max="79" min="79" style="0" width="22.44"/>
    <col collapsed="false" customWidth="true" hidden="false" outlineLevel="0" max="80" min="80" style="0" width="39.88"/>
    <col collapsed="false" customWidth="true" hidden="false" outlineLevel="0" max="81" min="81" style="0" width="21"/>
    <col collapsed="false" customWidth="true" hidden="false" outlineLevel="0" max="82" min="82" style="0" width="31.66"/>
    <col collapsed="false" customWidth="true" hidden="false" outlineLevel="0" max="83" min="83" style="0" width="30.66"/>
    <col collapsed="false" customWidth="true" hidden="false" outlineLevel="0" max="84" min="84" style="0" width="42.33"/>
    <col collapsed="false" customWidth="true" hidden="false" outlineLevel="0" max="85" min="85" style="0" width="23.45"/>
    <col collapsed="false" customWidth="true" hidden="false" outlineLevel="0" max="86" min="86" style="0" width="43"/>
    <col collapsed="false" customWidth="true" hidden="false" outlineLevel="0" max="87" min="87" style="0" width="22.44"/>
    <col collapsed="false" customWidth="true" hidden="false" outlineLevel="0" max="88" min="88" style="0" width="28.33"/>
    <col collapsed="false" customWidth="true" hidden="false" outlineLevel="0" max="89" min="89" style="0" width="21.11"/>
    <col collapsed="false" customWidth="true" hidden="false" outlineLevel="0" max="90" min="90" style="0" width="17.67"/>
    <col collapsed="false" customWidth="true" hidden="false" outlineLevel="0" max="91" min="91" style="0" width="30.33"/>
    <col collapsed="false" customWidth="true" hidden="false" outlineLevel="0" max="92" min="92" style="0" width="24.66"/>
    <col collapsed="false" customWidth="true" hidden="false" outlineLevel="0" max="93" min="93" style="0" width="20.89"/>
    <col collapsed="false" customWidth="true" hidden="false" outlineLevel="0" max="94" min="94" style="0" width="38.66"/>
    <col collapsed="false" customWidth="true" hidden="false" outlineLevel="0" max="95" min="95" style="0" width="30"/>
    <col collapsed="false" customWidth="true" hidden="false" outlineLevel="0" max="96" min="96" style="0" width="35.34"/>
    <col collapsed="false" customWidth="true" hidden="false" outlineLevel="0" max="97" min="97" style="0" width="11.66"/>
    <col collapsed="false" customWidth="true" hidden="false" outlineLevel="0" max="98" min="98" style="0" width="25.89"/>
    <col collapsed="false" customWidth="true" hidden="false" outlineLevel="0" max="99" min="99" style="0" width="32.89"/>
    <col collapsed="false" customWidth="true" hidden="false" outlineLevel="0" max="100" min="100" style="0" width="12.55"/>
    <col collapsed="false" customWidth="true" hidden="false" outlineLevel="0" max="101" min="101" style="0" width="43"/>
    <col collapsed="false" customWidth="true" hidden="false" outlineLevel="0" max="102" min="102" style="0" width="28.11"/>
    <col collapsed="false" customWidth="true" hidden="false" outlineLevel="0" max="103" min="103" style="0" width="19.89"/>
    <col collapsed="false" customWidth="true" hidden="false" outlineLevel="0" max="104" min="104" style="0" width="19.33"/>
    <col collapsed="false" customWidth="true" hidden="false" outlineLevel="0" max="105" min="105" style="0" width="31.11"/>
    <col collapsed="false" customWidth="true" hidden="false" outlineLevel="0" max="106" min="106" style="0" width="27.66"/>
    <col collapsed="false" customWidth="true" hidden="false" outlineLevel="0" max="107" min="107" style="0" width="20.11"/>
    <col collapsed="false" customWidth="true" hidden="false" outlineLevel="0" max="108" min="108" style="0" width="30"/>
    <col collapsed="false" customWidth="true" hidden="false" outlineLevel="0" max="109" min="109" style="0" width="26.66"/>
    <col collapsed="false" customWidth="true" hidden="false" outlineLevel="0" max="110" min="110" style="0" width="23.33"/>
    <col collapsed="false" customWidth="true" hidden="false" outlineLevel="0" max="111" min="111" style="0" width="37.55"/>
    <col collapsed="false" customWidth="true" hidden="false" outlineLevel="0" max="112" min="112" style="0" width="39.55"/>
    <col collapsed="false" customWidth="true" hidden="false" outlineLevel="0" max="113" min="113" style="0" width="45"/>
    <col collapsed="false" customWidth="true" hidden="false" outlineLevel="0" max="114" min="114" style="0" width="38.88"/>
    <col collapsed="false" customWidth="true" hidden="false" outlineLevel="0" max="115" min="115" style="0" width="35.66"/>
    <col collapsed="false" customWidth="true" hidden="false" outlineLevel="0" max="116" min="116" style="0" width="42.87"/>
    <col collapsed="false" customWidth="true" hidden="false" outlineLevel="0" max="117" min="117" style="0" width="36.34"/>
    <col collapsed="false" customWidth="true" hidden="false" outlineLevel="0" max="118" min="118" style="0" width="34.11"/>
    <col collapsed="false" customWidth="true" hidden="false" outlineLevel="0" max="119" min="119" style="0" width="28"/>
    <col collapsed="false" customWidth="true" hidden="false" outlineLevel="0" max="120" min="120" style="0" width="38"/>
    <col collapsed="false" customWidth="true" hidden="false" outlineLevel="0" max="121" min="121" style="0" width="41"/>
    <col collapsed="false" customWidth="true" hidden="false" outlineLevel="0" max="122" min="122" style="0" width="43.11"/>
    <col collapsed="false" customWidth="true" hidden="false" outlineLevel="0" max="123" min="123" style="0" width="35.11"/>
    <col collapsed="false" customWidth="true" hidden="false" outlineLevel="0" max="124" min="124" style="0" width="43"/>
    <col collapsed="false" customWidth="true" hidden="false" outlineLevel="0" max="125" min="125" style="0" width="32.44"/>
    <col collapsed="false" customWidth="true" hidden="false" outlineLevel="0" max="126" min="126" style="0" width="28"/>
    <col collapsed="false" customWidth="true" hidden="false" outlineLevel="0" max="133" min="127" style="0" width="40.44"/>
    <col collapsed="false" customWidth="true" hidden="false" outlineLevel="0" max="134" min="134" style="0" width="35.11"/>
    <col collapsed="false" customWidth="true" hidden="false" outlineLevel="0" max="135" min="135" style="0" width="10.66"/>
    <col collapsed="false" customWidth="true" hidden="false" outlineLevel="0" max="136" min="136" style="0" width="19.55"/>
    <col collapsed="false" customWidth="true" hidden="false" outlineLevel="0" max="137" min="137" style="0" width="35.34"/>
    <col collapsed="false" customWidth="true" hidden="false" outlineLevel="0" max="138" min="138" style="0" width="14.89"/>
    <col collapsed="false" customWidth="true" hidden="false" outlineLevel="0" max="139" min="139" style="0" width="28.66"/>
    <col collapsed="false" customWidth="true" hidden="false" outlineLevel="0" max="140" min="140" style="0" width="33.34"/>
    <col collapsed="false" customWidth="true" hidden="false" outlineLevel="0" max="141" min="141" style="0" width="30.33"/>
    <col collapsed="false" customWidth="true" hidden="false" outlineLevel="0" max="142" min="142" style="0" width="27.56"/>
    <col collapsed="false" customWidth="true" hidden="false" outlineLevel="0" max="143" min="143" style="0" width="34.55"/>
    <col collapsed="false" customWidth="true" hidden="false" outlineLevel="0" max="144" min="144" style="0" width="28"/>
    <col collapsed="false" customWidth="true" hidden="false" outlineLevel="0" max="145" min="145" style="0" width="35.44"/>
    <col collapsed="false" customWidth="true" hidden="false" outlineLevel="0" max="146" min="146" style="0" width="36.11"/>
    <col collapsed="false" customWidth="true" hidden="false" outlineLevel="0" max="147" min="147" style="0" width="40.11"/>
    <col collapsed="false" customWidth="true" hidden="false" outlineLevel="0" max="148" min="148" style="0" width="35.55"/>
    <col collapsed="false" customWidth="true" hidden="false" outlineLevel="0" max="149" min="149" style="0" width="30.11"/>
    <col collapsed="false" customWidth="true" hidden="false" outlineLevel="0" max="150" min="150" style="0" width="24.55"/>
    <col collapsed="false" customWidth="true" hidden="false" outlineLevel="0" max="151" min="151" style="0" width="43.89"/>
    <col collapsed="false" customWidth="true" hidden="false" outlineLevel="0" max="152" min="152" style="0" width="41.87"/>
    <col collapsed="false" customWidth="true" hidden="false" outlineLevel="0" max="153" min="153" style="0" width="27.66"/>
    <col collapsed="false" customWidth="true" hidden="false" outlineLevel="0" max="154" min="154" style="0" width="26.33"/>
    <col collapsed="false" customWidth="true" hidden="false" outlineLevel="0" max="155" min="155" style="0" width="24"/>
    <col collapsed="false" customWidth="true" hidden="false" outlineLevel="0" max="156" min="156" style="0" width="17.67"/>
    <col collapsed="false" customWidth="true" hidden="false" outlineLevel="0" max="157" min="157" style="0" width="43.44"/>
    <col collapsed="false" customWidth="true" hidden="false" outlineLevel="0" max="158" min="158" style="0" width="32.44"/>
    <col collapsed="false" customWidth="true" hidden="false" outlineLevel="0" max="159" min="159" style="0" width="36.34"/>
    <col collapsed="false" customWidth="true" hidden="false" outlineLevel="0" max="160" min="160" style="0" width="28.89"/>
    <col collapsed="false" customWidth="true" hidden="false" outlineLevel="0" max="161" min="161" style="0" width="14.33"/>
    <col collapsed="false" customWidth="true" hidden="false" outlineLevel="0" max="162" min="162" style="0" width="16"/>
    <col collapsed="false" customWidth="true" hidden="false" outlineLevel="0" max="163" min="163" style="0" width="44.33"/>
    <col collapsed="false" customWidth="true" hidden="false" outlineLevel="0" max="164" min="164" style="0" width="27.11"/>
    <col collapsed="false" customWidth="true" hidden="false" outlineLevel="0" max="165" min="165" style="0" width="7.55"/>
    <col collapsed="false" customWidth="true" hidden="false" outlineLevel="0" max="166" min="166" style="0" width="38.66"/>
    <col collapsed="false" customWidth="true" hidden="false" outlineLevel="0" max="167" min="167" style="0" width="19.67"/>
    <col collapsed="false" customWidth="true" hidden="false" outlineLevel="0" max="168" min="168" style="0" width="34.11"/>
    <col collapsed="false" customWidth="true" hidden="false" outlineLevel="0" max="169" min="169" style="0" width="36.88"/>
    <col collapsed="false" customWidth="true" hidden="false" outlineLevel="0" max="170" min="170" style="0" width="38.34"/>
    <col collapsed="false" customWidth="true" hidden="false" outlineLevel="0" max="171" min="171" style="0" width="35.44"/>
    <col collapsed="false" customWidth="true" hidden="false" outlineLevel="0" max="172" min="172" style="0" width="36.55"/>
    <col collapsed="false" customWidth="true" hidden="false" outlineLevel="0" max="173" min="173" style="0" width="25.55"/>
    <col collapsed="false" customWidth="true" hidden="false" outlineLevel="0" max="175" min="174" style="0" width="39"/>
    <col collapsed="false" customWidth="true" hidden="false" outlineLevel="0" max="176" min="176" style="0" width="38.66"/>
    <col collapsed="false" customWidth="true" hidden="false" outlineLevel="0" max="181" min="177" style="0" width="31.56"/>
    <col collapsed="false" customWidth="true" hidden="false" outlineLevel="0" max="182" min="182" style="0" width="39.55"/>
    <col collapsed="false" customWidth="true" hidden="false" outlineLevel="0" max="183" min="183" style="0" width="38.34"/>
    <col collapsed="false" customWidth="true" hidden="false" outlineLevel="0" max="184" min="184" style="0" width="38.66"/>
    <col collapsed="false" customWidth="true" hidden="false" outlineLevel="0" max="185" min="185" style="0" width="23.33"/>
    <col collapsed="false" customWidth="true" hidden="false" outlineLevel="0" max="186" min="186" style="0" width="32.66"/>
    <col collapsed="false" customWidth="true" hidden="false" outlineLevel="0" max="187" min="187" style="0" width="25.55"/>
    <col collapsed="false" customWidth="true" hidden="false" outlineLevel="0" max="189" min="188" style="0" width="30.44"/>
    <col collapsed="false" customWidth="true" hidden="false" outlineLevel="0" max="190" min="190" style="0" width="13.55"/>
    <col collapsed="false" customWidth="true" hidden="false" outlineLevel="0" max="191" min="191" style="0" width="16.89"/>
    <col collapsed="false" customWidth="true" hidden="false" outlineLevel="0" max="192" min="192" style="0" width="22"/>
    <col collapsed="false" customWidth="true" hidden="false" outlineLevel="0" max="193" min="193" style="0" width="32.56"/>
    <col collapsed="false" customWidth="true" hidden="false" outlineLevel="0" max="194" min="194" style="0" width="41"/>
    <col collapsed="false" customWidth="true" hidden="false" outlineLevel="0" max="195" min="195" style="0" width="26"/>
    <col collapsed="false" customWidth="true" hidden="false" outlineLevel="0" max="196" min="196" style="0" width="18.11"/>
    <col collapsed="false" customWidth="true" hidden="false" outlineLevel="0" max="197" min="197" style="0" width="22.55"/>
    <col collapsed="false" customWidth="true" hidden="false" outlineLevel="0" max="198" min="198" style="0" width="21"/>
    <col collapsed="false" customWidth="true" hidden="false" outlineLevel="0" max="199" min="199" style="0" width="18.55"/>
    <col collapsed="false" customWidth="true" hidden="false" outlineLevel="0" max="200" min="200" style="0" width="22.11"/>
    <col collapsed="false" customWidth="true" hidden="false" outlineLevel="0" max="201" min="201" style="0" width="17.67"/>
    <col collapsed="false" customWidth="true" hidden="false" outlineLevel="0" max="202" min="202" style="0" width="17.44"/>
    <col collapsed="false" customWidth="true" hidden="false" outlineLevel="0" max="203" min="203" style="0" width="17.33"/>
    <col collapsed="false" customWidth="true" hidden="false" outlineLevel="0" max="204" min="204" style="0" width="19.11"/>
    <col collapsed="false" customWidth="true" hidden="false" outlineLevel="0" max="205" min="205" style="0" width="12.89"/>
    <col collapsed="false" customWidth="true" hidden="false" outlineLevel="0" max="206" min="206" style="0" width="30"/>
    <col collapsed="false" customWidth="true" hidden="false" outlineLevel="0" max="207" min="207" style="0" width="20"/>
    <col collapsed="false" customWidth="true" hidden="false" outlineLevel="0" max="210" min="208" style="0" width="28.89"/>
    <col collapsed="false" customWidth="true" hidden="false" outlineLevel="0" max="211" min="211" style="0" width="43.44"/>
    <col collapsed="false" customWidth="true" hidden="false" outlineLevel="0" max="212" min="212" style="0" width="27.56"/>
    <col collapsed="false" customWidth="true" hidden="false" outlineLevel="0" max="213" min="213" style="0" width="44.55"/>
    <col collapsed="false" customWidth="true" hidden="false" outlineLevel="0" max="214" min="214" style="0" width="39.88"/>
    <col collapsed="false" customWidth="true" hidden="false" outlineLevel="0" max="215" min="215" style="0" width="38.34"/>
    <col collapsed="false" customWidth="true" hidden="false" outlineLevel="0" max="216" min="216" style="0" width="33.89"/>
    <col collapsed="false" customWidth="true" hidden="false" outlineLevel="0" max="217" min="217" style="0" width="39.44"/>
    <col collapsed="false" customWidth="true" hidden="false" outlineLevel="0" max="218" min="218" style="0" width="34.66"/>
    <col collapsed="false" customWidth="true" hidden="false" outlineLevel="0" max="219" min="219" style="0" width="25.11"/>
    <col collapsed="false" customWidth="true" hidden="false" outlineLevel="0" max="220" min="220" style="0" width="19"/>
    <col collapsed="false" customWidth="true" hidden="false" outlineLevel="0" max="221" min="221" style="0" width="24.11"/>
    <col collapsed="false" customWidth="true" hidden="false" outlineLevel="0" max="222" min="222" style="0" width="10.11"/>
    <col collapsed="false" customWidth="true" hidden="false" outlineLevel="0" max="223" min="223" style="0" width="42.33"/>
    <col collapsed="false" customWidth="true" hidden="false" outlineLevel="0" max="224" min="224" style="0" width="26.89"/>
    <col collapsed="false" customWidth="true" hidden="false" outlineLevel="0" max="225" min="225" style="0" width="34.44"/>
    <col collapsed="false" customWidth="true" hidden="false" outlineLevel="0" max="226" min="226" style="0" width="41.11"/>
    <col collapsed="false" customWidth="true" hidden="false" outlineLevel="0" max="227" min="227" style="0" width="41.55"/>
    <col collapsed="false" customWidth="true" hidden="false" outlineLevel="0" max="228" min="228" style="0" width="18"/>
    <col collapsed="false" customWidth="true" hidden="false" outlineLevel="0" max="229" min="229" style="0" width="25.11"/>
    <col collapsed="false" customWidth="true" hidden="false" outlineLevel="0" max="230" min="230" style="0" width="15.44"/>
    <col collapsed="false" customWidth="true" hidden="false" outlineLevel="0" max="231" min="231" style="0" width="25.55"/>
    <col collapsed="false" customWidth="true" hidden="false" outlineLevel="0" max="232" min="232" style="0" width="32.33"/>
    <col collapsed="false" customWidth="true" hidden="false" outlineLevel="0" max="233" min="233" style="0" width="7.44"/>
    <col collapsed="false" customWidth="true" hidden="false" outlineLevel="0" max="234" min="234" style="0" width="11.89"/>
    <col collapsed="false" customWidth="true" hidden="false" outlineLevel="0" max="1025" min="235" style="0" width="9.11"/>
  </cols>
  <sheetData>
    <row r="1" customFormat="false" ht="45.1" hidden="false" customHeight="true" outlineLevel="0" collapsed="false">
      <c r="A1" s="260"/>
      <c r="B1" s="260"/>
      <c r="C1" s="260"/>
      <c r="D1" s="261"/>
      <c r="E1" s="262" t="s">
        <v>763</v>
      </c>
      <c r="F1" s="262" t="s">
        <v>764</v>
      </c>
      <c r="G1" s="262" t="s">
        <v>765</v>
      </c>
      <c r="H1" s="262" t="s">
        <v>766</v>
      </c>
      <c r="I1" s="262"/>
      <c r="J1" s="263" t="s">
        <v>767</v>
      </c>
      <c r="K1" s="264"/>
      <c r="L1" s="260"/>
      <c r="M1" s="260"/>
      <c r="N1" s="260"/>
      <c r="O1" s="260"/>
      <c r="P1" s="265"/>
      <c r="Q1" s="265"/>
      <c r="R1" s="265"/>
      <c r="S1" s="260"/>
      <c r="T1" s="197"/>
    </row>
    <row r="2" customFormat="false" ht="15.05" hidden="false" customHeight="false" outlineLevel="0" collapsed="false">
      <c r="A2" s="197"/>
      <c r="B2" s="197"/>
      <c r="C2" s="197"/>
      <c r="D2" s="266"/>
      <c r="E2" s="185" t="s">
        <v>117</v>
      </c>
      <c r="F2" s="267" t="n">
        <f aca="false">VLOOKUP($E2,табель!$A$4:$J$32,10,0)</f>
        <v>0</v>
      </c>
      <c r="G2" s="217"/>
      <c r="H2" s="268"/>
      <c r="I2" s="268"/>
      <c r="J2" s="269" t="n">
        <f aca="false">SUMIF($C$32:$C$460,$E2,$G$32:$G$460)</f>
        <v>0</v>
      </c>
      <c r="K2" s="270"/>
      <c r="L2" s="186" t="n">
        <f aca="false">SUMIF($C$32:$C$2001,$E2,$L$32:$L$2001)</f>
        <v>0</v>
      </c>
      <c r="M2" s="186" t="n">
        <f aca="false">SUMIF($C$32:$C$2001,$E2,$M$32:$M$2001)</f>
        <v>0</v>
      </c>
      <c r="N2" s="186" t="n">
        <f aca="false">SUMIF($C$32:$C$2001,$E2,$N$32:$N$2001)</f>
        <v>0</v>
      </c>
      <c r="O2" s="186" t="n">
        <f aca="false">SUMIF($C$32:$C$2001,$E2,$O$32:$O$2001)</f>
        <v>0</v>
      </c>
      <c r="P2" s="186" t="n">
        <f aca="false">SUMIF($C$32:$C$2001,$E2,$P$32:$P$2001)</f>
        <v>0</v>
      </c>
      <c r="Q2" s="186" t="n">
        <f aca="false">SUMIF($C$32:$C$2001,$E2,$Q$32:$Q$2001)</f>
        <v>0</v>
      </c>
      <c r="R2" s="186" t="n">
        <f aca="false">SUMIF($C$32:$C$2001,$E2,$R$32:$R$2001)</f>
        <v>0</v>
      </c>
      <c r="S2" s="197"/>
      <c r="T2" s="197"/>
    </row>
    <row r="3" customFormat="false" ht="15.05" hidden="false" customHeight="false" outlineLevel="0" collapsed="false">
      <c r="A3" s="197"/>
      <c r="B3" s="197"/>
      <c r="C3" s="197"/>
      <c r="D3" s="266"/>
      <c r="E3" s="185" t="s">
        <v>120</v>
      </c>
      <c r="F3" s="267" t="n">
        <f aca="false">VLOOKUP($E3,табель!$A$4:$J$32,10,0)</f>
        <v>32</v>
      </c>
      <c r="G3" s="217"/>
      <c r="H3" s="268"/>
      <c r="I3" s="268"/>
      <c r="J3" s="269" t="n">
        <f aca="false">SUMIF($C$32:$C$460,$E3,$G$32:$G$460)</f>
        <v>13.8</v>
      </c>
      <c r="K3" s="270"/>
      <c r="L3" s="186" t="n">
        <f aca="false">SUMIF($C$32:$C$2001,$E3,$L$32:$L$2001)</f>
        <v>0</v>
      </c>
      <c r="M3" s="186" t="n">
        <f aca="false">SUMIF($C$32:$C$2001,$E3,$M$32:$M$2001)</f>
        <v>4.5</v>
      </c>
      <c r="N3" s="186" t="n">
        <f aca="false">SUMIF($C$32:$C$2001,$E3,$N$32:$N$2001)</f>
        <v>0</v>
      </c>
      <c r="O3" s="186" t="n">
        <f aca="false">SUMIF($C$32:$C$2001,$E3,$O$32:$O$2001)</f>
        <v>4.8</v>
      </c>
      <c r="P3" s="186" t="n">
        <f aca="false">SUMIF($C$32:$C$2001,$E3,$P$32:$P$2001)</f>
        <v>0</v>
      </c>
      <c r="Q3" s="186" t="n">
        <f aca="false">SUMIF($C$32:$C$2001,$E3,$Q$32:$Q$2001)</f>
        <v>4.5</v>
      </c>
      <c r="R3" s="186" t="n">
        <f aca="false">SUMIF($C$32:$C$2001,$E3,$R$32:$R$2001)</f>
        <v>0</v>
      </c>
      <c r="S3" s="197"/>
      <c r="T3" s="197"/>
    </row>
    <row r="4" customFormat="false" ht="15.05" hidden="false" customHeight="false" outlineLevel="0" collapsed="false">
      <c r="A4" s="197"/>
      <c r="B4" s="197"/>
      <c r="C4" s="197"/>
      <c r="D4" s="266"/>
      <c r="E4" s="185" t="s">
        <v>122</v>
      </c>
      <c r="F4" s="267" t="n">
        <f aca="false">VLOOKUP($E4,табель!$A$4:$J$32,10,0)</f>
        <v>35.3</v>
      </c>
      <c r="G4" s="217"/>
      <c r="H4" s="268"/>
      <c r="I4" s="268"/>
      <c r="J4" s="269" t="n">
        <f aca="false">SUMIF($C$32:$C$460,$E4,$G$32:$G$460)</f>
        <v>13.8</v>
      </c>
      <c r="K4" s="270"/>
      <c r="L4" s="186" t="n">
        <f aca="false">SUMIF($C$32:$C$2001,$E4,$L$32:$L$2001)</f>
        <v>4.5</v>
      </c>
      <c r="M4" s="186" t="n">
        <f aca="false">SUMIF($C$32:$C$2001,$E4,$M$32:$M$2001)</f>
        <v>0</v>
      </c>
      <c r="N4" s="186" t="n">
        <f aca="false">SUMIF($C$32:$C$2001,$E4,$N$32:$N$2001)</f>
        <v>4.8</v>
      </c>
      <c r="O4" s="186" t="n">
        <f aca="false">SUMIF($C$32:$C$2001,$E4,$O$32:$O$2001)</f>
        <v>0</v>
      </c>
      <c r="P4" s="186" t="n">
        <f aca="false">SUMIF($C$32:$C$2001,$E4,$P$32:$P$2001)</f>
        <v>4.5</v>
      </c>
      <c r="Q4" s="186" t="n">
        <f aca="false">SUMIF($C$32:$C$2001,$E4,$Q$32:$Q$2001)</f>
        <v>0</v>
      </c>
      <c r="R4" s="186" t="n">
        <f aca="false">SUMIF($C$32:$C$2001,$E4,$R$32:$R$2001)</f>
        <v>0</v>
      </c>
      <c r="S4" s="197"/>
      <c r="T4" s="197"/>
    </row>
    <row r="5" customFormat="false" ht="15.05" hidden="false" customHeight="false" outlineLevel="0" collapsed="false">
      <c r="A5" s="197"/>
      <c r="B5" s="197"/>
      <c r="C5" s="197"/>
      <c r="D5" s="266"/>
      <c r="E5" s="185" t="s">
        <v>124</v>
      </c>
      <c r="F5" s="267" t="n">
        <f aca="false">VLOOKUP($E5,табель!$A$4:$J$32,10,0)</f>
        <v>46.6</v>
      </c>
      <c r="G5" s="217"/>
      <c r="H5" s="268"/>
      <c r="I5" s="268"/>
      <c r="J5" s="269" t="n">
        <f aca="false">SUMIF($C$32:$C$460,$E5,$G$32:$G$460)</f>
        <v>21.2</v>
      </c>
      <c r="K5" s="270"/>
      <c r="L5" s="186" t="n">
        <f aca="false">SUMIF($C$32:$C$2001,$E5,$L$32:$L$2001)</f>
        <v>7.4</v>
      </c>
      <c r="M5" s="186" t="n">
        <f aca="false">SUMIF($C$32:$C$2001,$E5,$M$32:$M$2001)</f>
        <v>0</v>
      </c>
      <c r="N5" s="186" t="n">
        <f aca="false">SUMIF($C$32:$C$2001,$E5,$N$32:$N$2001)</f>
        <v>4.5</v>
      </c>
      <c r="O5" s="186" t="n">
        <f aca="false">SUMIF($C$32:$C$2001,$E5,$O$32:$O$2001)</f>
        <v>0</v>
      </c>
      <c r="P5" s="186" t="n">
        <f aca="false">SUMIF($C$32:$C$2001,$E5,$P$32:$P$2001)</f>
        <v>4.8</v>
      </c>
      <c r="Q5" s="186" t="n">
        <f aca="false">SUMIF($C$32:$C$2001,$E5,$Q$32:$Q$2001)</f>
        <v>0</v>
      </c>
      <c r="R5" s="186" t="n">
        <f aca="false">SUMIF($C$32:$C$2001,$E5,$R$32:$R$2001)</f>
        <v>4.5</v>
      </c>
      <c r="S5" s="197"/>
      <c r="T5" s="197"/>
    </row>
    <row r="6" customFormat="false" ht="15.05" hidden="false" customHeight="false" outlineLevel="0" collapsed="false">
      <c r="A6" s="197"/>
      <c r="B6" s="197"/>
      <c r="C6" s="197"/>
      <c r="D6" s="266"/>
      <c r="E6" s="185" t="s">
        <v>126</v>
      </c>
      <c r="F6" s="267" t="n">
        <f aca="false">VLOOKUP($E6,табель!$A$4:$J$32,10,0)</f>
        <v>38.6</v>
      </c>
      <c r="G6" s="217"/>
      <c r="H6" s="268"/>
      <c r="I6" s="268"/>
      <c r="J6" s="269" t="n">
        <f aca="false">SUMIF($C$32:$C$460,$E6,$G$32:$G$460)</f>
        <v>13.8</v>
      </c>
      <c r="K6" s="270"/>
      <c r="L6" s="186" t="n">
        <f aca="false">SUMIF($C$32:$C$2001,$E6,$L$32:$L$2001)</f>
        <v>0</v>
      </c>
      <c r="M6" s="186" t="n">
        <f aca="false">SUMIF($C$32:$C$2001,$E6,$M$32:$M$2001)</f>
        <v>4.8</v>
      </c>
      <c r="N6" s="186" t="n">
        <f aca="false">SUMIF($C$32:$C$2001,$E6,$N$32:$N$2001)</f>
        <v>0</v>
      </c>
      <c r="O6" s="186" t="n">
        <f aca="false">SUMIF($C$32:$C$2001,$E6,$O$32:$O$2001)</f>
        <v>4.5</v>
      </c>
      <c r="P6" s="186" t="n">
        <f aca="false">SUMIF($C$32:$C$2001,$E6,$P$32:$P$2001)</f>
        <v>0</v>
      </c>
      <c r="Q6" s="186" t="n">
        <f aca="false">SUMIF($C$32:$C$2001,$E6,$Q$32:$Q$2001)</f>
        <v>4.5</v>
      </c>
      <c r="R6" s="186" t="n">
        <f aca="false">SUMIF($C$32:$C$2001,$E6,$R$32:$R$2001)</f>
        <v>0</v>
      </c>
      <c r="S6" s="197"/>
      <c r="T6" s="197"/>
    </row>
    <row r="7" customFormat="false" ht="15.05" hidden="false" customHeight="false" outlineLevel="0" collapsed="false">
      <c r="A7" s="197"/>
      <c r="B7" s="197"/>
      <c r="C7" s="197"/>
      <c r="D7" s="266"/>
      <c r="E7" s="185" t="s">
        <v>128</v>
      </c>
      <c r="F7" s="267" t="n">
        <f aca="false">VLOOKUP($E7,табель!$A$4:$J$32,10,0)</f>
        <v>27.3</v>
      </c>
      <c r="G7" s="217"/>
      <c r="H7" s="268"/>
      <c r="I7" s="268"/>
      <c r="J7" s="269" t="n">
        <f aca="false">SUMIF($C$32:$C$460,$E7,$G$32:$G$460)</f>
        <v>4.5</v>
      </c>
      <c r="K7" s="270"/>
      <c r="L7" s="186" t="n">
        <f aca="false">SUMIF($C$32:$C$2001,$E7,$L$32:$L$2001)</f>
        <v>0</v>
      </c>
      <c r="M7" s="186" t="n">
        <f aca="false">SUMIF($C$32:$C$2001,$E7,$M$32:$M$2001)</f>
        <v>0</v>
      </c>
      <c r="N7" s="186" t="n">
        <f aca="false">SUMIF($C$32:$C$2001,$E7,$N$32:$N$2001)</f>
        <v>0</v>
      </c>
      <c r="O7" s="186" t="n">
        <f aca="false">SUMIF($C$32:$C$2001,$E7,$O$32:$O$2001)</f>
        <v>0</v>
      </c>
      <c r="P7" s="186" t="n">
        <f aca="false">SUMIF($C$32:$C$2001,$E7,$P$32:$P$2001)</f>
        <v>0</v>
      </c>
      <c r="Q7" s="186" t="n">
        <f aca="false">SUMIF($C$32:$C$2001,$E7,$Q$32:$Q$2001)</f>
        <v>0</v>
      </c>
      <c r="R7" s="186" t="n">
        <f aca="false">SUMIF($C$32:$C$2001,$E7,$R$32:$R$2001)</f>
        <v>4.5</v>
      </c>
      <c r="S7" s="197"/>
      <c r="T7" s="197"/>
    </row>
    <row r="8" customFormat="false" ht="15.05" hidden="false" customHeight="false" outlineLevel="0" collapsed="false">
      <c r="A8" s="197"/>
      <c r="B8" s="197"/>
      <c r="C8" s="197"/>
      <c r="D8" s="266"/>
      <c r="E8" s="198" t="s">
        <v>151</v>
      </c>
      <c r="F8" s="267" t="n">
        <f aca="false">VLOOKUP($E8,табель!$A$4:$J$32,10,0)</f>
        <v>46.6</v>
      </c>
      <c r="G8" s="217"/>
      <c r="H8" s="268"/>
      <c r="I8" s="268"/>
      <c r="J8" s="269" t="n">
        <f aca="false">SUMIF($C$32:$C$460,$E8,$G$32:$G$460)</f>
        <v>24</v>
      </c>
      <c r="K8" s="270"/>
      <c r="L8" s="186" t="n">
        <f aca="false">SUMIF($C$32:$C$2001,$E8,$L$32:$L$2001)</f>
        <v>6</v>
      </c>
      <c r="M8" s="186" t="n">
        <f aca="false">SUMIF($C$32:$C$2001,$E8,$M$32:$M$2001)</f>
        <v>0</v>
      </c>
      <c r="N8" s="186" t="n">
        <f aca="false">SUMIF($C$32:$C$2001,$E8,$N$32:$N$2001)</f>
        <v>6</v>
      </c>
      <c r="O8" s="186" t="n">
        <f aca="false">SUMIF($C$32:$C$2001,$E8,$O$32:$O$2001)</f>
        <v>0</v>
      </c>
      <c r="P8" s="186" t="n">
        <f aca="false">SUMIF($C$32:$C$2001,$E8,$P$32:$P$2001)</f>
        <v>6</v>
      </c>
      <c r="Q8" s="186" t="n">
        <f aca="false">SUMIF($C$32:$C$2001,$E8,$Q$32:$Q$2001)</f>
        <v>0</v>
      </c>
      <c r="R8" s="186" t="n">
        <f aca="false">SUMIF($C$32:$C$2001,$E8,$R$32:$R$2001)</f>
        <v>6</v>
      </c>
      <c r="S8" s="197"/>
      <c r="T8" s="197"/>
    </row>
    <row r="9" customFormat="false" ht="15.05" hidden="false" customHeight="false" outlineLevel="0" collapsed="false">
      <c r="A9" s="197"/>
      <c r="B9" s="197"/>
      <c r="C9" s="197"/>
      <c r="D9" s="266"/>
      <c r="E9" s="198" t="s">
        <v>153</v>
      </c>
      <c r="F9" s="267" t="n">
        <f aca="false">VLOOKUP($E9,табель!$A$4:$J$32,10,0)</f>
        <v>16</v>
      </c>
      <c r="G9" s="217"/>
      <c r="H9" s="268"/>
      <c r="I9" s="268"/>
      <c r="J9" s="269" t="n">
        <f aca="false">SUMIF($C$32:$C$460,$E9,$G$32:$G$460)</f>
        <v>0</v>
      </c>
      <c r="K9" s="270"/>
      <c r="L9" s="186" t="n">
        <f aca="false">SUMIF($C$32:$C$2001,$E9,$L$32:$L$2001)</f>
        <v>0</v>
      </c>
      <c r="M9" s="186" t="n">
        <f aca="false">SUMIF($C$32:$C$2001,$E9,$M$32:$M$2001)</f>
        <v>0</v>
      </c>
      <c r="N9" s="186" t="n">
        <f aca="false">SUMIF($C$32:$C$2001,$E9,$N$32:$N$2001)</f>
        <v>0</v>
      </c>
      <c r="O9" s="186" t="n">
        <f aca="false">SUMIF($C$32:$C$2001,$E9,$O$32:$O$2001)</f>
        <v>0</v>
      </c>
      <c r="P9" s="186" t="n">
        <f aca="false">SUMIF($C$32:$C$2001,$E9,$P$32:$P$2001)</f>
        <v>0</v>
      </c>
      <c r="Q9" s="186" t="n">
        <f aca="false">SUMIF($C$32:$C$2001,$E9,$Q$32:$Q$2001)</f>
        <v>0</v>
      </c>
      <c r="R9" s="186" t="n">
        <f aca="false">SUMIF($C$32:$C$2001,$E9,$R$32:$R$2001)</f>
        <v>0</v>
      </c>
      <c r="S9" s="197"/>
      <c r="T9" s="197"/>
    </row>
    <row r="10" customFormat="false" ht="15.05" hidden="false" customHeight="false" outlineLevel="0" collapsed="false">
      <c r="A10" s="197"/>
      <c r="B10" s="197"/>
      <c r="C10" s="197"/>
      <c r="D10" s="266"/>
      <c r="E10" s="198" t="s">
        <v>161</v>
      </c>
      <c r="F10" s="267" t="n">
        <f aca="false">VLOOKUP($E10,табель!$A$4:$J$32,10,0)</f>
        <v>35.3</v>
      </c>
      <c r="G10" s="217"/>
      <c r="H10" s="268"/>
      <c r="I10" s="268"/>
      <c r="J10" s="269" t="n">
        <f aca="false">SUMIF($C$32:$C$460,$E10,$G$32:$G$460)</f>
        <v>0</v>
      </c>
      <c r="K10" s="270"/>
      <c r="L10" s="186" t="n">
        <f aca="false">SUMIF($C$32:$C$2001,$E10,$L$32:$L$2001)</f>
        <v>0</v>
      </c>
      <c r="M10" s="186" t="n">
        <f aca="false">SUMIF($C$32:$C$2001,$E10,$M$32:$M$2001)</f>
        <v>0</v>
      </c>
      <c r="N10" s="186" t="n">
        <f aca="false">SUMIF($C$32:$C$2001,$E10,$N$32:$N$2001)</f>
        <v>0</v>
      </c>
      <c r="O10" s="186" t="n">
        <f aca="false">SUMIF($C$32:$C$2001,$E10,$O$32:$O$2001)</f>
        <v>0</v>
      </c>
      <c r="P10" s="186" t="n">
        <f aca="false">SUMIF($C$32:$C$2001,$E10,$P$32:$P$2001)</f>
        <v>0</v>
      </c>
      <c r="Q10" s="186" t="n">
        <f aca="false">SUMIF($C$32:$C$2001,$E10,$Q$32:$Q$2001)</f>
        <v>0</v>
      </c>
      <c r="R10" s="186" t="n">
        <f aca="false">SUMIF($C$32:$C$2001,$E10,$R$32:$R$2001)</f>
        <v>0</v>
      </c>
      <c r="S10" s="197"/>
      <c r="T10" s="197"/>
    </row>
    <row r="11" customFormat="false" ht="15.05" hidden="false" customHeight="false" outlineLevel="0" collapsed="false">
      <c r="A11" s="197"/>
      <c r="B11" s="197"/>
      <c r="C11" s="197"/>
      <c r="D11" s="266"/>
      <c r="E11" s="198" t="s">
        <v>147</v>
      </c>
      <c r="F11" s="267" t="n">
        <f aca="false">VLOOKUP($E11,табель!$A$4:$J$32,10,0)</f>
        <v>0</v>
      </c>
      <c r="G11" s="217"/>
      <c r="H11" s="268"/>
      <c r="I11" s="268"/>
      <c r="J11" s="269" t="n">
        <f aca="false">SUMIF($C$32:$C$460,$E11,$G$32:$G$460)</f>
        <v>18</v>
      </c>
      <c r="K11" s="270"/>
      <c r="L11" s="186" t="n">
        <f aca="false">SUMIF($C$32:$C$2001,$E11,$L$32:$L$2001)</f>
        <v>0</v>
      </c>
      <c r="M11" s="186" t="n">
        <f aca="false">SUMIF($C$32:$C$2001,$E11,$M$32:$M$2001)</f>
        <v>6</v>
      </c>
      <c r="N11" s="186" t="n">
        <f aca="false">SUMIF($C$32:$C$2001,$E11,$N$32:$N$2001)</f>
        <v>0</v>
      </c>
      <c r="O11" s="186" t="n">
        <f aca="false">SUMIF($C$32:$C$2001,$E11,$O$32:$O$2001)</f>
        <v>6</v>
      </c>
      <c r="P11" s="186" t="n">
        <f aca="false">SUMIF($C$32:$C$2001,$E11,$P$32:$P$2001)</f>
        <v>0</v>
      </c>
      <c r="Q11" s="186" t="n">
        <f aca="false">SUMIF($C$32:$C$2001,$E11,$Q$32:$Q$2001)</f>
        <v>6</v>
      </c>
      <c r="R11" s="186" t="n">
        <f aca="false">SUMIF($C$32:$C$2001,$E11,$R$32:$R$2001)</f>
        <v>0</v>
      </c>
      <c r="S11" s="197"/>
      <c r="T11" s="197"/>
    </row>
    <row r="12" customFormat="false" ht="15.05" hidden="false" customHeight="false" outlineLevel="0" collapsed="false">
      <c r="A12" s="197"/>
      <c r="B12" s="197"/>
      <c r="C12" s="197"/>
      <c r="D12" s="266"/>
      <c r="E12" s="198" t="s">
        <v>145</v>
      </c>
      <c r="F12" s="267" t="n">
        <f aca="false">VLOOKUP($E12,табель!$A$4:$J$32,10,0)</f>
        <v>38.6</v>
      </c>
      <c r="G12" s="217"/>
      <c r="H12" s="268"/>
      <c r="I12" s="268"/>
      <c r="J12" s="269" t="n">
        <f aca="false">SUMIF($C$32:$C$460,$E12,$G$32:$G$460)</f>
        <v>18</v>
      </c>
      <c r="K12" s="270"/>
      <c r="L12" s="186" t="n">
        <f aca="false">SUMIF($C$32:$C$2001,$E12,$L$32:$L$2001)</f>
        <v>0</v>
      </c>
      <c r="M12" s="186" t="n">
        <f aca="false">SUMIF($C$32:$C$2001,$E12,$M$32:$M$2001)</f>
        <v>6</v>
      </c>
      <c r="N12" s="186" t="n">
        <f aca="false">SUMIF($C$32:$C$2001,$E12,$N$32:$N$2001)</f>
        <v>0</v>
      </c>
      <c r="O12" s="186" t="n">
        <f aca="false">SUMIF($C$32:$C$2001,$E12,$O$32:$O$2001)</f>
        <v>6</v>
      </c>
      <c r="P12" s="186" t="n">
        <f aca="false">SUMIF($C$32:$C$2001,$E12,$P$32:$P$2001)</f>
        <v>0</v>
      </c>
      <c r="Q12" s="186" t="n">
        <f aca="false">SUMIF($C$32:$C$2001,$E12,$Q$32:$Q$2001)</f>
        <v>6</v>
      </c>
      <c r="R12" s="186" t="n">
        <f aca="false">SUMIF($C$32:$C$2001,$E12,$R$32:$R$2001)</f>
        <v>0</v>
      </c>
      <c r="S12" s="197"/>
      <c r="T12" s="197"/>
    </row>
    <row r="13" customFormat="false" ht="15.05" hidden="false" customHeight="false" outlineLevel="0" collapsed="false">
      <c r="A13" s="197"/>
      <c r="B13" s="197"/>
      <c r="C13" s="197"/>
      <c r="D13" s="266"/>
      <c r="E13" s="198" t="s">
        <v>149</v>
      </c>
      <c r="F13" s="267" t="n">
        <f aca="false">VLOOKUP($E13,табель!$A$4:$J$32,10,0)</f>
        <v>19.3</v>
      </c>
      <c r="G13" s="217"/>
      <c r="H13" s="268"/>
      <c r="I13" s="268"/>
      <c r="J13" s="269" t="n">
        <f aca="false">SUMIF($C$32:$C$460,$E13,$G$32:$G$460)</f>
        <v>24</v>
      </c>
      <c r="K13" s="270"/>
      <c r="L13" s="186" t="n">
        <f aca="false">SUMIF($C$32:$C$2001,$E13,$L$32:$L$2001)</f>
        <v>6</v>
      </c>
      <c r="M13" s="186" t="n">
        <f aca="false">SUMIF($C$32:$C$2001,$E13,$M$32:$M$2001)</f>
        <v>0</v>
      </c>
      <c r="N13" s="186" t="n">
        <f aca="false">SUMIF($C$32:$C$2001,$E13,$N$32:$N$2001)</f>
        <v>6</v>
      </c>
      <c r="O13" s="186" t="n">
        <f aca="false">SUMIF($C$32:$C$2001,$E13,$O$32:$O$2001)</f>
        <v>0</v>
      </c>
      <c r="P13" s="186" t="n">
        <f aca="false">SUMIF($C$32:$C$2001,$E13,$P$32:$P$2001)</f>
        <v>6</v>
      </c>
      <c r="Q13" s="186" t="n">
        <f aca="false">SUMIF($C$32:$C$2001,$E13,$Q$32:$Q$2001)</f>
        <v>0</v>
      </c>
      <c r="R13" s="186" t="n">
        <f aca="false">SUMIF($C$32:$C$2001,$E13,$R$32:$R$2001)</f>
        <v>6</v>
      </c>
      <c r="S13" s="197"/>
      <c r="T13" s="197"/>
    </row>
    <row r="14" customFormat="false" ht="15.05" hidden="false" customHeight="false" outlineLevel="0" collapsed="false">
      <c r="A14" s="197"/>
      <c r="B14" s="197"/>
      <c r="C14" s="197"/>
      <c r="D14" s="266"/>
      <c r="E14" s="255" t="s">
        <v>163</v>
      </c>
      <c r="F14" s="267" t="n">
        <f aca="false">VLOOKUP($E14,табель!$A$4:$J$32,10,0)</f>
        <v>24</v>
      </c>
      <c r="G14" s="217"/>
      <c r="H14" s="268"/>
      <c r="I14" s="268"/>
      <c r="J14" s="269" t="n">
        <f aca="false">SUMIF($C$32:$C$460,$E14,$G$32:$G$460)</f>
        <v>0</v>
      </c>
      <c r="K14" s="270"/>
      <c r="L14" s="186" t="n">
        <f aca="false">SUMIF($C$32:$C$2001,$E14,$L$32:$L$2001)</f>
        <v>0</v>
      </c>
      <c r="M14" s="186" t="n">
        <f aca="false">SUMIF($C$32:$C$2001,$E14,$M$32:$M$2001)</f>
        <v>0</v>
      </c>
      <c r="N14" s="186" t="n">
        <f aca="false">SUMIF($C$32:$C$2001,$E14,$N$32:$N$2001)</f>
        <v>0</v>
      </c>
      <c r="O14" s="186" t="n">
        <f aca="false">SUMIF($C$32:$C$2001,$E14,$O$32:$O$2001)</f>
        <v>0</v>
      </c>
      <c r="P14" s="186" t="n">
        <f aca="false">SUMIF($C$32:$C$2001,$E14,$P$32:$P$2001)</f>
        <v>0</v>
      </c>
      <c r="Q14" s="186" t="n">
        <f aca="false">SUMIF($C$32:$C$2001,$E14,$Q$32:$Q$2001)</f>
        <v>0</v>
      </c>
      <c r="R14" s="186" t="n">
        <f aca="false">SUMIF($C$32:$C$2001,$E14,$R$32:$R$2001)</f>
        <v>0</v>
      </c>
      <c r="S14" s="197"/>
      <c r="T14" s="197"/>
    </row>
    <row r="15" customFormat="false" ht="15.05" hidden="false" customHeight="false" outlineLevel="0" collapsed="false">
      <c r="A15" s="197"/>
      <c r="B15" s="197"/>
      <c r="C15" s="197"/>
      <c r="D15" s="266"/>
      <c r="E15" s="201" t="s">
        <v>168</v>
      </c>
      <c r="F15" s="267" t="n">
        <v>32</v>
      </c>
      <c r="G15" s="217"/>
      <c r="H15" s="268"/>
      <c r="I15" s="268"/>
      <c r="J15" s="269" t="n">
        <f aca="false">SUMIF($C$32:$C$460,$E15,$G$32:$G$460)</f>
        <v>0</v>
      </c>
      <c r="K15" s="270"/>
      <c r="L15" s="186" t="n">
        <f aca="false">SUMIF($C$32:$C$2001,$E15,$L$32:$L$2001)</f>
        <v>0</v>
      </c>
      <c r="M15" s="186" t="n">
        <f aca="false">SUMIF($C$32:$C$2001,$E15,$M$32:$M$2001)</f>
        <v>0</v>
      </c>
      <c r="N15" s="186" t="n">
        <f aca="false">SUMIF($C$32:$C$2001,$E15,$N$32:$N$2001)</f>
        <v>0</v>
      </c>
      <c r="O15" s="186" t="n">
        <f aca="false">SUMIF($C$32:$C$2001,$E15,$O$32:$O$2001)</f>
        <v>0</v>
      </c>
      <c r="P15" s="186" t="n">
        <f aca="false">SUMIF($C$32:$C$2001,$E15,$P$32:$P$2001)</f>
        <v>0</v>
      </c>
      <c r="Q15" s="186" t="n">
        <f aca="false">SUMIF($C$32:$C$2001,$E15,$Q$32:$Q$2001)</f>
        <v>0</v>
      </c>
      <c r="R15" s="186" t="n">
        <f aca="false">SUMIF($C$32:$C$2001,$E15,$R$32:$R$2001)</f>
        <v>0</v>
      </c>
      <c r="S15" s="197"/>
      <c r="T15" s="197"/>
    </row>
    <row r="16" customFormat="false" ht="15.05" hidden="false" customHeight="false" outlineLevel="0" collapsed="false">
      <c r="A16" s="197"/>
      <c r="B16" s="197"/>
      <c r="C16" s="197"/>
      <c r="D16" s="266"/>
      <c r="E16" s="271" t="s">
        <v>130</v>
      </c>
      <c r="F16" s="267" t="n">
        <f aca="false">VLOOKUP($E16,табель!$A$4:$J$32,10,0)</f>
        <v>24</v>
      </c>
      <c r="G16" s="217"/>
      <c r="H16" s="268"/>
      <c r="I16" s="268"/>
      <c r="J16" s="269" t="n">
        <f aca="false">SUMIF($C$32:$C$460,$E16,$G$32:$G$460)</f>
        <v>0</v>
      </c>
      <c r="K16" s="270"/>
      <c r="L16" s="186" t="n">
        <f aca="false">SUMIF($C$32:$C$2001,$E16,$L$32:$L$2001)</f>
        <v>0</v>
      </c>
      <c r="M16" s="186" t="n">
        <f aca="false">SUMIF($C$32:$C$2001,$E16,$M$32:$M$2001)</f>
        <v>0</v>
      </c>
      <c r="N16" s="186" t="n">
        <f aca="false">SUMIF($C$32:$C$2001,$E16,$N$32:$N$2001)</f>
        <v>0</v>
      </c>
      <c r="O16" s="186" t="n">
        <f aca="false">SUMIF($C$32:$C$2001,$E16,$O$32:$O$2001)</f>
        <v>0</v>
      </c>
      <c r="P16" s="186" t="n">
        <f aca="false">SUMIF($C$32:$C$2001,$E16,$P$32:$P$2001)</f>
        <v>0</v>
      </c>
      <c r="Q16" s="186" t="n">
        <f aca="false">SUMIF($C$32:$C$2001,$E16,$Q$32:$Q$2001)</f>
        <v>0</v>
      </c>
      <c r="R16" s="186" t="n">
        <f aca="false">SUMIF($C$32:$C$2001,$E16,$R$32:$R$2001)</f>
        <v>0</v>
      </c>
      <c r="S16" s="197"/>
      <c r="T16" s="197"/>
    </row>
    <row r="17" customFormat="false" ht="15.05" hidden="false" customHeight="false" outlineLevel="0" collapsed="false">
      <c r="A17" s="197"/>
      <c r="B17" s="197"/>
      <c r="C17" s="197"/>
      <c r="D17" s="266"/>
      <c r="E17" s="271" t="s">
        <v>132</v>
      </c>
      <c r="F17" s="267" t="n">
        <f aca="false">VLOOKUP($E17,табель!$A$4:$J$32,10,0)</f>
        <v>24</v>
      </c>
      <c r="G17" s="217"/>
      <c r="H17" s="268"/>
      <c r="I17" s="268"/>
      <c r="J17" s="269" t="n">
        <f aca="false">SUMIF($C$32:$C$460,$E17,$G$32:$G$460)</f>
        <v>0</v>
      </c>
      <c r="K17" s="270"/>
      <c r="L17" s="186" t="n">
        <f aca="false">SUMIF($C$32:$C$2001,$E17,$L$32:$L$2001)</f>
        <v>0</v>
      </c>
      <c r="M17" s="186" t="n">
        <f aca="false">SUMIF($C$32:$C$2001,$E17,$M$32:$M$2001)</f>
        <v>0</v>
      </c>
      <c r="N17" s="186" t="n">
        <f aca="false">SUMIF($C$32:$C$2001,$E17,$N$32:$N$2001)</f>
        <v>0</v>
      </c>
      <c r="O17" s="186" t="n">
        <f aca="false">SUMIF($C$32:$C$2001,$E17,$O$32:$O$2001)</f>
        <v>0</v>
      </c>
      <c r="P17" s="186" t="n">
        <f aca="false">SUMIF($C$32:$C$2001,$E17,$P$32:$P$2001)</f>
        <v>0</v>
      </c>
      <c r="Q17" s="186" t="n">
        <f aca="false">SUMIF($C$32:$C$2001,$E17,$Q$32:$Q$2001)</f>
        <v>0</v>
      </c>
      <c r="R17" s="186" t="n">
        <f aca="false">SUMIF($C$32:$C$2001,$E17,$R$32:$R$2001)</f>
        <v>0</v>
      </c>
      <c r="S17" s="197"/>
      <c r="T17" s="197"/>
    </row>
    <row r="18" customFormat="false" ht="15.05" hidden="false" customHeight="false" outlineLevel="0" collapsed="false">
      <c r="A18" s="197"/>
      <c r="B18" s="197"/>
      <c r="C18" s="197"/>
      <c r="D18" s="266"/>
      <c r="E18" s="271" t="s">
        <v>134</v>
      </c>
      <c r="F18" s="267" t="n">
        <f aca="false">VLOOKUP($E18,табель!$A$4:$J$32,10,0)</f>
        <v>24</v>
      </c>
      <c r="G18" s="217"/>
      <c r="H18" s="268"/>
      <c r="I18" s="268"/>
      <c r="J18" s="269" t="n">
        <f aca="false">SUMIF($C$32:$C$460,$E18,$G$32:$G$460)</f>
        <v>0</v>
      </c>
      <c r="K18" s="270"/>
      <c r="L18" s="186" t="n">
        <f aca="false">SUMIF($C$32:$C$2001,$E18,$L$32:$L$2001)</f>
        <v>0</v>
      </c>
      <c r="M18" s="186" t="n">
        <f aca="false">SUMIF($C$32:$C$2001,$E18,$M$32:$M$2001)</f>
        <v>0</v>
      </c>
      <c r="N18" s="186" t="n">
        <f aca="false">SUMIF($C$32:$C$2001,$E18,$N$32:$N$2001)</f>
        <v>0</v>
      </c>
      <c r="O18" s="186" t="n">
        <f aca="false">SUMIF($C$32:$C$2001,$E18,$O$32:$O$2001)</f>
        <v>0</v>
      </c>
      <c r="P18" s="186" t="n">
        <f aca="false">SUMIF($C$32:$C$2001,$E18,$P$32:$P$2001)</f>
        <v>0</v>
      </c>
      <c r="Q18" s="186" t="n">
        <f aca="false">SUMIF($C$32:$C$2001,$E18,$Q$32:$Q$2001)</f>
        <v>0</v>
      </c>
      <c r="R18" s="186" t="n">
        <f aca="false">SUMIF($C$32:$C$2001,$E18,$R$32:$R$2001)</f>
        <v>0</v>
      </c>
      <c r="S18" s="197"/>
      <c r="T18" s="197"/>
    </row>
    <row r="19" customFormat="false" ht="15.05" hidden="false" customHeight="false" outlineLevel="0" collapsed="false">
      <c r="A19" s="197"/>
      <c r="B19" s="197"/>
      <c r="C19" s="197"/>
      <c r="D19" s="266"/>
      <c r="E19" s="271" t="s">
        <v>136</v>
      </c>
      <c r="F19" s="267" t="n">
        <f aca="false">VLOOKUP($E19,табель!$A$4:$J$32,10,0)</f>
        <v>24</v>
      </c>
      <c r="G19" s="217"/>
      <c r="H19" s="268"/>
      <c r="I19" s="268"/>
      <c r="J19" s="269" t="n">
        <f aca="false">SUMIF($C$32:$C$460,$E19,$G$32:$G$460)</f>
        <v>0</v>
      </c>
      <c r="K19" s="270"/>
      <c r="L19" s="186" t="n">
        <f aca="false">SUMIF($C$32:$C$2001,$E19,$L$32:$L$2001)</f>
        <v>0</v>
      </c>
      <c r="M19" s="186" t="n">
        <f aca="false">SUMIF($C$32:$C$2001,$E19,$M$32:$M$2001)</f>
        <v>0</v>
      </c>
      <c r="N19" s="186" t="n">
        <f aca="false">SUMIF($C$32:$C$2001,$E19,$N$32:$N$2001)</f>
        <v>0</v>
      </c>
      <c r="O19" s="186" t="n">
        <f aca="false">SUMIF($C$32:$C$2001,$E19,$O$32:$O$2001)</f>
        <v>0</v>
      </c>
      <c r="P19" s="186" t="n">
        <f aca="false">SUMIF($C$32:$C$2001,$E19,$P$32:$P$2001)</f>
        <v>0</v>
      </c>
      <c r="Q19" s="186" t="n">
        <f aca="false">SUMIF($C$32:$C$2001,$E19,$Q$32:$Q$2001)</f>
        <v>0</v>
      </c>
      <c r="R19" s="186" t="n">
        <f aca="false">SUMIF($C$32:$C$2001,$E19,$R$32:$R$2001)</f>
        <v>0</v>
      </c>
      <c r="S19" s="197"/>
      <c r="T19" s="197"/>
    </row>
    <row r="20" customFormat="false" ht="15.05" hidden="false" customHeight="false" outlineLevel="0" collapsed="false">
      <c r="A20" s="197"/>
      <c r="B20" s="197"/>
      <c r="C20" s="197"/>
      <c r="D20" s="266"/>
      <c r="E20" s="272" t="s">
        <v>159</v>
      </c>
      <c r="F20" s="267" t="n">
        <f aca="false">VLOOKUP($E20,табель!$A$4:$J$32,10,0)</f>
        <v>31.3</v>
      </c>
      <c r="G20" s="217"/>
      <c r="H20" s="268"/>
      <c r="I20" s="268"/>
      <c r="J20" s="269" t="n">
        <f aca="false">SUMIF($C$32:$C$460,$E20,$G$32:$G$460)</f>
        <v>0</v>
      </c>
      <c r="K20" s="270"/>
      <c r="L20" s="186" t="n">
        <f aca="false">SUMIF($C$32:$C$2001,$E20,$L$32:$L$2001)</f>
        <v>0</v>
      </c>
      <c r="M20" s="186" t="n">
        <f aca="false">SUMIF($C$32:$C$2001,$E20,$M$32:$M$2001)</f>
        <v>0</v>
      </c>
      <c r="N20" s="186" t="n">
        <f aca="false">SUMIF($C$32:$C$2001,$E20,$N$32:$N$2001)</f>
        <v>0</v>
      </c>
      <c r="O20" s="186" t="n">
        <f aca="false">SUMIF($C$32:$C$2001,$E20,$O$32:$O$2001)</f>
        <v>0</v>
      </c>
      <c r="P20" s="186" t="n">
        <f aca="false">SUMIF($C$32:$C$2001,$E20,$P$32:$P$2001)</f>
        <v>0</v>
      </c>
      <c r="Q20" s="186" t="n">
        <f aca="false">SUMIF($C$32:$C$2001,$E20,$Q$32:$Q$2001)</f>
        <v>0</v>
      </c>
      <c r="R20" s="186" t="n">
        <f aca="false">SUMIF($C$32:$C$2001,$E20,$R$32:$R$2001)</f>
        <v>0</v>
      </c>
      <c r="S20" s="197"/>
      <c r="T20" s="197"/>
    </row>
    <row r="21" customFormat="false" ht="15.05" hidden="false" customHeight="false" outlineLevel="0" collapsed="false">
      <c r="A21" s="197"/>
      <c r="B21" s="197"/>
      <c r="C21" s="197"/>
      <c r="D21" s="266"/>
      <c r="E21" s="198" t="s">
        <v>155</v>
      </c>
      <c r="F21" s="267" t="n">
        <f aca="false">VLOOKUP($E21,табель!$A$4:$J$32,10,0)</f>
        <v>16</v>
      </c>
      <c r="G21" s="217"/>
      <c r="H21" s="268"/>
      <c r="I21" s="268"/>
      <c r="J21" s="269" t="n">
        <f aca="false">SUMIF($C$32:$C$460,$E21,$G$32:$G$460)</f>
        <v>0</v>
      </c>
      <c r="K21" s="270"/>
      <c r="L21" s="186" t="n">
        <f aca="false">SUMIF($C$32:$C$2001,$E21,$L$32:$L$2001)</f>
        <v>0</v>
      </c>
      <c r="M21" s="186" t="n">
        <f aca="false">SUMIF($C$32:$C$2001,$E21,$M$32:$M$2001)</f>
        <v>0</v>
      </c>
      <c r="N21" s="186" t="n">
        <f aca="false">SUMIF($C$32:$C$2001,$E21,$N$32:$N$2001)</f>
        <v>0</v>
      </c>
      <c r="O21" s="186" t="n">
        <f aca="false">SUMIF($C$32:$C$2001,$E21,$O$32:$O$2001)</f>
        <v>0</v>
      </c>
      <c r="P21" s="186" t="n">
        <f aca="false">SUMIF($C$32:$C$2001,$E21,$P$32:$P$2001)</f>
        <v>0</v>
      </c>
      <c r="Q21" s="186" t="n">
        <f aca="false">SUMIF($C$32:$C$2001,$E21,$Q$32:$Q$2001)</f>
        <v>0</v>
      </c>
      <c r="R21" s="186" t="n">
        <f aca="false">SUMIF($C$32:$C$2001,$E21,$R$32:$R$2001)</f>
        <v>0</v>
      </c>
      <c r="S21" s="197"/>
      <c r="T21" s="197"/>
    </row>
    <row r="22" customFormat="false" ht="15.05" hidden="false" customHeight="false" outlineLevel="0" collapsed="false">
      <c r="A22" s="197"/>
      <c r="B22" s="197"/>
      <c r="C22" s="197"/>
      <c r="D22" s="266"/>
      <c r="E22" s="198" t="s">
        <v>157</v>
      </c>
      <c r="F22" s="267" t="n">
        <f aca="false">VLOOKUP($E22,табель!$A$4:$J$32,10,0)</f>
        <v>24</v>
      </c>
      <c r="G22" s="217"/>
      <c r="H22" s="268"/>
      <c r="I22" s="268"/>
      <c r="J22" s="269" t="n">
        <f aca="false">SUMIF($C$32:$C$460,$E22,$G$32:$G$460)</f>
        <v>0</v>
      </c>
      <c r="K22" s="270"/>
      <c r="L22" s="186" t="n">
        <f aca="false">SUMIF($C$32:$C$2001,$E22,$L$32:$L$2001)</f>
        <v>0</v>
      </c>
      <c r="M22" s="186" t="n">
        <f aca="false">SUMIF($C$32:$C$2001,$E22,$M$32:$M$2001)</f>
        <v>0</v>
      </c>
      <c r="N22" s="186" t="n">
        <f aca="false">SUMIF($C$32:$C$2001,$E22,$N$32:$N$2001)</f>
        <v>0</v>
      </c>
      <c r="O22" s="186" t="n">
        <f aca="false">SUMIF($C$32:$C$2001,$E22,$O$32:$O$2001)</f>
        <v>0</v>
      </c>
      <c r="P22" s="186" t="n">
        <f aca="false">SUMIF($C$32:$C$2001,$E22,$P$32:$P$2001)</f>
        <v>0</v>
      </c>
      <c r="Q22" s="186" t="n">
        <f aca="false">SUMIF($C$32:$C$2001,$E22,$Q$32:$Q$2001)</f>
        <v>0</v>
      </c>
      <c r="R22" s="186" t="n">
        <f aca="false">SUMIF($C$32:$C$2001,$E22,$R$32:$R$2001)</f>
        <v>0</v>
      </c>
      <c r="S22" s="197"/>
      <c r="T22" s="197"/>
    </row>
    <row r="23" customFormat="false" ht="15.05" hidden="false" customHeight="false" outlineLevel="0" collapsed="false">
      <c r="A23" s="197"/>
      <c r="B23" s="197"/>
      <c r="C23" s="197"/>
      <c r="D23" s="266"/>
      <c r="G23" s="0"/>
      <c r="H23" s="259"/>
      <c r="I23" s="259"/>
      <c r="L23" s="197"/>
      <c r="M23" s="197"/>
      <c r="N23" s="197"/>
      <c r="O23" s="197"/>
      <c r="P23" s="0"/>
      <c r="Q23" s="0"/>
      <c r="R23" s="259"/>
    </row>
    <row r="24" customFormat="false" ht="15.05" hidden="false" customHeight="false" outlineLevel="0" collapsed="false">
      <c r="A24" s="197"/>
      <c r="B24" s="197"/>
      <c r="C24" s="197"/>
      <c r="D24" s="266"/>
      <c r="G24" s="0"/>
      <c r="H24" s="259"/>
      <c r="I24" s="259"/>
      <c r="L24" s="212"/>
      <c r="M24" s="212"/>
      <c r="N24" s="212"/>
      <c r="O24" s="212"/>
      <c r="P24" s="212"/>
      <c r="Q24" s="212"/>
      <c r="R24" s="212"/>
    </row>
    <row r="25" customFormat="false" ht="15.05" hidden="false" customHeight="false" outlineLevel="0" collapsed="false">
      <c r="A25" s="197"/>
      <c r="B25" s="197"/>
      <c r="C25" s="197"/>
      <c r="D25" s="266"/>
      <c r="G25" s="0"/>
      <c r="H25" s="259"/>
      <c r="I25" s="259"/>
      <c r="L25" s="197"/>
      <c r="M25" s="197"/>
      <c r="N25" s="197"/>
      <c r="O25" s="197"/>
      <c r="P25" s="0"/>
      <c r="Q25" s="0"/>
      <c r="R25" s="259"/>
    </row>
    <row r="26" customFormat="false" ht="15.05" hidden="false" customHeight="false" outlineLevel="0" collapsed="false">
      <c r="A26" s="197"/>
      <c r="B26" s="197"/>
      <c r="C26" s="197"/>
      <c r="D26" s="266"/>
      <c r="L26" s="273"/>
      <c r="M26" s="274"/>
      <c r="N26" s="274"/>
      <c r="O26" s="274"/>
      <c r="P26" s="274"/>
      <c r="Q26" s="274"/>
      <c r="R26" s="275"/>
    </row>
    <row r="27" customFormat="false" ht="15.05" hidden="false" customHeight="false" outlineLevel="0" collapsed="false">
      <c r="A27" s="197"/>
      <c r="B27" s="197"/>
      <c r="C27" s="197"/>
      <c r="D27" s="266"/>
      <c r="L27" s="273"/>
      <c r="M27" s="274"/>
      <c r="N27" s="274"/>
      <c r="O27" s="274"/>
      <c r="P27" s="274"/>
      <c r="Q27" s="274"/>
      <c r="R27" s="275"/>
    </row>
    <row r="28" customFormat="false" ht="15.05" hidden="false" customHeight="false" outlineLevel="0" collapsed="false">
      <c r="A28" s="197"/>
      <c r="B28" s="197"/>
      <c r="C28" s="197"/>
      <c r="D28" s="266"/>
      <c r="J28" s="276"/>
      <c r="K28" s="277"/>
      <c r="L28" s="278" t="s">
        <v>768</v>
      </c>
      <c r="M28" s="278"/>
      <c r="N28" s="278"/>
      <c r="O28" s="278"/>
      <c r="P28" s="278"/>
      <c r="Q28" s="278"/>
      <c r="R28" s="278"/>
    </row>
    <row r="29" customFormat="false" ht="15.05" hidden="false" customHeight="false" outlineLevel="0" collapsed="false">
      <c r="H29" s="197"/>
      <c r="I29" s="197"/>
      <c r="J29" s="279"/>
      <c r="K29" s="280"/>
      <c r="L29" s="212" t="n">
        <f aca="false">SUBTOTAL(9,L32:L1246)</f>
        <v>17.9</v>
      </c>
      <c r="M29" s="212" t="n">
        <f aca="false">SUBTOTAL(9,M32:M1022)</f>
        <v>21.3</v>
      </c>
      <c r="N29" s="212" t="n">
        <f aca="false">SUBTOTAL(9,N32:N1237)</f>
        <v>15.3</v>
      </c>
      <c r="O29" s="212" t="n">
        <f aca="false">SUBTOTAL(9,O32:O1422)</f>
        <v>21.3</v>
      </c>
      <c r="P29" s="212" t="n">
        <f aca="false">SUBTOTAL(9,P32:P1078)</f>
        <v>15.3</v>
      </c>
      <c r="Q29" s="212" t="n">
        <f aca="false">SUBTOTAL(9,Q32:Q1066)</f>
        <v>21</v>
      </c>
      <c r="R29" s="212" t="n">
        <f aca="false">SUBTOTAL(9,R32:R835)</f>
        <v>15</v>
      </c>
    </row>
    <row r="30" customFormat="false" ht="15.05" hidden="false" customHeight="false" outlineLevel="0" collapsed="false">
      <c r="H30" s="197"/>
      <c r="I30" s="197"/>
      <c r="J30" s="281"/>
      <c r="L30" s="282" t="n">
        <f aca="false">табель!C1</f>
        <v>43927</v>
      </c>
      <c r="M30" s="282" t="n">
        <f aca="false">табель!D1</f>
        <v>43928</v>
      </c>
      <c r="N30" s="282" t="n">
        <f aca="false">табель!E1</f>
        <v>43929</v>
      </c>
      <c r="O30" s="282" t="n">
        <f aca="false">табель!F1</f>
        <v>43930</v>
      </c>
      <c r="P30" s="282" t="n">
        <f aca="false">табель!G1</f>
        <v>43931</v>
      </c>
      <c r="Q30" s="282" t="n">
        <f aca="false">табель!H1</f>
        <v>43932</v>
      </c>
      <c r="R30" s="282" t="n">
        <f aca="false">табель!I1</f>
        <v>43933</v>
      </c>
      <c r="S30" s="283"/>
      <c r="T30" s="283"/>
      <c r="U30" s="197"/>
    </row>
    <row r="31" customFormat="false" ht="15.05" hidden="false" customHeight="false" outlineLevel="0" collapsed="false">
      <c r="A31" s="233" t="s">
        <v>225</v>
      </c>
      <c r="B31" s="234" t="s">
        <v>228</v>
      </c>
      <c r="C31" s="234" t="s">
        <v>234</v>
      </c>
      <c r="D31" s="234" t="s">
        <v>230</v>
      </c>
      <c r="E31" s="234" t="s">
        <v>231</v>
      </c>
      <c r="F31" s="234" t="s">
        <v>232</v>
      </c>
      <c r="G31" s="235" t="s">
        <v>769</v>
      </c>
      <c r="H31" s="197"/>
      <c r="I31" s="197"/>
      <c r="J31" s="284"/>
      <c r="L31" s="285" t="s">
        <v>770</v>
      </c>
      <c r="M31" s="285" t="s">
        <v>771</v>
      </c>
      <c r="N31" s="285" t="s">
        <v>772</v>
      </c>
      <c r="O31" s="285" t="s">
        <v>773</v>
      </c>
      <c r="P31" s="285" t="s">
        <v>774</v>
      </c>
      <c r="Q31" s="285" t="s">
        <v>775</v>
      </c>
      <c r="R31" s="285" t="s">
        <v>776</v>
      </c>
    </row>
    <row r="32" customFormat="false" ht="15.05" hidden="true" customHeight="false" outlineLevel="0" collapsed="false">
      <c r="A32" s="236" t="s">
        <v>236</v>
      </c>
      <c r="B32" s="243" t="s">
        <v>236</v>
      </c>
      <c r="C32" s="237" t="s">
        <v>124</v>
      </c>
      <c r="D32" s="238" t="n">
        <v>43927</v>
      </c>
      <c r="E32" s="238" t="n">
        <v>43927</v>
      </c>
      <c r="F32" s="237" t="s">
        <v>238</v>
      </c>
      <c r="G32" s="239" t="n">
        <v>2</v>
      </c>
      <c r="H32" s="197"/>
      <c r="I32" s="197"/>
      <c r="J32" s="286"/>
      <c r="K32" s="232"/>
      <c r="L32" s="186" t="n">
        <f aca="false">IF(AND(L$30&gt;=$D32,L$30&lt;=$D32,NOT(ISBLANK($D32))),$G32,"")</f>
        <v>2</v>
      </c>
      <c r="M32" s="186" t="str">
        <f aca="false">IF(AND(M$30&gt;=$D32,M$30&lt;=$D32,NOT(ISBLANK($D32))),$G32,"")</f>
        <v/>
      </c>
      <c r="N32" s="186" t="str">
        <f aca="false">IF(AND(N$30&gt;=$D32,N$30&lt;=$D32,NOT(ISBLANK($D32))),$G32,"")</f>
        <v/>
      </c>
      <c r="O32" s="186" t="str">
        <f aca="false">IF(AND(O$30&gt;=$D32,O$30&lt;=$D32,NOT(ISBLANK($D32))),$G32,"")</f>
        <v/>
      </c>
      <c r="P32" s="186" t="str">
        <f aca="false">IF(AND(P$30&gt;=$D32,P$30&lt;=$D32,NOT(ISBLANK($D32))),$G32,"")</f>
        <v/>
      </c>
      <c r="Q32" s="186" t="str">
        <f aca="false">IF(AND(Q$30&gt;=$D32,Q$30&lt;=$D32,NOT(ISBLANK($D32))),$G32,"")</f>
        <v/>
      </c>
      <c r="R32" s="186" t="str">
        <f aca="false">IF(AND(R$30&gt;=$D32,R$30&lt;=$D32,NOT(ISBLANK($D32))),$G32,"")</f>
        <v/>
      </c>
    </row>
    <row r="33" customFormat="false" ht="15.05" hidden="false" customHeight="false" outlineLevel="0" collapsed="false">
      <c r="A33" s="241"/>
      <c r="B33" s="244"/>
      <c r="C33" s="237" t="s">
        <v>236</v>
      </c>
      <c r="D33" s="238" t="s">
        <v>236</v>
      </c>
      <c r="E33" s="238" t="s">
        <v>236</v>
      </c>
      <c r="F33" s="237" t="s">
        <v>236</v>
      </c>
      <c r="G33" s="287"/>
      <c r="H33" s="197"/>
      <c r="I33" s="197"/>
      <c r="J33" s="226"/>
      <c r="K33" s="232"/>
      <c r="L33" s="186" t="str">
        <f aca="false">IF(AND(L$30&gt;=$D33,L$30&lt;=$D33,NOT(ISBLANK($D33))),$G33,"")</f>
        <v/>
      </c>
      <c r="M33" s="186" t="str">
        <f aca="false">IF(AND(M$30&gt;=$D33,M$30&lt;=$D33,NOT(ISBLANK($D33))),$G33,"")</f>
        <v/>
      </c>
      <c r="N33" s="186" t="str">
        <f aca="false">IF(AND(N$30&gt;=$D33,N$30&lt;=$D33,NOT(ISBLANK($D33))),$G33,"")</f>
        <v/>
      </c>
      <c r="O33" s="186" t="str">
        <f aca="false">IF(AND(O$30&gt;=$D33,O$30&lt;=$D33,NOT(ISBLANK($D33))),$G33,"")</f>
        <v/>
      </c>
      <c r="P33" s="186" t="str">
        <f aca="false">IF(AND(P$30&gt;=$D33,P$30&lt;=$D33,NOT(ISBLANK($D33))),$G33,"")</f>
        <v/>
      </c>
      <c r="Q33" s="186" t="str">
        <f aca="false">IF(AND(Q$30&gt;=$D33,Q$30&lt;=$D33,NOT(ISBLANK($D33))),$G33,"")</f>
        <v/>
      </c>
      <c r="R33" s="186" t="str">
        <f aca="false">IF(AND(R$30&gt;=$D33,R$30&lt;=$D33,NOT(ISBLANK($D33))),$G33,"")</f>
        <v/>
      </c>
    </row>
    <row r="34" customFormat="false" ht="15.05" hidden="false" customHeight="false" outlineLevel="0" collapsed="false">
      <c r="A34" s="242" t="n">
        <v>71648226</v>
      </c>
      <c r="B34" s="237" t="s">
        <v>184</v>
      </c>
      <c r="C34" s="237" t="s">
        <v>151</v>
      </c>
      <c r="D34" s="238" t="n">
        <v>43927</v>
      </c>
      <c r="E34" s="238" t="n">
        <v>43927</v>
      </c>
      <c r="F34" s="237" t="s">
        <v>238</v>
      </c>
      <c r="G34" s="239" t="n">
        <v>4</v>
      </c>
      <c r="H34" s="197"/>
      <c r="I34" s="197"/>
      <c r="J34" s="226"/>
      <c r="K34" s="232"/>
      <c r="L34" s="186" t="n">
        <f aca="false">IF(AND(L$30&gt;=$D34,L$30&lt;=$D34,NOT(ISBLANK($D34))),$G34,"")</f>
        <v>4</v>
      </c>
      <c r="M34" s="186" t="str">
        <f aca="false">IF(AND(M$30&gt;=$D34,M$30&lt;=$D34,NOT(ISBLANK($D34))),$G34,"")</f>
        <v/>
      </c>
      <c r="N34" s="186" t="str">
        <f aca="false">IF(AND(N$30&gt;=$D34,N$30&lt;=$D34,NOT(ISBLANK($D34))),$G34,"")</f>
        <v/>
      </c>
      <c r="O34" s="186" t="str">
        <f aca="false">IF(AND(O$30&gt;=$D34,O$30&lt;=$D34,NOT(ISBLANK($D34))),$G34,"")</f>
        <v/>
      </c>
      <c r="P34" s="186" t="str">
        <f aca="false">IF(AND(P$30&gt;=$D34,P$30&lt;=$D34,NOT(ISBLANK($D34))),$G34,"")</f>
        <v/>
      </c>
      <c r="Q34" s="186" t="str">
        <f aca="false">IF(AND(Q$30&gt;=$D34,Q$30&lt;=$D34,NOT(ISBLANK($D34))),$G34,"")</f>
        <v/>
      </c>
      <c r="R34" s="186" t="str">
        <f aca="false">IF(AND(R$30&gt;=$D34,R$30&lt;=$D34,NOT(ISBLANK($D34))),$G34,"")</f>
        <v/>
      </c>
    </row>
    <row r="35" customFormat="false" ht="15.05" hidden="true" customHeight="false" outlineLevel="0" collapsed="false">
      <c r="A35" s="242" t="n">
        <v>71655737</v>
      </c>
      <c r="B35" s="237" t="s">
        <v>184</v>
      </c>
      <c r="C35" s="237" t="s">
        <v>145</v>
      </c>
      <c r="D35" s="238" t="n">
        <v>43928</v>
      </c>
      <c r="E35" s="238" t="n">
        <v>43928</v>
      </c>
      <c r="F35" s="237" t="s">
        <v>238</v>
      </c>
      <c r="G35" s="239" t="n">
        <v>4</v>
      </c>
      <c r="H35" s="197"/>
      <c r="I35" s="197"/>
      <c r="J35" s="226"/>
      <c r="K35" s="232"/>
      <c r="L35" s="186" t="str">
        <f aca="false">IF(AND(L$30&gt;=$D35,L$30&lt;=$D35,NOT(ISBLANK($D35))),$G35,"")</f>
        <v/>
      </c>
      <c r="M35" s="186" t="n">
        <f aca="false">IF(AND(M$30&gt;=$D35,M$30&lt;=$D35,NOT(ISBLANK($D35))),$G35,"")</f>
        <v>4</v>
      </c>
      <c r="N35" s="186" t="str">
        <f aca="false">IF(AND(N$30&gt;=$D35,N$30&lt;=$D35,NOT(ISBLANK($D35))),$G35,"")</f>
        <v/>
      </c>
      <c r="O35" s="186" t="str">
        <f aca="false">IF(AND(O$30&gt;=$D35,O$30&lt;=$D35,NOT(ISBLANK($D35))),$G35,"")</f>
        <v/>
      </c>
      <c r="P35" s="186" t="str">
        <f aca="false">IF(AND(P$30&gt;=$D35,P$30&lt;=$D35,NOT(ISBLANK($D35))),$G35,"")</f>
        <v/>
      </c>
      <c r="Q35" s="186" t="str">
        <f aca="false">IF(AND(Q$30&gt;=$D35,Q$30&lt;=$D35,NOT(ISBLANK($D35))),$G35,"")</f>
        <v/>
      </c>
      <c r="R35" s="186" t="str">
        <f aca="false">IF(AND(R$30&gt;=$D35,R$30&lt;=$D35,NOT(ISBLANK($D35))),$G35,"")</f>
        <v/>
      </c>
    </row>
    <row r="36" customFormat="false" ht="15.05" hidden="false" customHeight="false" outlineLevel="0" collapsed="false">
      <c r="A36" s="242" t="n">
        <v>71656435</v>
      </c>
      <c r="B36" s="237" t="s">
        <v>184</v>
      </c>
      <c r="C36" s="237" t="s">
        <v>149</v>
      </c>
      <c r="D36" s="238" t="n">
        <v>43929</v>
      </c>
      <c r="E36" s="238" t="n">
        <v>43929</v>
      </c>
      <c r="F36" s="237" t="s">
        <v>238</v>
      </c>
      <c r="G36" s="239" t="n">
        <v>4</v>
      </c>
      <c r="H36" s="197"/>
      <c r="I36" s="197"/>
      <c r="J36" s="226"/>
      <c r="K36" s="232"/>
      <c r="L36" s="186" t="str">
        <f aca="false">IF(AND(L$30&gt;=$D36,L$30&lt;=$D36,NOT(ISBLANK($D36))),$G36,"")</f>
        <v/>
      </c>
      <c r="M36" s="186" t="str">
        <f aca="false">IF(AND(M$30&gt;=$D36,M$30&lt;=$D36,NOT(ISBLANK($D36))),$G36,"")</f>
        <v/>
      </c>
      <c r="N36" s="186" t="n">
        <f aca="false">IF(AND(N$30&gt;=$D36,N$30&lt;=$D36,NOT(ISBLANK($D36))),$G36,"")</f>
        <v>4</v>
      </c>
      <c r="O36" s="186" t="str">
        <f aca="false">IF(AND(O$30&gt;=$D36,O$30&lt;=$D36,NOT(ISBLANK($D36))),$G36,"")</f>
        <v/>
      </c>
      <c r="P36" s="186" t="str">
        <f aca="false">IF(AND(P$30&gt;=$D36,P$30&lt;=$D36,NOT(ISBLANK($D36))),$G36,"")</f>
        <v/>
      </c>
      <c r="Q36" s="186" t="str">
        <f aca="false">IF(AND(Q$30&gt;=$D36,Q$30&lt;=$D36,NOT(ISBLANK($D36))),$G36,"")</f>
        <v/>
      </c>
      <c r="R36" s="186" t="str">
        <f aca="false">IF(AND(R$30&gt;=$D36,R$30&lt;=$D36,NOT(ISBLANK($D36))),$G36,"")</f>
        <v/>
      </c>
    </row>
    <row r="37" customFormat="false" ht="15.05" hidden="false" customHeight="false" outlineLevel="0" collapsed="false">
      <c r="A37" s="242" t="n">
        <v>71657139</v>
      </c>
      <c r="B37" s="237" t="s">
        <v>184</v>
      </c>
      <c r="C37" s="237" t="s">
        <v>147</v>
      </c>
      <c r="D37" s="238" t="n">
        <v>43930</v>
      </c>
      <c r="E37" s="238" t="n">
        <v>43930</v>
      </c>
      <c r="F37" s="237" t="s">
        <v>238</v>
      </c>
      <c r="G37" s="239" t="n">
        <v>4</v>
      </c>
      <c r="H37" s="197"/>
      <c r="I37" s="197"/>
      <c r="J37" s="226"/>
      <c r="K37" s="232"/>
      <c r="L37" s="186" t="str">
        <f aca="false">IF(AND(L$30&gt;=$D37,L$30&lt;=$D37,NOT(ISBLANK($D37))),$G37,"")</f>
        <v/>
      </c>
      <c r="M37" s="186" t="str">
        <f aca="false">IF(AND(M$30&gt;=$D37,M$30&lt;=$D37,NOT(ISBLANK($D37))),$G37,"")</f>
        <v/>
      </c>
      <c r="N37" s="186" t="str">
        <f aca="false">IF(AND(N$30&gt;=$D37,N$30&lt;=$D37,NOT(ISBLANK($D37))),$G37,"")</f>
        <v/>
      </c>
      <c r="O37" s="186" t="n">
        <f aca="false">IF(AND(O$30&gt;=$D37,O$30&lt;=$D37,NOT(ISBLANK($D37))),$G37,"")</f>
        <v>4</v>
      </c>
      <c r="P37" s="186" t="str">
        <f aca="false">IF(AND(P$30&gt;=$D37,P$30&lt;=$D37,NOT(ISBLANK($D37))),$G37,"")</f>
        <v/>
      </c>
      <c r="Q37" s="186" t="str">
        <f aca="false">IF(AND(Q$30&gt;=$D37,Q$30&lt;=$D37,NOT(ISBLANK($D37))),$G37,"")</f>
        <v/>
      </c>
      <c r="R37" s="186" t="str">
        <f aca="false">IF(AND(R$30&gt;=$D37,R$30&lt;=$D37,NOT(ISBLANK($D37))),$G37,"")</f>
        <v/>
      </c>
    </row>
    <row r="38" customFormat="false" ht="15.05" hidden="false" customHeight="false" outlineLevel="0" collapsed="false">
      <c r="A38" s="242" t="n">
        <v>71657140</v>
      </c>
      <c r="B38" s="237" t="s">
        <v>184</v>
      </c>
      <c r="C38" s="237" t="s">
        <v>151</v>
      </c>
      <c r="D38" s="238" t="n">
        <v>43931</v>
      </c>
      <c r="E38" s="238" t="n">
        <v>43931</v>
      </c>
      <c r="F38" s="237" t="s">
        <v>238</v>
      </c>
      <c r="G38" s="239" t="n">
        <v>4</v>
      </c>
      <c r="H38" s="197"/>
      <c r="I38" s="197"/>
      <c r="J38" s="226"/>
      <c r="K38" s="232"/>
      <c r="L38" s="186" t="str">
        <f aca="false">IF(AND(L$30&gt;=$D38,L$30&lt;=$D38,NOT(ISBLANK($D38))),$G38,"")</f>
        <v/>
      </c>
      <c r="M38" s="186" t="str">
        <f aca="false">IF(AND(M$30&gt;=$D38,M$30&lt;=$D38,NOT(ISBLANK($D38))),$G38,"")</f>
        <v/>
      </c>
      <c r="N38" s="186" t="str">
        <f aca="false">IF(AND(N$30&gt;=$D38,N$30&lt;=$D38,NOT(ISBLANK($D38))),$G38,"")</f>
        <v/>
      </c>
      <c r="O38" s="186" t="str">
        <f aca="false">IF(AND(O$30&gt;=$D38,O$30&lt;=$D38,NOT(ISBLANK($D38))),$G38,"")</f>
        <v/>
      </c>
      <c r="P38" s="186" t="n">
        <f aca="false">IF(AND(P$30&gt;=$D38,P$30&lt;=$D38,NOT(ISBLANK($D38))),$G38,"")</f>
        <v>4</v>
      </c>
      <c r="Q38" s="186" t="str">
        <f aca="false">IF(AND(Q$30&gt;=$D38,Q$30&lt;=$D38,NOT(ISBLANK($D38))),$G38,"")</f>
        <v/>
      </c>
      <c r="R38" s="186" t="str">
        <f aca="false">IF(AND(R$30&gt;=$D38,R$30&lt;=$D38,NOT(ISBLANK($D38))),$G38,"")</f>
        <v/>
      </c>
    </row>
    <row r="39" customFormat="false" ht="15.05" hidden="true" customHeight="false" outlineLevel="0" collapsed="false">
      <c r="A39" s="242" t="n">
        <v>71657141</v>
      </c>
      <c r="B39" s="237" t="s">
        <v>184</v>
      </c>
      <c r="C39" s="237" t="s">
        <v>145</v>
      </c>
      <c r="D39" s="238" t="n">
        <v>43932</v>
      </c>
      <c r="E39" s="238" t="n">
        <v>43932</v>
      </c>
      <c r="F39" s="237" t="s">
        <v>238</v>
      </c>
      <c r="G39" s="239" t="n">
        <v>4</v>
      </c>
      <c r="H39" s="197"/>
      <c r="I39" s="197"/>
      <c r="J39" s="226"/>
      <c r="K39" s="232"/>
      <c r="L39" s="186" t="str">
        <f aca="false">IF(AND(L$30&gt;=$D39,L$30&lt;=$D39,NOT(ISBLANK($D39))),$G39,"")</f>
        <v/>
      </c>
      <c r="M39" s="186" t="str">
        <f aca="false">IF(AND(M$30&gt;=$D39,M$30&lt;=$D39,NOT(ISBLANK($D39))),$G39,"")</f>
        <v/>
      </c>
      <c r="N39" s="186" t="str">
        <f aca="false">IF(AND(N$30&gt;=$D39,N$30&lt;=$D39,NOT(ISBLANK($D39))),$G39,"")</f>
        <v/>
      </c>
      <c r="O39" s="186" t="str">
        <f aca="false">IF(AND(O$30&gt;=$D39,O$30&lt;=$D39,NOT(ISBLANK($D39))),$G39,"")</f>
        <v/>
      </c>
      <c r="P39" s="186" t="str">
        <f aca="false">IF(AND(P$30&gt;=$D39,P$30&lt;=$D39,NOT(ISBLANK($D39))),$G39,"")</f>
        <v/>
      </c>
      <c r="Q39" s="186" t="n">
        <f aca="false">IF(AND(Q$30&gt;=$D39,Q$30&lt;=$D39,NOT(ISBLANK($D39))),$G39,"")</f>
        <v>4</v>
      </c>
      <c r="R39" s="186" t="str">
        <f aca="false">IF(AND(R$30&gt;=$D39,R$30&lt;=$D39,NOT(ISBLANK($D39))),$G39,"")</f>
        <v/>
      </c>
    </row>
    <row r="40" customFormat="false" ht="15.05" hidden="true" customHeight="false" outlineLevel="0" collapsed="false">
      <c r="A40" s="242" t="n">
        <v>71657142</v>
      </c>
      <c r="B40" s="237" t="s">
        <v>184</v>
      </c>
      <c r="C40" s="237" t="s">
        <v>149</v>
      </c>
      <c r="D40" s="238" t="n">
        <v>43933</v>
      </c>
      <c r="E40" s="238" t="n">
        <v>43933</v>
      </c>
      <c r="F40" s="237" t="s">
        <v>238</v>
      </c>
      <c r="G40" s="239" t="n">
        <v>4</v>
      </c>
      <c r="H40" s="197"/>
      <c r="I40" s="197"/>
      <c r="J40" s="226"/>
      <c r="K40" s="232"/>
      <c r="L40" s="186" t="str">
        <f aca="false">IF(AND(L$30&gt;=$D40,L$30&lt;=$D40,NOT(ISBLANK($D40))),$G40,"")</f>
        <v/>
      </c>
      <c r="M40" s="186" t="str">
        <f aca="false">IF(AND(M$30&gt;=$D40,M$30&lt;=$D40,NOT(ISBLANK($D40))),$G40,"")</f>
        <v/>
      </c>
      <c r="N40" s="186" t="str">
        <f aca="false">IF(AND(N$30&gt;=$D40,N$30&lt;=$D40,NOT(ISBLANK($D40))),$G40,"")</f>
        <v/>
      </c>
      <c r="O40" s="186" t="str">
        <f aca="false">IF(AND(O$30&gt;=$D40,O$30&lt;=$D40,NOT(ISBLANK($D40))),$G40,"")</f>
        <v/>
      </c>
      <c r="P40" s="186" t="str">
        <f aca="false">IF(AND(P$30&gt;=$D40,P$30&lt;=$D40,NOT(ISBLANK($D40))),$G40,"")</f>
        <v/>
      </c>
      <c r="Q40" s="186" t="str">
        <f aca="false">IF(AND(Q$30&gt;=$D40,Q$30&lt;=$D40,NOT(ISBLANK($D40))),$G40,"")</f>
        <v/>
      </c>
      <c r="R40" s="186" t="n">
        <f aca="false">IF(AND(R$30&gt;=$D40,R$30&lt;=$D40,NOT(ISBLANK($D40))),$G40,"")</f>
        <v>4</v>
      </c>
    </row>
    <row r="41" customFormat="false" ht="15.05" hidden="false" customHeight="false" outlineLevel="0" collapsed="false">
      <c r="A41" s="242" t="n">
        <v>71648339</v>
      </c>
      <c r="B41" s="237" t="s">
        <v>195</v>
      </c>
      <c r="C41" s="237" t="s">
        <v>149</v>
      </c>
      <c r="D41" s="238" t="n">
        <v>43927</v>
      </c>
      <c r="E41" s="238" t="n">
        <v>43927</v>
      </c>
      <c r="F41" s="237" t="s">
        <v>238</v>
      </c>
      <c r="G41" s="239" t="n">
        <v>4</v>
      </c>
      <c r="H41" s="197"/>
      <c r="I41" s="197"/>
      <c r="J41" s="226"/>
      <c r="K41" s="232"/>
      <c r="L41" s="186" t="n">
        <f aca="false">IF(AND(L$30&gt;=$D41,L$30&lt;=$D41,NOT(ISBLANK($D41))),$G41,"")</f>
        <v>4</v>
      </c>
      <c r="M41" s="186" t="str">
        <f aca="false">IF(AND(M$30&gt;=$D41,M$30&lt;=$D41,NOT(ISBLANK($D41))),$G41,"")</f>
        <v/>
      </c>
      <c r="N41" s="186" t="str">
        <f aca="false">IF(AND(N$30&gt;=$D41,N$30&lt;=$D41,NOT(ISBLANK($D41))),$G41,"")</f>
        <v/>
      </c>
      <c r="O41" s="186" t="str">
        <f aca="false">IF(AND(O$30&gt;=$D41,O$30&lt;=$D41,NOT(ISBLANK($D41))),$G41,"")</f>
        <v/>
      </c>
      <c r="P41" s="186" t="str">
        <f aca="false">IF(AND(P$30&gt;=$D41,P$30&lt;=$D41,NOT(ISBLANK($D41))),$G41,"")</f>
        <v/>
      </c>
      <c r="Q41" s="186" t="str">
        <f aca="false">IF(AND(Q$30&gt;=$D41,Q$30&lt;=$D41,NOT(ISBLANK($D41))),$G41,"")</f>
        <v/>
      </c>
      <c r="R41" s="186" t="str">
        <f aca="false">IF(AND(R$30&gt;=$D41,R$30&lt;=$D41,NOT(ISBLANK($D41))),$G41,"")</f>
        <v/>
      </c>
    </row>
    <row r="42" customFormat="false" ht="15.05" hidden="false" customHeight="false" outlineLevel="0" collapsed="false">
      <c r="A42" s="242" t="n">
        <v>71655699</v>
      </c>
      <c r="B42" s="237" t="s">
        <v>195</v>
      </c>
      <c r="C42" s="237" t="s">
        <v>147</v>
      </c>
      <c r="D42" s="238" t="n">
        <v>43928</v>
      </c>
      <c r="E42" s="238" t="n">
        <v>43928</v>
      </c>
      <c r="F42" s="237" t="s">
        <v>238</v>
      </c>
      <c r="G42" s="239" t="n">
        <v>4</v>
      </c>
      <c r="H42" s="197"/>
      <c r="I42" s="197"/>
      <c r="J42" s="226"/>
      <c r="K42" s="232"/>
      <c r="L42" s="186" t="str">
        <f aca="false">IF(AND(L$30&gt;=$D42,L$30&lt;=$D42,NOT(ISBLANK($D42))),$G42,"")</f>
        <v/>
      </c>
      <c r="M42" s="186" t="n">
        <f aca="false">IF(AND(M$30&gt;=$D42,M$30&lt;=$D42,NOT(ISBLANK($D42))),$G42,"")</f>
        <v>4</v>
      </c>
      <c r="N42" s="186" t="str">
        <f aca="false">IF(AND(N$30&gt;=$D42,N$30&lt;=$D42,NOT(ISBLANK($D42))),$G42,"")</f>
        <v/>
      </c>
      <c r="O42" s="186" t="str">
        <f aca="false">IF(AND(O$30&gt;=$D42,O$30&lt;=$D42,NOT(ISBLANK($D42))),$G42,"")</f>
        <v/>
      </c>
      <c r="P42" s="186" t="str">
        <f aca="false">IF(AND(P$30&gt;=$D42,P$30&lt;=$D42,NOT(ISBLANK($D42))),$G42,"")</f>
        <v/>
      </c>
      <c r="Q42" s="186" t="str">
        <f aca="false">IF(AND(Q$30&gt;=$D42,Q$30&lt;=$D42,NOT(ISBLANK($D42))),$G42,"")</f>
        <v/>
      </c>
      <c r="R42" s="186" t="str">
        <f aca="false">IF(AND(R$30&gt;=$D42,R$30&lt;=$D42,NOT(ISBLANK($D42))),$G42,"")</f>
        <v/>
      </c>
    </row>
    <row r="43" customFormat="false" ht="15.05" hidden="false" customHeight="false" outlineLevel="0" collapsed="false">
      <c r="A43" s="242" t="n">
        <v>71656407</v>
      </c>
      <c r="B43" s="237" t="s">
        <v>195</v>
      </c>
      <c r="C43" s="237" t="s">
        <v>151</v>
      </c>
      <c r="D43" s="238" t="n">
        <v>43929</v>
      </c>
      <c r="E43" s="238" t="n">
        <v>43929</v>
      </c>
      <c r="F43" s="237" t="s">
        <v>238</v>
      </c>
      <c r="G43" s="239" t="n">
        <v>4</v>
      </c>
      <c r="H43" s="197"/>
      <c r="I43" s="197"/>
      <c r="J43" s="226"/>
      <c r="K43" s="232"/>
      <c r="L43" s="186" t="str">
        <f aca="false">IF(AND(L$30&gt;=$D43,L$30&lt;=$D43,NOT(ISBLANK($D43))),$G43,"")</f>
        <v/>
      </c>
      <c r="M43" s="186" t="str">
        <f aca="false">IF(AND(M$30&gt;=$D43,M$30&lt;=$D43,NOT(ISBLANK($D43))),$G43,"")</f>
        <v/>
      </c>
      <c r="N43" s="186" t="n">
        <f aca="false">IF(AND(N$30&gt;=$D43,N$30&lt;=$D43,NOT(ISBLANK($D43))),$G43,"")</f>
        <v>4</v>
      </c>
      <c r="O43" s="186" t="str">
        <f aca="false">IF(AND(O$30&gt;=$D43,O$30&lt;=$D43,NOT(ISBLANK($D43))),$G43,"")</f>
        <v/>
      </c>
      <c r="P43" s="186" t="str">
        <f aca="false">IF(AND(P$30&gt;=$D43,P$30&lt;=$D43,NOT(ISBLANK($D43))),$G43,"")</f>
        <v/>
      </c>
      <c r="Q43" s="186" t="str">
        <f aca="false">IF(AND(Q$30&gt;=$D43,Q$30&lt;=$D43,NOT(ISBLANK($D43))),$G43,"")</f>
        <v/>
      </c>
      <c r="R43" s="186" t="str">
        <f aca="false">IF(AND(R$30&gt;=$D43,R$30&lt;=$D43,NOT(ISBLANK($D43))),$G43,"")</f>
        <v/>
      </c>
    </row>
    <row r="44" customFormat="false" ht="15.05" hidden="true" customHeight="false" outlineLevel="0" collapsed="false">
      <c r="A44" s="242" t="n">
        <v>71657037</v>
      </c>
      <c r="B44" s="237" t="s">
        <v>195</v>
      </c>
      <c r="C44" s="237" t="s">
        <v>145</v>
      </c>
      <c r="D44" s="238" t="n">
        <v>43930</v>
      </c>
      <c r="E44" s="238" t="n">
        <v>43930</v>
      </c>
      <c r="F44" s="237" t="s">
        <v>238</v>
      </c>
      <c r="G44" s="239" t="n">
        <v>4</v>
      </c>
      <c r="H44" s="197"/>
      <c r="I44" s="197"/>
      <c r="J44" s="226"/>
      <c r="K44" s="232"/>
      <c r="L44" s="186" t="str">
        <f aca="false">IF(AND(L$30&gt;=$D44,L$30&lt;=$D44,NOT(ISBLANK($D44))),$G44,"")</f>
        <v/>
      </c>
      <c r="M44" s="186" t="str">
        <f aca="false">IF(AND(M$30&gt;=$D44,M$30&lt;=$D44,NOT(ISBLANK($D44))),$G44,"")</f>
        <v/>
      </c>
      <c r="N44" s="186" t="str">
        <f aca="false">IF(AND(N$30&gt;=$D44,N$30&lt;=$D44,NOT(ISBLANK($D44))),$G44,"")</f>
        <v/>
      </c>
      <c r="O44" s="186" t="n">
        <f aca="false">IF(AND(O$30&gt;=$D44,O$30&lt;=$D44,NOT(ISBLANK($D44))),$G44,"")</f>
        <v>4</v>
      </c>
      <c r="P44" s="186" t="str">
        <f aca="false">IF(AND(P$30&gt;=$D44,P$30&lt;=$D44,NOT(ISBLANK($D44))),$G44,"")</f>
        <v/>
      </c>
      <c r="Q44" s="186" t="str">
        <f aca="false">IF(AND(Q$30&gt;=$D44,Q$30&lt;=$D44,NOT(ISBLANK($D44))),$G44,"")</f>
        <v/>
      </c>
      <c r="R44" s="186" t="str">
        <f aca="false">IF(AND(R$30&gt;=$D44,R$30&lt;=$D44,NOT(ISBLANK($D44))),$G44,"")</f>
        <v/>
      </c>
    </row>
    <row r="45" customFormat="false" ht="15.05" hidden="false" customHeight="false" outlineLevel="0" collapsed="false">
      <c r="A45" s="242" t="n">
        <v>71657038</v>
      </c>
      <c r="B45" s="237" t="s">
        <v>195</v>
      </c>
      <c r="C45" s="237" t="s">
        <v>149</v>
      </c>
      <c r="D45" s="238" t="n">
        <v>43931</v>
      </c>
      <c r="E45" s="238" t="n">
        <v>43931</v>
      </c>
      <c r="F45" s="237" t="s">
        <v>238</v>
      </c>
      <c r="G45" s="239" t="n">
        <v>4</v>
      </c>
      <c r="H45" s="197"/>
      <c r="I45" s="197"/>
      <c r="J45" s="226"/>
      <c r="K45" s="232"/>
      <c r="L45" s="186" t="str">
        <f aca="false">IF(AND(L$30&gt;=$D45,L$30&lt;=$D45,NOT(ISBLANK($D45))),$G45,"")</f>
        <v/>
      </c>
      <c r="M45" s="186" t="str">
        <f aca="false">IF(AND(M$30&gt;=$D45,M$30&lt;=$D45,NOT(ISBLANK($D45))),$G45,"")</f>
        <v/>
      </c>
      <c r="N45" s="186" t="str">
        <f aca="false">IF(AND(N$30&gt;=$D45,N$30&lt;=$D45,NOT(ISBLANK($D45))),$G45,"")</f>
        <v/>
      </c>
      <c r="O45" s="186" t="str">
        <f aca="false">IF(AND(O$30&gt;=$D45,O$30&lt;=$D45,NOT(ISBLANK($D45))),$G45,"")</f>
        <v/>
      </c>
      <c r="P45" s="186" t="n">
        <f aca="false">IF(AND(P$30&gt;=$D45,P$30&lt;=$D45,NOT(ISBLANK($D45))),$G45,"")</f>
        <v>4</v>
      </c>
      <c r="Q45" s="186" t="str">
        <f aca="false">IF(AND(Q$30&gt;=$D45,Q$30&lt;=$D45,NOT(ISBLANK($D45))),$G45,"")</f>
        <v/>
      </c>
      <c r="R45" s="186" t="str">
        <f aca="false">IF(AND(R$30&gt;=$D45,R$30&lt;=$D45,NOT(ISBLANK($D45))),$G45,"")</f>
        <v/>
      </c>
    </row>
    <row r="46" customFormat="false" ht="15.05" hidden="false" customHeight="false" outlineLevel="0" collapsed="false">
      <c r="A46" s="242" t="n">
        <v>71657039</v>
      </c>
      <c r="B46" s="237" t="s">
        <v>195</v>
      </c>
      <c r="C46" s="237" t="s">
        <v>147</v>
      </c>
      <c r="D46" s="238" t="n">
        <v>43932</v>
      </c>
      <c r="E46" s="238" t="n">
        <v>43932</v>
      </c>
      <c r="F46" s="237" t="s">
        <v>238</v>
      </c>
      <c r="G46" s="239" t="n">
        <v>4</v>
      </c>
      <c r="H46" s="197"/>
      <c r="I46" s="197"/>
      <c r="J46" s="226"/>
      <c r="K46" s="232"/>
      <c r="L46" s="186" t="str">
        <f aca="false">IF(AND(L$30&gt;=$D46,L$30&lt;=$D46,NOT(ISBLANK($D46))),$G46,"")</f>
        <v/>
      </c>
      <c r="M46" s="186" t="str">
        <f aca="false">IF(AND(M$30&gt;=$D46,M$30&lt;=$D46,NOT(ISBLANK($D46))),$G46,"")</f>
        <v/>
      </c>
      <c r="N46" s="186" t="str">
        <f aca="false">IF(AND(N$30&gt;=$D46,N$30&lt;=$D46,NOT(ISBLANK($D46))),$G46,"")</f>
        <v/>
      </c>
      <c r="O46" s="186" t="str">
        <f aca="false">IF(AND(O$30&gt;=$D46,O$30&lt;=$D46,NOT(ISBLANK($D46))),$G46,"")</f>
        <v/>
      </c>
      <c r="P46" s="186" t="str">
        <f aca="false">IF(AND(P$30&gt;=$D46,P$30&lt;=$D46,NOT(ISBLANK($D46))),$G46,"")</f>
        <v/>
      </c>
      <c r="Q46" s="186" t="n">
        <f aca="false">IF(AND(Q$30&gt;=$D46,Q$30&lt;=$D46,NOT(ISBLANK($D46))),$G46,"")</f>
        <v>4</v>
      </c>
      <c r="R46" s="186" t="str">
        <f aca="false">IF(AND(R$30&gt;=$D46,R$30&lt;=$D46,NOT(ISBLANK($D46))),$G46,"")</f>
        <v/>
      </c>
    </row>
    <row r="47" customFormat="false" ht="15.05" hidden="false" customHeight="false" outlineLevel="0" collapsed="false">
      <c r="A47" s="242" t="n">
        <v>71657040</v>
      </c>
      <c r="B47" s="237" t="s">
        <v>195</v>
      </c>
      <c r="C47" s="237" t="s">
        <v>151</v>
      </c>
      <c r="D47" s="238" t="n">
        <v>43933</v>
      </c>
      <c r="E47" s="238" t="n">
        <v>43933</v>
      </c>
      <c r="F47" s="237" t="s">
        <v>238</v>
      </c>
      <c r="G47" s="239" t="n">
        <v>4</v>
      </c>
      <c r="H47" s="197"/>
      <c r="I47" s="197"/>
      <c r="J47" s="226"/>
      <c r="K47" s="232"/>
      <c r="L47" s="186" t="str">
        <f aca="false">IF(AND(L$30&gt;=$D47,L$30&lt;=$D47,NOT(ISBLANK($D47))),$G47,"")</f>
        <v/>
      </c>
      <c r="M47" s="186" t="str">
        <f aca="false">IF(AND(M$30&gt;=$D47,M$30&lt;=$D47,NOT(ISBLANK($D47))),$G47,"")</f>
        <v/>
      </c>
      <c r="N47" s="186" t="str">
        <f aca="false">IF(AND(N$30&gt;=$D47,N$30&lt;=$D47,NOT(ISBLANK($D47))),$G47,"")</f>
        <v/>
      </c>
      <c r="O47" s="186" t="str">
        <f aca="false">IF(AND(O$30&gt;=$D47,O$30&lt;=$D47,NOT(ISBLANK($D47))),$G47,"")</f>
        <v/>
      </c>
      <c r="P47" s="186" t="str">
        <f aca="false">IF(AND(P$30&gt;=$D47,P$30&lt;=$D47,NOT(ISBLANK($D47))),$G47,"")</f>
        <v/>
      </c>
      <c r="Q47" s="186" t="str">
        <f aca="false">IF(AND(Q$30&gt;=$D47,Q$30&lt;=$D47,NOT(ISBLANK($D47))),$G47,"")</f>
        <v/>
      </c>
      <c r="R47" s="186" t="n">
        <f aca="false">IF(AND(R$30&gt;=$D47,R$30&lt;=$D47,NOT(ISBLANK($D47))),$G47,"")</f>
        <v>4</v>
      </c>
    </row>
    <row r="48" customFormat="false" ht="15.05" hidden="false" customHeight="false" outlineLevel="0" collapsed="false">
      <c r="A48" s="242" t="n">
        <v>71648219</v>
      </c>
      <c r="B48" s="237" t="s">
        <v>241</v>
      </c>
      <c r="C48" s="237" t="s">
        <v>124</v>
      </c>
      <c r="D48" s="238" t="n">
        <v>43927</v>
      </c>
      <c r="E48" s="238" t="n">
        <v>43927</v>
      </c>
      <c r="F48" s="237" t="s">
        <v>238</v>
      </c>
      <c r="G48" s="239" t="n">
        <v>2.5</v>
      </c>
      <c r="H48" s="197"/>
      <c r="I48" s="197"/>
      <c r="J48" s="226"/>
      <c r="K48" s="232"/>
      <c r="L48" s="186" t="n">
        <f aca="false">IF(AND(L$30&gt;=$D48,L$30&lt;=$D48,NOT(ISBLANK($D48))),$G48,"")</f>
        <v>2.5</v>
      </c>
      <c r="M48" s="186" t="str">
        <f aca="false">IF(AND(M$30&gt;=$D48,M$30&lt;=$D48,NOT(ISBLANK($D48))),$G48,"")</f>
        <v/>
      </c>
      <c r="N48" s="186" t="str">
        <f aca="false">IF(AND(N$30&gt;=$D48,N$30&lt;=$D48,NOT(ISBLANK($D48))),$G48,"")</f>
        <v/>
      </c>
      <c r="O48" s="186" t="str">
        <f aca="false">IF(AND(O$30&gt;=$D48,O$30&lt;=$D48,NOT(ISBLANK($D48))),$G48,"")</f>
        <v/>
      </c>
      <c r="P48" s="186" t="str">
        <f aca="false">IF(AND(P$30&gt;=$D48,P$30&lt;=$D48,NOT(ISBLANK($D48))),$G48,"")</f>
        <v/>
      </c>
      <c r="Q48" s="186" t="str">
        <f aca="false">IF(AND(Q$30&gt;=$D48,Q$30&lt;=$D48,NOT(ISBLANK($D48))),$G48,"")</f>
        <v/>
      </c>
      <c r="R48" s="186" t="str">
        <f aca="false">IF(AND(R$30&gt;=$D48,R$30&lt;=$D48,NOT(ISBLANK($D48))),$G48,"")</f>
        <v/>
      </c>
    </row>
    <row r="49" customFormat="false" ht="15.05" hidden="false" customHeight="false" outlineLevel="0" collapsed="false">
      <c r="A49" s="242" t="n">
        <v>71655736</v>
      </c>
      <c r="B49" s="237" t="s">
        <v>241</v>
      </c>
      <c r="C49" s="237" t="s">
        <v>126</v>
      </c>
      <c r="D49" s="238" t="n">
        <v>43928</v>
      </c>
      <c r="E49" s="238" t="n">
        <v>43928</v>
      </c>
      <c r="F49" s="237" t="s">
        <v>238</v>
      </c>
      <c r="G49" s="239" t="n">
        <v>2.5</v>
      </c>
      <c r="H49" s="197"/>
      <c r="I49" s="197"/>
      <c r="J49" s="226"/>
      <c r="K49" s="232"/>
      <c r="L49" s="186" t="str">
        <f aca="false">IF(AND(L$30&gt;=$D49,L$30&lt;=$D49,NOT(ISBLANK($D49))),$G49,"")</f>
        <v/>
      </c>
      <c r="M49" s="186" t="n">
        <f aca="false">IF(AND(M$30&gt;=$D49,M$30&lt;=$D49,NOT(ISBLANK($D49))),$G49,"")</f>
        <v>2.5</v>
      </c>
      <c r="N49" s="186" t="str">
        <f aca="false">IF(AND(N$30&gt;=$D49,N$30&lt;=$D49,NOT(ISBLANK($D49))),$G49,"")</f>
        <v/>
      </c>
      <c r="O49" s="186" t="str">
        <f aca="false">IF(AND(O$30&gt;=$D49,O$30&lt;=$D49,NOT(ISBLANK($D49))),$G49,"")</f>
        <v/>
      </c>
      <c r="P49" s="186" t="str">
        <f aca="false">IF(AND(P$30&gt;=$D49,P$30&lt;=$D49,NOT(ISBLANK($D49))),$G49,"")</f>
        <v/>
      </c>
      <c r="Q49" s="186" t="str">
        <f aca="false">IF(AND(Q$30&gt;=$D49,Q$30&lt;=$D49,NOT(ISBLANK($D49))),$G49,"")</f>
        <v/>
      </c>
      <c r="R49" s="186" t="str">
        <f aca="false">IF(AND(R$30&gt;=$D49,R$30&lt;=$D49,NOT(ISBLANK($D49))),$G49,"")</f>
        <v/>
      </c>
    </row>
    <row r="50" customFormat="false" ht="15.05" hidden="false" customHeight="false" outlineLevel="0" collapsed="false">
      <c r="A50" s="242" t="n">
        <v>71656434</v>
      </c>
      <c r="B50" s="237" t="s">
        <v>241</v>
      </c>
      <c r="C50" s="237" t="s">
        <v>122</v>
      </c>
      <c r="D50" s="238" t="n">
        <v>43929</v>
      </c>
      <c r="E50" s="238" t="n">
        <v>43929</v>
      </c>
      <c r="F50" s="237" t="s">
        <v>238</v>
      </c>
      <c r="G50" s="239" t="n">
        <v>2.5</v>
      </c>
      <c r="H50" s="197"/>
      <c r="I50" s="197"/>
      <c r="J50" s="226"/>
      <c r="K50" s="232"/>
      <c r="L50" s="186" t="str">
        <f aca="false">IF(AND(L$30&gt;=$D50,L$30&lt;=$D50,NOT(ISBLANK($D50))),$G50,"")</f>
        <v/>
      </c>
      <c r="M50" s="186" t="str">
        <f aca="false">IF(AND(M$30&gt;=$D50,M$30&lt;=$D50,NOT(ISBLANK($D50))),$G50,"")</f>
        <v/>
      </c>
      <c r="N50" s="186" t="n">
        <f aca="false">IF(AND(N$30&gt;=$D50,N$30&lt;=$D50,NOT(ISBLANK($D50))),$G50,"")</f>
        <v>2.5</v>
      </c>
      <c r="O50" s="186" t="str">
        <f aca="false">IF(AND(O$30&gt;=$D50,O$30&lt;=$D50,NOT(ISBLANK($D50))),$G50,"")</f>
        <v/>
      </c>
      <c r="P50" s="186" t="str">
        <f aca="false">IF(AND(P$30&gt;=$D50,P$30&lt;=$D50,NOT(ISBLANK($D50))),$G50,"")</f>
        <v/>
      </c>
      <c r="Q50" s="186" t="str">
        <f aca="false">IF(AND(Q$30&gt;=$D50,Q$30&lt;=$D50,NOT(ISBLANK($D50))),$G50,"")</f>
        <v/>
      </c>
      <c r="R50" s="186" t="str">
        <f aca="false">IF(AND(R$30&gt;=$D50,R$30&lt;=$D50,NOT(ISBLANK($D50))),$G50,"")</f>
        <v/>
      </c>
    </row>
    <row r="51" customFormat="false" ht="15.05" hidden="false" customHeight="false" outlineLevel="0" collapsed="false">
      <c r="A51" s="242" t="n">
        <v>71657130</v>
      </c>
      <c r="B51" s="237" t="s">
        <v>241</v>
      </c>
      <c r="C51" s="237" t="s">
        <v>120</v>
      </c>
      <c r="D51" s="238" t="n">
        <v>43930</v>
      </c>
      <c r="E51" s="238" t="n">
        <v>43930</v>
      </c>
      <c r="F51" s="237" t="s">
        <v>238</v>
      </c>
      <c r="G51" s="239" t="n">
        <v>2.5</v>
      </c>
      <c r="H51" s="197"/>
      <c r="I51" s="197"/>
      <c r="J51" s="226"/>
      <c r="K51" s="232"/>
      <c r="L51" s="186" t="str">
        <f aca="false">IF(AND(L$30&gt;=$D51,L$30&lt;=$D51,NOT(ISBLANK($D51))),$G51,"")</f>
        <v/>
      </c>
      <c r="M51" s="186" t="str">
        <f aca="false">IF(AND(M$30&gt;=$D51,M$30&lt;=$D51,NOT(ISBLANK($D51))),$G51,"")</f>
        <v/>
      </c>
      <c r="N51" s="186" t="str">
        <f aca="false">IF(AND(N$30&gt;=$D51,N$30&lt;=$D51,NOT(ISBLANK($D51))),$G51,"")</f>
        <v/>
      </c>
      <c r="O51" s="186" t="n">
        <f aca="false">IF(AND(O$30&gt;=$D51,O$30&lt;=$D51,NOT(ISBLANK($D51))),$G51,"")</f>
        <v>2.5</v>
      </c>
      <c r="P51" s="186" t="str">
        <f aca="false">IF(AND(P$30&gt;=$D51,P$30&lt;=$D51,NOT(ISBLANK($D51))),$G51,"")</f>
        <v/>
      </c>
      <c r="Q51" s="186" t="str">
        <f aca="false">IF(AND(Q$30&gt;=$D51,Q$30&lt;=$D51,NOT(ISBLANK($D51))),$G51,"")</f>
        <v/>
      </c>
      <c r="R51" s="186" t="str">
        <f aca="false">IF(AND(R$30&gt;=$D51,R$30&lt;=$D51,NOT(ISBLANK($D51))),$G51,"")</f>
        <v/>
      </c>
    </row>
    <row r="52" customFormat="false" ht="15.05" hidden="false" customHeight="false" outlineLevel="0" collapsed="false">
      <c r="A52" s="242" t="n">
        <v>71657131</v>
      </c>
      <c r="B52" s="237" t="s">
        <v>241</v>
      </c>
      <c r="C52" s="237" t="s">
        <v>124</v>
      </c>
      <c r="D52" s="238" t="n">
        <v>43931</v>
      </c>
      <c r="E52" s="238" t="n">
        <v>43931</v>
      </c>
      <c r="F52" s="237" t="s">
        <v>238</v>
      </c>
      <c r="G52" s="239" t="n">
        <v>2.5</v>
      </c>
      <c r="H52" s="197"/>
      <c r="I52" s="197"/>
      <c r="J52" s="226"/>
      <c r="K52" s="232"/>
      <c r="L52" s="186" t="str">
        <f aca="false">IF(AND(L$30&gt;=$D52,L$30&lt;=$D52,NOT(ISBLANK($D52))),$G52,"")</f>
        <v/>
      </c>
      <c r="M52" s="186" t="str">
        <f aca="false">IF(AND(M$30&gt;=$D52,M$30&lt;=$D52,NOT(ISBLANK($D52))),$G52,"")</f>
        <v/>
      </c>
      <c r="N52" s="186" t="str">
        <f aca="false">IF(AND(N$30&gt;=$D52,N$30&lt;=$D52,NOT(ISBLANK($D52))),$G52,"")</f>
        <v/>
      </c>
      <c r="O52" s="186" t="str">
        <f aca="false">IF(AND(O$30&gt;=$D52,O$30&lt;=$D52,NOT(ISBLANK($D52))),$G52,"")</f>
        <v/>
      </c>
      <c r="P52" s="186" t="n">
        <f aca="false">IF(AND(P$30&gt;=$D52,P$30&lt;=$D52,NOT(ISBLANK($D52))),$G52,"")</f>
        <v>2.5</v>
      </c>
      <c r="Q52" s="186" t="str">
        <f aca="false">IF(AND(Q$30&gt;=$D52,Q$30&lt;=$D52,NOT(ISBLANK($D52))),$G52,"")</f>
        <v/>
      </c>
      <c r="R52" s="186" t="str">
        <f aca="false">IF(AND(R$30&gt;=$D52,R$30&lt;=$D52,NOT(ISBLANK($D52))),$G52,"")</f>
        <v/>
      </c>
    </row>
    <row r="53" customFormat="false" ht="15.05" hidden="false" customHeight="false" outlineLevel="0" collapsed="false">
      <c r="A53" s="242" t="n">
        <v>71657132</v>
      </c>
      <c r="B53" s="237" t="s">
        <v>241</v>
      </c>
      <c r="C53" s="237" t="s">
        <v>126</v>
      </c>
      <c r="D53" s="238" t="n">
        <v>43932</v>
      </c>
      <c r="E53" s="238" t="n">
        <v>43932</v>
      </c>
      <c r="F53" s="237" t="s">
        <v>238</v>
      </c>
      <c r="G53" s="239" t="n">
        <v>2.5</v>
      </c>
      <c r="H53" s="197"/>
      <c r="I53" s="197"/>
      <c r="J53" s="226"/>
      <c r="K53" s="232"/>
      <c r="L53" s="186" t="str">
        <f aca="false">IF(AND(L$30&gt;=$D53,L$30&lt;=$D53,NOT(ISBLANK($D53))),$G53,"")</f>
        <v/>
      </c>
      <c r="M53" s="186" t="str">
        <f aca="false">IF(AND(M$30&gt;=$D53,M$30&lt;=$D53,NOT(ISBLANK($D53))),$G53,"")</f>
        <v/>
      </c>
      <c r="N53" s="186" t="str">
        <f aca="false">IF(AND(N$30&gt;=$D53,N$30&lt;=$D53,NOT(ISBLANK($D53))),$G53,"")</f>
        <v/>
      </c>
      <c r="O53" s="186" t="str">
        <f aca="false">IF(AND(O$30&gt;=$D53,O$30&lt;=$D53,NOT(ISBLANK($D53))),$G53,"")</f>
        <v/>
      </c>
      <c r="P53" s="186" t="str">
        <f aca="false">IF(AND(P$30&gt;=$D53,P$30&lt;=$D53,NOT(ISBLANK($D53))),$G53,"")</f>
        <v/>
      </c>
      <c r="Q53" s="186" t="n">
        <f aca="false">IF(AND(Q$30&gt;=$D53,Q$30&lt;=$D53,NOT(ISBLANK($D53))),$G53,"")</f>
        <v>2.5</v>
      </c>
      <c r="R53" s="186" t="str">
        <f aca="false">IF(AND(R$30&gt;=$D53,R$30&lt;=$D53,NOT(ISBLANK($D53))),$G53,"")</f>
        <v/>
      </c>
    </row>
    <row r="54" customFormat="false" ht="15.05" hidden="false" customHeight="false" outlineLevel="0" collapsed="false">
      <c r="A54" s="242" t="n">
        <v>71657133</v>
      </c>
      <c r="B54" s="237" t="s">
        <v>241</v>
      </c>
      <c r="C54" s="237" t="s">
        <v>128</v>
      </c>
      <c r="D54" s="238" t="n">
        <v>43933</v>
      </c>
      <c r="E54" s="238" t="n">
        <v>43933</v>
      </c>
      <c r="F54" s="237" t="s">
        <v>238</v>
      </c>
      <c r="G54" s="239" t="n">
        <v>2.5</v>
      </c>
      <c r="H54" s="197"/>
      <c r="I54" s="197"/>
      <c r="J54" s="226"/>
      <c r="K54" s="232"/>
      <c r="L54" s="186" t="str">
        <f aca="false">IF(AND(L$30&gt;=$D54,L$30&lt;=$D54,NOT(ISBLANK($D54))),$G54,"")</f>
        <v/>
      </c>
      <c r="M54" s="186" t="str">
        <f aca="false">IF(AND(M$30&gt;=$D54,M$30&lt;=$D54,NOT(ISBLANK($D54))),$G54,"")</f>
        <v/>
      </c>
      <c r="N54" s="186" t="str">
        <f aca="false">IF(AND(N$30&gt;=$D54,N$30&lt;=$D54,NOT(ISBLANK($D54))),$G54,"")</f>
        <v/>
      </c>
      <c r="O54" s="186" t="str">
        <f aca="false">IF(AND(O$30&gt;=$D54,O$30&lt;=$D54,NOT(ISBLANK($D54))),$G54,"")</f>
        <v/>
      </c>
      <c r="P54" s="186" t="str">
        <f aca="false">IF(AND(P$30&gt;=$D54,P$30&lt;=$D54,NOT(ISBLANK($D54))),$G54,"")</f>
        <v/>
      </c>
      <c r="Q54" s="186" t="str">
        <f aca="false">IF(AND(Q$30&gt;=$D54,Q$30&lt;=$D54,NOT(ISBLANK($D54))),$G54,"")</f>
        <v/>
      </c>
      <c r="R54" s="186" t="n">
        <f aca="false">IF(AND(R$30&gt;=$D54,R$30&lt;=$D54,NOT(ISBLANK($D54))),$G54,"")</f>
        <v>2.5</v>
      </c>
    </row>
    <row r="55" customFormat="false" ht="15.05" hidden="false" customHeight="false" outlineLevel="0" collapsed="false">
      <c r="A55" s="242" t="n">
        <v>71648331</v>
      </c>
      <c r="B55" s="237" t="s">
        <v>243</v>
      </c>
      <c r="C55" s="237" t="s">
        <v>122</v>
      </c>
      <c r="D55" s="238" t="n">
        <v>43927</v>
      </c>
      <c r="E55" s="238" t="n">
        <v>43927</v>
      </c>
      <c r="F55" s="237" t="s">
        <v>238</v>
      </c>
      <c r="G55" s="239" t="n">
        <v>2.5</v>
      </c>
      <c r="H55" s="197"/>
      <c r="I55" s="197"/>
      <c r="J55" s="226"/>
      <c r="K55" s="232"/>
      <c r="L55" s="186" t="n">
        <f aca="false">IF(AND(L$30&gt;=$D55,L$30&lt;=$D55,NOT(ISBLANK($D55))),$G55,"")</f>
        <v>2.5</v>
      </c>
      <c r="M55" s="186" t="str">
        <f aca="false">IF(AND(M$30&gt;=$D55,M$30&lt;=$D55,NOT(ISBLANK($D55))),$G55,"")</f>
        <v/>
      </c>
      <c r="N55" s="186" t="str">
        <f aca="false">IF(AND(N$30&gt;=$D55,N$30&lt;=$D55,NOT(ISBLANK($D55))),$G55,"")</f>
        <v/>
      </c>
      <c r="O55" s="186" t="str">
        <f aca="false">IF(AND(O$30&gt;=$D55,O$30&lt;=$D55,NOT(ISBLANK($D55))),$G55,"")</f>
        <v/>
      </c>
      <c r="P55" s="186" t="str">
        <f aca="false">IF(AND(P$30&gt;=$D55,P$30&lt;=$D55,NOT(ISBLANK($D55))),$G55,"")</f>
        <v/>
      </c>
      <c r="Q55" s="186" t="str">
        <f aca="false">IF(AND(Q$30&gt;=$D55,Q$30&lt;=$D55,NOT(ISBLANK($D55))),$G55,"")</f>
        <v/>
      </c>
      <c r="R55" s="186" t="str">
        <f aca="false">IF(AND(R$30&gt;=$D55,R$30&lt;=$D55,NOT(ISBLANK($D55))),$G55,"")</f>
        <v/>
      </c>
    </row>
    <row r="56" customFormat="false" ht="15.05" hidden="false" customHeight="false" outlineLevel="0" collapsed="false">
      <c r="A56" s="242" t="n">
        <v>71655698</v>
      </c>
      <c r="B56" s="237" t="s">
        <v>243</v>
      </c>
      <c r="C56" s="237" t="s">
        <v>120</v>
      </c>
      <c r="D56" s="238" t="n">
        <v>43928</v>
      </c>
      <c r="E56" s="238" t="n">
        <v>43928</v>
      </c>
      <c r="F56" s="237" t="s">
        <v>238</v>
      </c>
      <c r="G56" s="239" t="n">
        <v>2.5</v>
      </c>
      <c r="H56" s="197"/>
      <c r="I56" s="197"/>
      <c r="J56" s="226"/>
      <c r="K56" s="232"/>
      <c r="L56" s="186" t="str">
        <f aca="false">IF(AND(L$30&gt;=$D56,L$30&lt;=$D56,NOT(ISBLANK($D56))),$G56,"")</f>
        <v/>
      </c>
      <c r="M56" s="186" t="n">
        <f aca="false">IF(AND(M$30&gt;=$D56,M$30&lt;=$D56,NOT(ISBLANK($D56))),$G56,"")</f>
        <v>2.5</v>
      </c>
      <c r="N56" s="186" t="str">
        <f aca="false">IF(AND(N$30&gt;=$D56,N$30&lt;=$D56,NOT(ISBLANK($D56))),$G56,"")</f>
        <v/>
      </c>
      <c r="O56" s="186" t="str">
        <f aca="false">IF(AND(O$30&gt;=$D56,O$30&lt;=$D56,NOT(ISBLANK($D56))),$G56,"")</f>
        <v/>
      </c>
      <c r="P56" s="186" t="str">
        <f aca="false">IF(AND(P$30&gt;=$D56,P$30&lt;=$D56,NOT(ISBLANK($D56))),$G56,"")</f>
        <v/>
      </c>
      <c r="Q56" s="186" t="str">
        <f aca="false">IF(AND(Q$30&gt;=$D56,Q$30&lt;=$D56,NOT(ISBLANK($D56))),$G56,"")</f>
        <v/>
      </c>
      <c r="R56" s="186" t="str">
        <f aca="false">IF(AND(R$30&gt;=$D56,R$30&lt;=$D56,NOT(ISBLANK($D56))),$G56,"")</f>
        <v/>
      </c>
    </row>
    <row r="57" customFormat="false" ht="15.05" hidden="false" customHeight="false" outlineLevel="0" collapsed="false">
      <c r="A57" s="242" t="n">
        <v>71656406</v>
      </c>
      <c r="B57" s="237" t="s">
        <v>243</v>
      </c>
      <c r="C57" s="237" t="s">
        <v>124</v>
      </c>
      <c r="D57" s="238" t="n">
        <v>43929</v>
      </c>
      <c r="E57" s="238" t="n">
        <v>43929</v>
      </c>
      <c r="F57" s="237" t="s">
        <v>238</v>
      </c>
      <c r="G57" s="239" t="n">
        <v>2.5</v>
      </c>
      <c r="H57" s="197"/>
      <c r="I57" s="197"/>
      <c r="J57" s="226"/>
      <c r="K57" s="232"/>
      <c r="L57" s="186" t="str">
        <f aca="false">IF(AND(L$30&gt;=$D57,L$30&lt;=$D57,NOT(ISBLANK($D57))),$G57,"")</f>
        <v/>
      </c>
      <c r="M57" s="186" t="str">
        <f aca="false">IF(AND(M$30&gt;=$D57,M$30&lt;=$D57,NOT(ISBLANK($D57))),$G57,"")</f>
        <v/>
      </c>
      <c r="N57" s="186" t="n">
        <f aca="false">IF(AND(N$30&gt;=$D57,N$30&lt;=$D57,NOT(ISBLANK($D57))),$G57,"")</f>
        <v>2.5</v>
      </c>
      <c r="O57" s="186" t="str">
        <f aca="false">IF(AND(O$30&gt;=$D57,O$30&lt;=$D57,NOT(ISBLANK($D57))),$G57,"")</f>
        <v/>
      </c>
      <c r="P57" s="186" t="str">
        <f aca="false">IF(AND(P$30&gt;=$D57,P$30&lt;=$D57,NOT(ISBLANK($D57))),$G57,"")</f>
        <v/>
      </c>
      <c r="Q57" s="186" t="str">
        <f aca="false">IF(AND(Q$30&gt;=$D57,Q$30&lt;=$D57,NOT(ISBLANK($D57))),$G57,"")</f>
        <v/>
      </c>
      <c r="R57" s="186" t="str">
        <f aca="false">IF(AND(R$30&gt;=$D57,R$30&lt;=$D57,NOT(ISBLANK($D57))),$G57,"")</f>
        <v/>
      </c>
    </row>
    <row r="58" customFormat="false" ht="15.05" hidden="false" customHeight="false" outlineLevel="0" collapsed="false">
      <c r="A58" s="242" t="n">
        <v>71657027</v>
      </c>
      <c r="B58" s="237" t="s">
        <v>243</v>
      </c>
      <c r="C58" s="237" t="s">
        <v>126</v>
      </c>
      <c r="D58" s="238" t="n">
        <v>43930</v>
      </c>
      <c r="E58" s="238" t="n">
        <v>43930</v>
      </c>
      <c r="F58" s="237" t="s">
        <v>238</v>
      </c>
      <c r="G58" s="239" t="n">
        <v>2.5</v>
      </c>
      <c r="H58" s="197"/>
      <c r="I58" s="197"/>
      <c r="J58" s="226"/>
      <c r="K58" s="232"/>
      <c r="L58" s="186" t="str">
        <f aca="false">IF(AND(L$30&gt;=$D58,L$30&lt;=$D58,NOT(ISBLANK($D58))),$G58,"")</f>
        <v/>
      </c>
      <c r="M58" s="186" t="str">
        <f aca="false">IF(AND(M$30&gt;=$D58,M$30&lt;=$D58,NOT(ISBLANK($D58))),$G58,"")</f>
        <v/>
      </c>
      <c r="N58" s="186" t="str">
        <f aca="false">IF(AND(N$30&gt;=$D58,N$30&lt;=$D58,NOT(ISBLANK($D58))),$G58,"")</f>
        <v/>
      </c>
      <c r="O58" s="186" t="n">
        <f aca="false">IF(AND(O$30&gt;=$D58,O$30&lt;=$D58,NOT(ISBLANK($D58))),$G58,"")</f>
        <v>2.5</v>
      </c>
      <c r="P58" s="186" t="str">
        <f aca="false">IF(AND(P$30&gt;=$D58,P$30&lt;=$D58,NOT(ISBLANK($D58))),$G58,"")</f>
        <v/>
      </c>
      <c r="Q58" s="186" t="str">
        <f aca="false">IF(AND(Q$30&gt;=$D58,Q$30&lt;=$D58,NOT(ISBLANK($D58))),$G58,"")</f>
        <v/>
      </c>
      <c r="R58" s="186" t="str">
        <f aca="false">IF(AND(R$30&gt;=$D58,R$30&lt;=$D58,NOT(ISBLANK($D58))),$G58,"")</f>
        <v/>
      </c>
    </row>
    <row r="59" customFormat="false" ht="15.05" hidden="false" customHeight="false" outlineLevel="0" collapsed="false">
      <c r="A59" s="242" t="n">
        <v>71657028</v>
      </c>
      <c r="B59" s="237" t="s">
        <v>243</v>
      </c>
      <c r="C59" s="237" t="s">
        <v>122</v>
      </c>
      <c r="D59" s="238" t="n">
        <v>43931</v>
      </c>
      <c r="E59" s="238" t="n">
        <v>43931</v>
      </c>
      <c r="F59" s="237" t="s">
        <v>238</v>
      </c>
      <c r="G59" s="239" t="n">
        <v>2.5</v>
      </c>
      <c r="H59" s="197"/>
      <c r="I59" s="197"/>
      <c r="J59" s="226"/>
      <c r="K59" s="232"/>
      <c r="L59" s="186" t="str">
        <f aca="false">IF(AND(L$30&gt;=$D59,L$30&lt;=$D59,NOT(ISBLANK($D59))),$G59,"")</f>
        <v/>
      </c>
      <c r="M59" s="186" t="str">
        <f aca="false">IF(AND(M$30&gt;=$D59,M$30&lt;=$D59,NOT(ISBLANK($D59))),$G59,"")</f>
        <v/>
      </c>
      <c r="N59" s="186" t="str">
        <f aca="false">IF(AND(N$30&gt;=$D59,N$30&lt;=$D59,NOT(ISBLANK($D59))),$G59,"")</f>
        <v/>
      </c>
      <c r="O59" s="186" t="str">
        <f aca="false">IF(AND(O$30&gt;=$D59,O$30&lt;=$D59,NOT(ISBLANK($D59))),$G59,"")</f>
        <v/>
      </c>
      <c r="P59" s="186" t="n">
        <f aca="false">IF(AND(P$30&gt;=$D59,P$30&lt;=$D59,NOT(ISBLANK($D59))),$G59,"")</f>
        <v>2.5</v>
      </c>
      <c r="Q59" s="186" t="str">
        <f aca="false">IF(AND(Q$30&gt;=$D59,Q$30&lt;=$D59,NOT(ISBLANK($D59))),$G59,"")</f>
        <v/>
      </c>
      <c r="R59" s="186" t="str">
        <f aca="false">IF(AND(R$30&gt;=$D59,R$30&lt;=$D59,NOT(ISBLANK($D59))),$G59,"")</f>
        <v/>
      </c>
    </row>
    <row r="60" customFormat="false" ht="15.05" hidden="false" customHeight="false" outlineLevel="0" collapsed="false">
      <c r="A60" s="242" t="n">
        <v>71657029</v>
      </c>
      <c r="B60" s="237" t="s">
        <v>243</v>
      </c>
      <c r="C60" s="237" t="s">
        <v>120</v>
      </c>
      <c r="D60" s="238" t="n">
        <v>43932</v>
      </c>
      <c r="E60" s="238" t="n">
        <v>43932</v>
      </c>
      <c r="F60" s="237" t="s">
        <v>238</v>
      </c>
      <c r="G60" s="239" t="n">
        <v>2.5</v>
      </c>
      <c r="H60" s="197"/>
      <c r="I60" s="197"/>
      <c r="J60" s="226"/>
      <c r="K60" s="232"/>
      <c r="L60" s="186" t="str">
        <f aca="false">IF(AND(L$30&gt;=$D60,L$30&lt;=$D60,NOT(ISBLANK($D60))),$G60,"")</f>
        <v/>
      </c>
      <c r="M60" s="186" t="str">
        <f aca="false">IF(AND(M$30&gt;=$D60,M$30&lt;=$D60,NOT(ISBLANK($D60))),$G60,"")</f>
        <v/>
      </c>
      <c r="N60" s="186" t="str">
        <f aca="false">IF(AND(N$30&gt;=$D60,N$30&lt;=$D60,NOT(ISBLANK($D60))),$G60,"")</f>
        <v/>
      </c>
      <c r="O60" s="186" t="str">
        <f aca="false">IF(AND(O$30&gt;=$D60,O$30&lt;=$D60,NOT(ISBLANK($D60))),$G60,"")</f>
        <v/>
      </c>
      <c r="P60" s="186" t="str">
        <f aca="false">IF(AND(P$30&gt;=$D60,P$30&lt;=$D60,NOT(ISBLANK($D60))),$G60,"")</f>
        <v/>
      </c>
      <c r="Q60" s="186" t="n">
        <f aca="false">IF(AND(Q$30&gt;=$D60,Q$30&lt;=$D60,NOT(ISBLANK($D60))),$G60,"")</f>
        <v>2.5</v>
      </c>
      <c r="R60" s="186" t="str">
        <f aca="false">IF(AND(R$30&gt;=$D60,R$30&lt;=$D60,NOT(ISBLANK($D60))),$G60,"")</f>
        <v/>
      </c>
    </row>
    <row r="61" customFormat="false" ht="15.05" hidden="false" customHeight="false" outlineLevel="0" collapsed="false">
      <c r="A61" s="242" t="n">
        <v>71657030</v>
      </c>
      <c r="B61" s="237" t="s">
        <v>243</v>
      </c>
      <c r="C61" s="237" t="s">
        <v>124</v>
      </c>
      <c r="D61" s="238" t="n">
        <v>43933</v>
      </c>
      <c r="E61" s="238" t="n">
        <v>43933</v>
      </c>
      <c r="F61" s="237" t="s">
        <v>238</v>
      </c>
      <c r="G61" s="239" t="n">
        <v>2.5</v>
      </c>
      <c r="H61" s="197"/>
      <c r="I61" s="197"/>
      <c r="J61" s="226"/>
      <c r="K61" s="232"/>
      <c r="L61" s="186" t="str">
        <f aca="false">IF(AND(L$30&gt;=$D61,L$30&lt;=$D61,NOT(ISBLANK($D61))),$G61,"")</f>
        <v/>
      </c>
      <c r="M61" s="186" t="str">
        <f aca="false">IF(AND(M$30&gt;=$D61,M$30&lt;=$D61,NOT(ISBLANK($D61))),$G61,"")</f>
        <v/>
      </c>
      <c r="N61" s="186" t="str">
        <f aca="false">IF(AND(N$30&gt;=$D61,N$30&lt;=$D61,NOT(ISBLANK($D61))),$G61,"")</f>
        <v/>
      </c>
      <c r="O61" s="186" t="str">
        <f aca="false">IF(AND(O$30&gt;=$D61,O$30&lt;=$D61,NOT(ISBLANK($D61))),$G61,"")</f>
        <v/>
      </c>
      <c r="P61" s="186" t="str">
        <f aca="false">IF(AND(P$30&gt;=$D61,P$30&lt;=$D61,NOT(ISBLANK($D61))),$G61,"")</f>
        <v/>
      </c>
      <c r="Q61" s="186" t="str">
        <f aca="false">IF(AND(Q$30&gt;=$D61,Q$30&lt;=$D61,NOT(ISBLANK($D61))),$G61,"")</f>
        <v/>
      </c>
      <c r="R61" s="186" t="n">
        <f aca="false">IF(AND(R$30&gt;=$D61,R$30&lt;=$D61,NOT(ISBLANK($D61))),$G61,"")</f>
        <v>2.5</v>
      </c>
    </row>
    <row r="62" customFormat="false" ht="15.05" hidden="false" customHeight="false" outlineLevel="0" collapsed="false">
      <c r="A62" s="242" t="n">
        <v>71643206</v>
      </c>
      <c r="B62" s="237" t="s">
        <v>189</v>
      </c>
      <c r="C62" s="237" t="s">
        <v>124</v>
      </c>
      <c r="D62" s="238" t="n">
        <v>43927</v>
      </c>
      <c r="E62" s="238" t="n">
        <v>43927</v>
      </c>
      <c r="F62" s="237" t="s">
        <v>247</v>
      </c>
      <c r="G62" s="239" t="n">
        <v>2.1</v>
      </c>
      <c r="H62" s="197"/>
      <c r="I62" s="197"/>
      <c r="J62" s="226"/>
      <c r="K62" s="232"/>
      <c r="L62" s="186" t="n">
        <f aca="false">IF(AND(L$30&gt;=$D62,L$30&lt;=$D62,NOT(ISBLANK($D62))),$G62,"")</f>
        <v>2.1</v>
      </c>
      <c r="M62" s="186" t="str">
        <f aca="false">IF(AND(M$30&gt;=$D62,M$30&lt;=$D62,NOT(ISBLANK($D62))),$G62,"")</f>
        <v/>
      </c>
      <c r="N62" s="186" t="str">
        <f aca="false">IF(AND(N$30&gt;=$D62,N$30&lt;=$D62,NOT(ISBLANK($D62))),$G62,"")</f>
        <v/>
      </c>
      <c r="O62" s="186" t="str">
        <f aca="false">IF(AND(O$30&gt;=$D62,O$30&lt;=$D62,NOT(ISBLANK($D62))),$G62,"")</f>
        <v/>
      </c>
      <c r="P62" s="186" t="str">
        <f aca="false">IF(AND(P$30&gt;=$D62,P$30&lt;=$D62,NOT(ISBLANK($D62))),$G62,"")</f>
        <v/>
      </c>
      <c r="Q62" s="186" t="str">
        <f aca="false">IF(AND(Q$30&gt;=$D62,Q$30&lt;=$D62,NOT(ISBLANK($D62))),$G62,"")</f>
        <v/>
      </c>
      <c r="R62" s="186" t="str">
        <f aca="false">IF(AND(R$30&gt;=$D62,R$30&lt;=$D62,NOT(ISBLANK($D62))),$G62,"")</f>
        <v/>
      </c>
    </row>
    <row r="63" customFormat="false" ht="15.05" hidden="false" customHeight="false" outlineLevel="0" collapsed="false">
      <c r="A63" s="242" t="n">
        <v>71643207</v>
      </c>
      <c r="B63" s="237" t="s">
        <v>190</v>
      </c>
      <c r="C63" s="237" t="s">
        <v>124</v>
      </c>
      <c r="D63" s="238" t="n">
        <v>43927</v>
      </c>
      <c r="E63" s="238" t="n">
        <v>43927</v>
      </c>
      <c r="F63" s="237" t="s">
        <v>247</v>
      </c>
      <c r="G63" s="239" t="n">
        <v>0.5</v>
      </c>
      <c r="H63" s="197"/>
      <c r="I63" s="197"/>
      <c r="J63" s="226"/>
      <c r="K63" s="232"/>
      <c r="L63" s="186" t="n">
        <f aca="false">IF(AND(L$30&gt;=$D63,L$30&lt;=$D63,NOT(ISBLANK($D63))),$G63,"")</f>
        <v>0.5</v>
      </c>
      <c r="M63" s="186" t="str">
        <f aca="false">IF(AND(M$30&gt;=$D63,M$30&lt;=$D63,NOT(ISBLANK($D63))),$G63,"")</f>
        <v/>
      </c>
      <c r="N63" s="186" t="str">
        <f aca="false">IF(AND(N$30&gt;=$D63,N$30&lt;=$D63,NOT(ISBLANK($D63))),$G63,"")</f>
        <v/>
      </c>
      <c r="O63" s="186" t="str">
        <f aca="false">IF(AND(O$30&gt;=$D63,O$30&lt;=$D63,NOT(ISBLANK($D63))),$G63,"")</f>
        <v/>
      </c>
      <c r="P63" s="186" t="str">
        <f aca="false">IF(AND(P$30&gt;=$D63,P$30&lt;=$D63,NOT(ISBLANK($D63))),$G63,"")</f>
        <v/>
      </c>
      <c r="Q63" s="186" t="str">
        <f aca="false">IF(AND(Q$30&gt;=$D63,Q$30&lt;=$D63,NOT(ISBLANK($D63))),$G63,"")</f>
        <v/>
      </c>
      <c r="R63" s="186" t="str">
        <f aca="false">IF(AND(R$30&gt;=$D63,R$30&lt;=$D63,NOT(ISBLANK($D63))),$G63,"")</f>
        <v/>
      </c>
    </row>
    <row r="64" customFormat="false" ht="15.05" hidden="false" customHeight="false" outlineLevel="0" collapsed="false">
      <c r="A64" s="242" t="n">
        <v>71648299</v>
      </c>
      <c r="B64" s="237" t="s">
        <v>186</v>
      </c>
      <c r="C64" s="237" t="s">
        <v>151</v>
      </c>
      <c r="D64" s="238" t="n">
        <v>43927</v>
      </c>
      <c r="E64" s="238" t="n">
        <v>43927</v>
      </c>
      <c r="F64" s="237" t="s">
        <v>238</v>
      </c>
      <c r="G64" s="239" t="n">
        <v>2</v>
      </c>
      <c r="H64" s="197"/>
      <c r="I64" s="197"/>
      <c r="J64" s="226"/>
      <c r="K64" s="232"/>
      <c r="L64" s="186" t="n">
        <f aca="false">IF(AND(L$30&gt;=$D64,L$30&lt;=$D64,NOT(ISBLANK($D64))),$G64,"")</f>
        <v>2</v>
      </c>
      <c r="M64" s="186" t="str">
        <f aca="false">IF(AND(M$30&gt;=$D64,M$30&lt;=$D64,NOT(ISBLANK($D64))),$G64,"")</f>
        <v/>
      </c>
      <c r="N64" s="186" t="str">
        <f aca="false">IF(AND(N$30&gt;=$D64,N$30&lt;=$D64,NOT(ISBLANK($D64))),$G64,"")</f>
        <v/>
      </c>
      <c r="O64" s="186" t="str">
        <f aca="false">IF(AND(O$30&gt;=$D64,O$30&lt;=$D64,NOT(ISBLANK($D64))),$G64,"")</f>
        <v/>
      </c>
      <c r="P64" s="186" t="str">
        <f aca="false">IF(AND(P$30&gt;=$D64,P$30&lt;=$D64,NOT(ISBLANK($D64))),$G64,"")</f>
        <v/>
      </c>
      <c r="Q64" s="186" t="str">
        <f aca="false">IF(AND(Q$30&gt;=$D64,Q$30&lt;=$D64,NOT(ISBLANK($D64))),$G64,"")</f>
        <v/>
      </c>
      <c r="R64" s="186" t="str">
        <f aca="false">IF(AND(R$30&gt;=$D64,R$30&lt;=$D64,NOT(ISBLANK($D64))),$G64,"")</f>
        <v/>
      </c>
    </row>
    <row r="65" customFormat="false" ht="15.05" hidden="true" customHeight="false" outlineLevel="0" collapsed="false">
      <c r="A65" s="242" t="n">
        <v>71655694</v>
      </c>
      <c r="B65" s="237" t="s">
        <v>186</v>
      </c>
      <c r="C65" s="237" t="s">
        <v>145</v>
      </c>
      <c r="D65" s="238" t="n">
        <v>43928</v>
      </c>
      <c r="E65" s="238" t="n">
        <v>43928</v>
      </c>
      <c r="F65" s="237" t="s">
        <v>238</v>
      </c>
      <c r="G65" s="239" t="n">
        <v>2</v>
      </c>
      <c r="H65" s="197"/>
      <c r="I65" s="197"/>
      <c r="J65" s="226"/>
      <c r="K65" s="232"/>
      <c r="L65" s="186" t="str">
        <f aca="false">IF(AND(L$30&gt;=$D65,L$30&lt;=$D65,NOT(ISBLANK($D65))),$G65,"")</f>
        <v/>
      </c>
      <c r="M65" s="186" t="n">
        <f aca="false">IF(AND(M$30&gt;=$D65,M$30&lt;=$D65,NOT(ISBLANK($D65))),$G65,"")</f>
        <v>2</v>
      </c>
      <c r="N65" s="186" t="str">
        <f aca="false">IF(AND(N$30&gt;=$D65,N$30&lt;=$D65,NOT(ISBLANK($D65))),$G65,"")</f>
        <v/>
      </c>
      <c r="O65" s="186" t="str">
        <f aca="false">IF(AND(O$30&gt;=$D65,O$30&lt;=$D65,NOT(ISBLANK($D65))),$G65,"")</f>
        <v/>
      </c>
      <c r="P65" s="186" t="str">
        <f aca="false">IF(AND(P$30&gt;=$D65,P$30&lt;=$D65,NOT(ISBLANK($D65))),$G65,"")</f>
        <v/>
      </c>
      <c r="Q65" s="186" t="str">
        <f aca="false">IF(AND(Q$30&gt;=$D65,Q$30&lt;=$D65,NOT(ISBLANK($D65))),$G65,"")</f>
        <v/>
      </c>
      <c r="R65" s="186" t="str">
        <f aca="false">IF(AND(R$30&gt;=$D65,R$30&lt;=$D65,NOT(ISBLANK($D65))),$G65,"")</f>
        <v/>
      </c>
    </row>
    <row r="66" customFormat="false" ht="15.05" hidden="false" customHeight="false" outlineLevel="0" collapsed="false">
      <c r="A66" s="242" t="n">
        <v>71656402</v>
      </c>
      <c r="B66" s="237" t="s">
        <v>186</v>
      </c>
      <c r="C66" s="237" t="s">
        <v>149</v>
      </c>
      <c r="D66" s="238" t="n">
        <v>43929</v>
      </c>
      <c r="E66" s="238" t="n">
        <v>43929</v>
      </c>
      <c r="F66" s="237" t="s">
        <v>238</v>
      </c>
      <c r="G66" s="239" t="n">
        <v>2</v>
      </c>
      <c r="H66" s="197"/>
      <c r="I66" s="197"/>
      <c r="J66" s="226"/>
      <c r="K66" s="232"/>
      <c r="L66" s="186" t="str">
        <f aca="false">IF(AND(L$30&gt;=$D66,L$30&lt;=$D66,NOT(ISBLANK($D66))),$G66,"")</f>
        <v/>
      </c>
      <c r="M66" s="186" t="str">
        <f aca="false">IF(AND(M$30&gt;=$D66,M$30&lt;=$D66,NOT(ISBLANK($D66))),$G66,"")</f>
        <v/>
      </c>
      <c r="N66" s="186" t="n">
        <f aca="false">IF(AND(N$30&gt;=$D66,N$30&lt;=$D66,NOT(ISBLANK($D66))),$G66,"")</f>
        <v>2</v>
      </c>
      <c r="O66" s="186" t="str">
        <f aca="false">IF(AND(O$30&gt;=$D66,O$30&lt;=$D66,NOT(ISBLANK($D66))),$G66,"")</f>
        <v/>
      </c>
      <c r="P66" s="186" t="str">
        <f aca="false">IF(AND(P$30&gt;=$D66,P$30&lt;=$D66,NOT(ISBLANK($D66))),$G66,"")</f>
        <v/>
      </c>
      <c r="Q66" s="186" t="str">
        <f aca="false">IF(AND(Q$30&gt;=$D66,Q$30&lt;=$D66,NOT(ISBLANK($D66))),$G66,"")</f>
        <v/>
      </c>
      <c r="R66" s="186" t="str">
        <f aca="false">IF(AND(R$30&gt;=$D66,R$30&lt;=$D66,NOT(ISBLANK($D66))),$G66,"")</f>
        <v/>
      </c>
    </row>
    <row r="67" customFormat="false" ht="15.05" hidden="false" customHeight="false" outlineLevel="0" collapsed="false">
      <c r="A67" s="242" t="n">
        <v>71656987</v>
      </c>
      <c r="B67" s="237" t="s">
        <v>186</v>
      </c>
      <c r="C67" s="237" t="s">
        <v>147</v>
      </c>
      <c r="D67" s="238" t="n">
        <v>43930</v>
      </c>
      <c r="E67" s="238" t="n">
        <v>43930</v>
      </c>
      <c r="F67" s="237" t="s">
        <v>238</v>
      </c>
      <c r="G67" s="239" t="n">
        <v>2</v>
      </c>
      <c r="H67" s="197"/>
      <c r="I67" s="197"/>
      <c r="J67" s="226"/>
      <c r="K67" s="232"/>
      <c r="L67" s="186" t="str">
        <f aca="false">IF(AND(L$30&gt;=$D67,L$30&lt;=$D67,NOT(ISBLANK($D67))),$G67,"")</f>
        <v/>
      </c>
      <c r="M67" s="186" t="str">
        <f aca="false">IF(AND(M$30&gt;=$D67,M$30&lt;=$D67,NOT(ISBLANK($D67))),$G67,"")</f>
        <v/>
      </c>
      <c r="N67" s="186" t="str">
        <f aca="false">IF(AND(N$30&gt;=$D67,N$30&lt;=$D67,NOT(ISBLANK($D67))),$G67,"")</f>
        <v/>
      </c>
      <c r="O67" s="186" t="n">
        <f aca="false">IF(AND(O$30&gt;=$D67,O$30&lt;=$D67,NOT(ISBLANK($D67))),$G67,"")</f>
        <v>2</v>
      </c>
      <c r="P67" s="186" t="str">
        <f aca="false">IF(AND(P$30&gt;=$D67,P$30&lt;=$D67,NOT(ISBLANK($D67))),$G67,"")</f>
        <v/>
      </c>
      <c r="Q67" s="186" t="str">
        <f aca="false">IF(AND(Q$30&gt;=$D67,Q$30&lt;=$D67,NOT(ISBLANK($D67))),$G67,"")</f>
        <v/>
      </c>
      <c r="R67" s="186" t="str">
        <f aca="false">IF(AND(R$30&gt;=$D67,R$30&lt;=$D67,NOT(ISBLANK($D67))),$G67,"")</f>
        <v/>
      </c>
    </row>
    <row r="68" customFormat="false" ht="15.05" hidden="false" customHeight="false" outlineLevel="0" collapsed="false">
      <c r="A68" s="242" t="n">
        <v>71656988</v>
      </c>
      <c r="B68" s="237" t="s">
        <v>186</v>
      </c>
      <c r="C68" s="237" t="s">
        <v>151</v>
      </c>
      <c r="D68" s="238" t="n">
        <v>43931</v>
      </c>
      <c r="E68" s="238" t="n">
        <v>43931</v>
      </c>
      <c r="F68" s="237" t="s">
        <v>238</v>
      </c>
      <c r="G68" s="239" t="n">
        <v>2</v>
      </c>
      <c r="H68" s="197"/>
      <c r="I68" s="197"/>
      <c r="J68" s="226"/>
      <c r="K68" s="232"/>
      <c r="L68" s="186" t="str">
        <f aca="false">IF(AND(L$30&gt;=$D68,L$30&lt;=$D68,NOT(ISBLANK($D68))),$G68,"")</f>
        <v/>
      </c>
      <c r="M68" s="186" t="str">
        <f aca="false">IF(AND(M$30&gt;=$D68,M$30&lt;=$D68,NOT(ISBLANK($D68))),$G68,"")</f>
        <v/>
      </c>
      <c r="N68" s="186" t="str">
        <f aca="false">IF(AND(N$30&gt;=$D68,N$30&lt;=$D68,NOT(ISBLANK($D68))),$G68,"")</f>
        <v/>
      </c>
      <c r="O68" s="186" t="str">
        <f aca="false">IF(AND(O$30&gt;=$D68,O$30&lt;=$D68,NOT(ISBLANK($D68))),$G68,"")</f>
        <v/>
      </c>
      <c r="P68" s="186" t="n">
        <f aca="false">IF(AND(P$30&gt;=$D68,P$30&lt;=$D68,NOT(ISBLANK($D68))),$G68,"")</f>
        <v>2</v>
      </c>
      <c r="Q68" s="186" t="str">
        <f aca="false">IF(AND(Q$30&gt;=$D68,Q$30&lt;=$D68,NOT(ISBLANK($D68))),$G68,"")</f>
        <v/>
      </c>
      <c r="R68" s="186" t="str">
        <f aca="false">IF(AND(R$30&gt;=$D68,R$30&lt;=$D68,NOT(ISBLANK($D68))),$G68,"")</f>
        <v/>
      </c>
    </row>
    <row r="69" customFormat="false" ht="15.05" hidden="true" customHeight="false" outlineLevel="0" collapsed="false">
      <c r="A69" s="242" t="n">
        <v>71656989</v>
      </c>
      <c r="B69" s="237" t="s">
        <v>186</v>
      </c>
      <c r="C69" s="237" t="s">
        <v>145</v>
      </c>
      <c r="D69" s="238" t="n">
        <v>43932</v>
      </c>
      <c r="E69" s="238" t="n">
        <v>43932</v>
      </c>
      <c r="F69" s="237" t="s">
        <v>238</v>
      </c>
      <c r="G69" s="239" t="n">
        <v>2</v>
      </c>
      <c r="H69" s="197"/>
      <c r="I69" s="197"/>
      <c r="J69" s="226"/>
      <c r="K69" s="232"/>
      <c r="L69" s="186" t="str">
        <f aca="false">IF(AND(L$30&gt;=$D69,L$30&lt;=$D69,NOT(ISBLANK($D69))),$G69,"")</f>
        <v/>
      </c>
      <c r="M69" s="186" t="str">
        <f aca="false">IF(AND(M$30&gt;=$D69,M$30&lt;=$D69,NOT(ISBLANK($D69))),$G69,"")</f>
        <v/>
      </c>
      <c r="N69" s="186" t="str">
        <f aca="false">IF(AND(N$30&gt;=$D69,N$30&lt;=$D69,NOT(ISBLANK($D69))),$G69,"")</f>
        <v/>
      </c>
      <c r="O69" s="186" t="str">
        <f aca="false">IF(AND(O$30&gt;=$D69,O$30&lt;=$D69,NOT(ISBLANK($D69))),$G69,"")</f>
        <v/>
      </c>
      <c r="P69" s="186" t="str">
        <f aca="false">IF(AND(P$30&gt;=$D69,P$30&lt;=$D69,NOT(ISBLANK($D69))),$G69,"")</f>
        <v/>
      </c>
      <c r="Q69" s="186" t="n">
        <f aca="false">IF(AND(Q$30&gt;=$D69,Q$30&lt;=$D69,NOT(ISBLANK($D69))),$G69,"")</f>
        <v>2</v>
      </c>
      <c r="R69" s="186" t="str">
        <f aca="false">IF(AND(R$30&gt;=$D69,R$30&lt;=$D69,NOT(ISBLANK($D69))),$G69,"")</f>
        <v/>
      </c>
    </row>
    <row r="70" customFormat="false" ht="15.05" hidden="true" customHeight="false" outlineLevel="0" collapsed="false">
      <c r="A70" s="242" t="n">
        <v>71656990</v>
      </c>
      <c r="B70" s="237" t="s">
        <v>186</v>
      </c>
      <c r="C70" s="237" t="s">
        <v>149</v>
      </c>
      <c r="D70" s="238" t="n">
        <v>43933</v>
      </c>
      <c r="E70" s="238" t="n">
        <v>43933</v>
      </c>
      <c r="F70" s="237" t="s">
        <v>238</v>
      </c>
      <c r="G70" s="239" t="n">
        <v>2</v>
      </c>
      <c r="H70" s="197"/>
      <c r="I70" s="197"/>
      <c r="J70" s="226"/>
      <c r="K70" s="232"/>
      <c r="L70" s="186" t="str">
        <f aca="false">IF(AND(L$30&gt;=$D70,L$30&lt;=$D70,NOT(ISBLANK($D70))),$G70,"")</f>
        <v/>
      </c>
      <c r="M70" s="186" t="str">
        <f aca="false">IF(AND(M$30&gt;=$D70,M$30&lt;=$D70,NOT(ISBLANK($D70))),$G70,"")</f>
        <v/>
      </c>
      <c r="N70" s="186" t="str">
        <f aca="false">IF(AND(N$30&gt;=$D70,N$30&lt;=$D70,NOT(ISBLANK($D70))),$G70,"")</f>
        <v/>
      </c>
      <c r="O70" s="186" t="str">
        <f aca="false">IF(AND(O$30&gt;=$D70,O$30&lt;=$D70,NOT(ISBLANK($D70))),$G70,"")</f>
        <v/>
      </c>
      <c r="P70" s="186" t="str">
        <f aca="false">IF(AND(P$30&gt;=$D70,P$30&lt;=$D70,NOT(ISBLANK($D70))),$G70,"")</f>
        <v/>
      </c>
      <c r="Q70" s="186" t="str">
        <f aca="false">IF(AND(Q$30&gt;=$D70,Q$30&lt;=$D70,NOT(ISBLANK($D70))),$G70,"")</f>
        <v/>
      </c>
      <c r="R70" s="186" t="n">
        <f aca="false">IF(AND(R$30&gt;=$D70,R$30&lt;=$D70,NOT(ISBLANK($D70))),$G70,"")</f>
        <v>2</v>
      </c>
    </row>
    <row r="71" customFormat="false" ht="15.05" hidden="false" customHeight="false" outlineLevel="0" collapsed="false">
      <c r="A71" s="242" t="n">
        <v>71648307</v>
      </c>
      <c r="B71" s="237" t="s">
        <v>197</v>
      </c>
      <c r="C71" s="237" t="s">
        <v>149</v>
      </c>
      <c r="D71" s="238" t="n">
        <v>43927</v>
      </c>
      <c r="E71" s="238" t="n">
        <v>43927</v>
      </c>
      <c r="F71" s="237" t="s">
        <v>238</v>
      </c>
      <c r="G71" s="239" t="n">
        <v>2</v>
      </c>
      <c r="H71" s="197"/>
      <c r="I71" s="197"/>
      <c r="J71" s="226"/>
      <c r="K71" s="232"/>
      <c r="L71" s="186" t="n">
        <f aca="false">IF(AND(L$30&gt;=$D71,L$30&lt;=$D71,NOT(ISBLANK($D71))),$G71,"")</f>
        <v>2</v>
      </c>
      <c r="M71" s="186" t="str">
        <f aca="false">IF(AND(M$30&gt;=$D71,M$30&lt;=$D71,NOT(ISBLANK($D71))),$G71,"")</f>
        <v/>
      </c>
      <c r="N71" s="186" t="str">
        <f aca="false">IF(AND(N$30&gt;=$D71,N$30&lt;=$D71,NOT(ISBLANK($D71))),$G71,"")</f>
        <v/>
      </c>
      <c r="O71" s="186" t="str">
        <f aca="false">IF(AND(O$30&gt;=$D71,O$30&lt;=$D71,NOT(ISBLANK($D71))),$G71,"")</f>
        <v/>
      </c>
      <c r="P71" s="186" t="str">
        <f aca="false">IF(AND(P$30&gt;=$D71,P$30&lt;=$D71,NOT(ISBLANK($D71))),$G71,"")</f>
        <v/>
      </c>
      <c r="Q71" s="186" t="str">
        <f aca="false">IF(AND(Q$30&gt;=$D71,Q$30&lt;=$D71,NOT(ISBLANK($D71))),$G71,"")</f>
        <v/>
      </c>
      <c r="R71" s="186" t="str">
        <f aca="false">IF(AND(R$30&gt;=$D71,R$30&lt;=$D71,NOT(ISBLANK($D71))),$G71,"")</f>
        <v/>
      </c>
    </row>
    <row r="72" customFormat="false" ht="15.05" hidden="false" customHeight="false" outlineLevel="0" collapsed="false">
      <c r="A72" s="242" t="n">
        <v>71655695</v>
      </c>
      <c r="B72" s="237" t="s">
        <v>197</v>
      </c>
      <c r="C72" s="237" t="s">
        <v>147</v>
      </c>
      <c r="D72" s="238" t="n">
        <v>43928</v>
      </c>
      <c r="E72" s="238" t="n">
        <v>43928</v>
      </c>
      <c r="F72" s="237" t="s">
        <v>238</v>
      </c>
      <c r="G72" s="239" t="n">
        <v>2</v>
      </c>
      <c r="H72" s="197"/>
      <c r="I72" s="197"/>
      <c r="J72" s="226"/>
      <c r="K72" s="232"/>
      <c r="L72" s="186" t="str">
        <f aca="false">IF(AND(L$30&gt;=$D72,L$30&lt;=$D72,NOT(ISBLANK($D72))),$G72,"")</f>
        <v/>
      </c>
      <c r="M72" s="186" t="n">
        <f aca="false">IF(AND(M$30&gt;=$D72,M$30&lt;=$D72,NOT(ISBLANK($D72))),$G72,"")</f>
        <v>2</v>
      </c>
      <c r="N72" s="186" t="str">
        <f aca="false">IF(AND(N$30&gt;=$D72,N$30&lt;=$D72,NOT(ISBLANK($D72))),$G72,"")</f>
        <v/>
      </c>
      <c r="O72" s="186" t="str">
        <f aca="false">IF(AND(O$30&gt;=$D72,O$30&lt;=$D72,NOT(ISBLANK($D72))),$G72,"")</f>
        <v/>
      </c>
      <c r="P72" s="186" t="str">
        <f aca="false">IF(AND(P$30&gt;=$D72,P$30&lt;=$D72,NOT(ISBLANK($D72))),$G72,"")</f>
        <v/>
      </c>
      <c r="Q72" s="186" t="str">
        <f aca="false">IF(AND(Q$30&gt;=$D72,Q$30&lt;=$D72,NOT(ISBLANK($D72))),$G72,"")</f>
        <v/>
      </c>
      <c r="R72" s="186" t="str">
        <f aca="false">IF(AND(R$30&gt;=$D72,R$30&lt;=$D72,NOT(ISBLANK($D72))),$G72,"")</f>
        <v/>
      </c>
    </row>
    <row r="73" customFormat="false" ht="15.05" hidden="false" customHeight="false" outlineLevel="0" collapsed="false">
      <c r="A73" s="242" t="n">
        <v>71656403</v>
      </c>
      <c r="B73" s="237" t="s">
        <v>197</v>
      </c>
      <c r="C73" s="237" t="s">
        <v>151</v>
      </c>
      <c r="D73" s="238" t="n">
        <v>43929</v>
      </c>
      <c r="E73" s="238" t="n">
        <v>43929</v>
      </c>
      <c r="F73" s="237" t="s">
        <v>238</v>
      </c>
      <c r="G73" s="239" t="n">
        <v>2</v>
      </c>
      <c r="H73" s="197"/>
      <c r="I73" s="197"/>
      <c r="J73" s="226"/>
      <c r="K73" s="232"/>
      <c r="L73" s="186" t="str">
        <f aca="false">IF(AND(L$30&gt;=$D73,L$30&lt;=$D73,NOT(ISBLANK($D73))),$G73,"")</f>
        <v/>
      </c>
      <c r="M73" s="186" t="str">
        <f aca="false">IF(AND(M$30&gt;=$D73,M$30&lt;=$D73,NOT(ISBLANK($D73))),$G73,"")</f>
        <v/>
      </c>
      <c r="N73" s="186" t="n">
        <f aca="false">IF(AND(N$30&gt;=$D73,N$30&lt;=$D73,NOT(ISBLANK($D73))),$G73,"")</f>
        <v>2</v>
      </c>
      <c r="O73" s="186" t="str">
        <f aca="false">IF(AND(O$30&gt;=$D73,O$30&lt;=$D73,NOT(ISBLANK($D73))),$G73,"")</f>
        <v/>
      </c>
      <c r="P73" s="186" t="str">
        <f aca="false">IF(AND(P$30&gt;=$D73,P$30&lt;=$D73,NOT(ISBLANK($D73))),$G73,"")</f>
        <v/>
      </c>
      <c r="Q73" s="186" t="str">
        <f aca="false">IF(AND(Q$30&gt;=$D73,Q$30&lt;=$D73,NOT(ISBLANK($D73))),$G73,"")</f>
        <v/>
      </c>
      <c r="R73" s="186" t="str">
        <f aca="false">IF(AND(R$30&gt;=$D73,R$30&lt;=$D73,NOT(ISBLANK($D73))),$G73,"")</f>
        <v/>
      </c>
    </row>
    <row r="74" customFormat="false" ht="15.05" hidden="true" customHeight="false" outlineLevel="0" collapsed="false">
      <c r="A74" s="242" t="n">
        <v>71656997</v>
      </c>
      <c r="B74" s="237" t="s">
        <v>197</v>
      </c>
      <c r="C74" s="237" t="s">
        <v>145</v>
      </c>
      <c r="D74" s="238" t="n">
        <v>43930</v>
      </c>
      <c r="E74" s="238" t="n">
        <v>43930</v>
      </c>
      <c r="F74" s="237" t="s">
        <v>238</v>
      </c>
      <c r="G74" s="239" t="n">
        <v>2</v>
      </c>
      <c r="H74" s="197"/>
      <c r="I74" s="197"/>
      <c r="J74" s="226"/>
      <c r="K74" s="232"/>
      <c r="L74" s="186" t="str">
        <f aca="false">IF(AND(L$30&gt;=$D74,L$30&lt;=$D74,NOT(ISBLANK($D74))),$G74,"")</f>
        <v/>
      </c>
      <c r="M74" s="186" t="str">
        <f aca="false">IF(AND(M$30&gt;=$D74,M$30&lt;=$D74,NOT(ISBLANK($D74))),$G74,"")</f>
        <v/>
      </c>
      <c r="N74" s="186" t="str">
        <f aca="false">IF(AND(N$30&gt;=$D74,N$30&lt;=$D74,NOT(ISBLANK($D74))),$G74,"")</f>
        <v/>
      </c>
      <c r="O74" s="186" t="n">
        <f aca="false">IF(AND(O$30&gt;=$D74,O$30&lt;=$D74,NOT(ISBLANK($D74))),$G74,"")</f>
        <v>2</v>
      </c>
      <c r="P74" s="186" t="str">
        <f aca="false">IF(AND(P$30&gt;=$D74,P$30&lt;=$D74,NOT(ISBLANK($D74))),$G74,"")</f>
        <v/>
      </c>
      <c r="Q74" s="186" t="str">
        <f aca="false">IF(AND(Q$30&gt;=$D74,Q$30&lt;=$D74,NOT(ISBLANK($D74))),$G74,"")</f>
        <v/>
      </c>
      <c r="R74" s="186" t="str">
        <f aca="false">IF(AND(R$30&gt;=$D74,R$30&lt;=$D74,NOT(ISBLANK($D74))),$G74,"")</f>
        <v/>
      </c>
    </row>
    <row r="75" customFormat="false" ht="15.05" hidden="false" customHeight="false" outlineLevel="0" collapsed="false">
      <c r="A75" s="242" t="n">
        <v>71656998</v>
      </c>
      <c r="B75" s="237" t="s">
        <v>197</v>
      </c>
      <c r="C75" s="237" t="s">
        <v>149</v>
      </c>
      <c r="D75" s="238" t="n">
        <v>43931</v>
      </c>
      <c r="E75" s="238" t="n">
        <v>43931</v>
      </c>
      <c r="F75" s="237" t="s">
        <v>238</v>
      </c>
      <c r="G75" s="239" t="n">
        <v>2</v>
      </c>
      <c r="H75" s="197"/>
      <c r="I75" s="197"/>
      <c r="J75" s="226"/>
      <c r="K75" s="232"/>
      <c r="L75" s="186" t="str">
        <f aca="false">IF(AND(L$30&gt;=$D75,L$30&lt;=$D75,NOT(ISBLANK($D75))),$G75,"")</f>
        <v/>
      </c>
      <c r="M75" s="186" t="str">
        <f aca="false">IF(AND(M$30&gt;=$D75,M$30&lt;=$D75,NOT(ISBLANK($D75))),$G75,"")</f>
        <v/>
      </c>
      <c r="N75" s="186" t="str">
        <f aca="false">IF(AND(N$30&gt;=$D75,N$30&lt;=$D75,NOT(ISBLANK($D75))),$G75,"")</f>
        <v/>
      </c>
      <c r="O75" s="186" t="str">
        <f aca="false">IF(AND(O$30&gt;=$D75,O$30&lt;=$D75,NOT(ISBLANK($D75))),$G75,"")</f>
        <v/>
      </c>
      <c r="P75" s="186" t="n">
        <f aca="false">IF(AND(P$30&gt;=$D75,P$30&lt;=$D75,NOT(ISBLANK($D75))),$G75,"")</f>
        <v>2</v>
      </c>
      <c r="Q75" s="186" t="str">
        <f aca="false">IF(AND(Q$30&gt;=$D75,Q$30&lt;=$D75,NOT(ISBLANK($D75))),$G75,"")</f>
        <v/>
      </c>
      <c r="R75" s="186" t="str">
        <f aca="false">IF(AND(R$30&gt;=$D75,R$30&lt;=$D75,NOT(ISBLANK($D75))),$G75,"")</f>
        <v/>
      </c>
    </row>
    <row r="76" customFormat="false" ht="15.05" hidden="false" customHeight="false" outlineLevel="0" collapsed="false">
      <c r="A76" s="242" t="n">
        <v>71656999</v>
      </c>
      <c r="B76" s="237" t="s">
        <v>197</v>
      </c>
      <c r="C76" s="237" t="s">
        <v>147</v>
      </c>
      <c r="D76" s="238" t="n">
        <v>43932</v>
      </c>
      <c r="E76" s="238" t="n">
        <v>43932</v>
      </c>
      <c r="F76" s="237" t="s">
        <v>238</v>
      </c>
      <c r="G76" s="239" t="n">
        <v>2</v>
      </c>
      <c r="H76" s="197"/>
      <c r="I76" s="197"/>
      <c r="J76" s="226"/>
      <c r="K76" s="232"/>
      <c r="L76" s="186" t="str">
        <f aca="false">IF(AND(L$30&gt;=$D76,L$30&lt;=$D76,NOT(ISBLANK($D76))),$G76,"")</f>
        <v/>
      </c>
      <c r="M76" s="186" t="str">
        <f aca="false">IF(AND(M$30&gt;=$D76,M$30&lt;=$D76,NOT(ISBLANK($D76))),$G76,"")</f>
        <v/>
      </c>
      <c r="N76" s="186" t="str">
        <f aca="false">IF(AND(N$30&gt;=$D76,N$30&lt;=$D76,NOT(ISBLANK($D76))),$G76,"")</f>
        <v/>
      </c>
      <c r="O76" s="186" t="str">
        <f aca="false">IF(AND(O$30&gt;=$D76,O$30&lt;=$D76,NOT(ISBLANK($D76))),$G76,"")</f>
        <v/>
      </c>
      <c r="P76" s="186" t="str">
        <f aca="false">IF(AND(P$30&gt;=$D76,P$30&lt;=$D76,NOT(ISBLANK($D76))),$G76,"")</f>
        <v/>
      </c>
      <c r="Q76" s="186" t="n">
        <f aca="false">IF(AND(Q$30&gt;=$D76,Q$30&lt;=$D76,NOT(ISBLANK($D76))),$G76,"")</f>
        <v>2</v>
      </c>
      <c r="R76" s="186" t="str">
        <f aca="false">IF(AND(R$30&gt;=$D76,R$30&lt;=$D76,NOT(ISBLANK($D76))),$G76,"")</f>
        <v/>
      </c>
    </row>
    <row r="77" customFormat="false" ht="15.05" hidden="false" customHeight="false" outlineLevel="0" collapsed="false">
      <c r="A77" s="242" t="n">
        <v>71657000</v>
      </c>
      <c r="B77" s="237" t="s">
        <v>197</v>
      </c>
      <c r="C77" s="237" t="s">
        <v>151</v>
      </c>
      <c r="D77" s="238" t="n">
        <v>43933</v>
      </c>
      <c r="E77" s="238" t="n">
        <v>43933</v>
      </c>
      <c r="F77" s="237" t="s">
        <v>238</v>
      </c>
      <c r="G77" s="239" t="n">
        <v>2</v>
      </c>
      <c r="H77" s="197"/>
      <c r="I77" s="197"/>
      <c r="J77" s="226"/>
      <c r="K77" s="232"/>
      <c r="L77" s="186" t="str">
        <f aca="false">IF(AND(L$30&gt;=$D77,L$30&lt;=$D77,NOT(ISBLANK($D77))),$G77,"")</f>
        <v/>
      </c>
      <c r="M77" s="186" t="str">
        <f aca="false">IF(AND(M$30&gt;=$D77,M$30&lt;=$D77,NOT(ISBLANK($D77))),$G77,"")</f>
        <v/>
      </c>
      <c r="N77" s="186" t="str">
        <f aca="false">IF(AND(N$30&gt;=$D77,N$30&lt;=$D77,NOT(ISBLANK($D77))),$G77,"")</f>
        <v/>
      </c>
      <c r="O77" s="186" t="str">
        <f aca="false">IF(AND(O$30&gt;=$D77,O$30&lt;=$D77,NOT(ISBLANK($D77))),$G77,"")</f>
        <v/>
      </c>
      <c r="P77" s="186" t="str">
        <f aca="false">IF(AND(P$30&gt;=$D77,P$30&lt;=$D77,NOT(ISBLANK($D77))),$G77,"")</f>
        <v/>
      </c>
      <c r="Q77" s="186" t="str">
        <f aca="false">IF(AND(Q$30&gt;=$D77,Q$30&lt;=$D77,NOT(ISBLANK($D77))),$G77,"")</f>
        <v/>
      </c>
      <c r="R77" s="186" t="n">
        <f aca="false">IF(AND(R$30&gt;=$D77,R$30&lt;=$D77,NOT(ISBLANK($D77))),$G77,"")</f>
        <v>2</v>
      </c>
    </row>
    <row r="78" customFormat="false" ht="15.05" hidden="false" customHeight="false" outlineLevel="0" collapsed="false">
      <c r="A78" s="242" t="n">
        <v>71648315</v>
      </c>
      <c r="B78" s="237" t="s">
        <v>182</v>
      </c>
      <c r="C78" s="237" t="s">
        <v>124</v>
      </c>
      <c r="D78" s="238" t="n">
        <v>43927</v>
      </c>
      <c r="E78" s="238" t="n">
        <v>43927</v>
      </c>
      <c r="F78" s="237" t="s">
        <v>238</v>
      </c>
      <c r="G78" s="239" t="n">
        <v>0</v>
      </c>
      <c r="H78" s="197"/>
      <c r="I78" s="197"/>
      <c r="J78" s="226"/>
      <c r="K78" s="232"/>
      <c r="L78" s="186" t="n">
        <f aca="false">IF(AND(L$30&gt;=$D78,L$30&lt;=$D78,NOT(ISBLANK($D78))),$G78,"")</f>
        <v>0</v>
      </c>
      <c r="M78" s="186" t="str">
        <f aca="false">IF(AND(M$30&gt;=$D78,M$30&lt;=$D78,NOT(ISBLANK($D78))),$G78,"")</f>
        <v/>
      </c>
      <c r="N78" s="186" t="str">
        <f aca="false">IF(AND(N$30&gt;=$D78,N$30&lt;=$D78,NOT(ISBLANK($D78))),$G78,"")</f>
        <v/>
      </c>
      <c r="O78" s="186" t="str">
        <f aca="false">IF(AND(O$30&gt;=$D78,O$30&lt;=$D78,NOT(ISBLANK($D78))),$G78,"")</f>
        <v/>
      </c>
      <c r="P78" s="186" t="str">
        <f aca="false">IF(AND(P$30&gt;=$D78,P$30&lt;=$D78,NOT(ISBLANK($D78))),$G78,"")</f>
        <v/>
      </c>
      <c r="Q78" s="186" t="str">
        <f aca="false">IF(AND(Q$30&gt;=$D78,Q$30&lt;=$D78,NOT(ISBLANK($D78))),$G78,"")</f>
        <v/>
      </c>
      <c r="R78" s="186" t="str">
        <f aca="false">IF(AND(R$30&gt;=$D78,R$30&lt;=$D78,NOT(ISBLANK($D78))),$G78,"")</f>
        <v/>
      </c>
    </row>
    <row r="79" customFormat="false" ht="15.05" hidden="false" customHeight="false" outlineLevel="0" collapsed="false">
      <c r="A79" s="242" t="n">
        <v>71655696</v>
      </c>
      <c r="B79" s="237" t="s">
        <v>182</v>
      </c>
      <c r="C79" s="237" t="s">
        <v>126</v>
      </c>
      <c r="D79" s="238" t="n">
        <v>43928</v>
      </c>
      <c r="E79" s="238" t="n">
        <v>43928</v>
      </c>
      <c r="F79" s="237" t="s">
        <v>238</v>
      </c>
      <c r="G79" s="239" t="n">
        <v>2</v>
      </c>
      <c r="H79" s="197"/>
      <c r="I79" s="197"/>
      <c r="J79" s="226"/>
      <c r="K79" s="232"/>
      <c r="L79" s="186" t="str">
        <f aca="false">IF(AND(L$30&gt;=$D79,L$30&lt;=$D79,NOT(ISBLANK($D79))),$G79,"")</f>
        <v/>
      </c>
      <c r="M79" s="186" t="n">
        <f aca="false">IF(AND(M$30&gt;=$D79,M$30&lt;=$D79,NOT(ISBLANK($D79))),$G79,"")</f>
        <v>2</v>
      </c>
      <c r="N79" s="186" t="str">
        <f aca="false">IF(AND(N$30&gt;=$D79,N$30&lt;=$D79,NOT(ISBLANK($D79))),$G79,"")</f>
        <v/>
      </c>
      <c r="O79" s="186" t="str">
        <f aca="false">IF(AND(O$30&gt;=$D79,O$30&lt;=$D79,NOT(ISBLANK($D79))),$G79,"")</f>
        <v/>
      </c>
      <c r="P79" s="186" t="str">
        <f aca="false">IF(AND(P$30&gt;=$D79,P$30&lt;=$D79,NOT(ISBLANK($D79))),$G79,"")</f>
        <v/>
      </c>
      <c r="Q79" s="186" t="str">
        <f aca="false">IF(AND(Q$30&gt;=$D79,Q$30&lt;=$D79,NOT(ISBLANK($D79))),$G79,"")</f>
        <v/>
      </c>
      <c r="R79" s="186" t="str">
        <f aca="false">IF(AND(R$30&gt;=$D79,R$30&lt;=$D79,NOT(ISBLANK($D79))),$G79,"")</f>
        <v/>
      </c>
    </row>
    <row r="80" customFormat="false" ht="15.05" hidden="false" customHeight="false" outlineLevel="0" collapsed="false">
      <c r="A80" s="242" t="n">
        <v>71656404</v>
      </c>
      <c r="B80" s="237" t="s">
        <v>182</v>
      </c>
      <c r="C80" s="237" t="s">
        <v>122</v>
      </c>
      <c r="D80" s="238" t="n">
        <v>43929</v>
      </c>
      <c r="E80" s="238" t="n">
        <v>43929</v>
      </c>
      <c r="F80" s="237" t="s">
        <v>238</v>
      </c>
      <c r="G80" s="239" t="n">
        <v>2</v>
      </c>
      <c r="H80" s="197"/>
      <c r="I80" s="197"/>
      <c r="J80" s="226"/>
      <c r="K80" s="232"/>
      <c r="L80" s="186" t="str">
        <f aca="false">IF(AND(L$30&gt;=$D80,L$30&lt;=$D80,NOT(ISBLANK($D80))),$G80,"")</f>
        <v/>
      </c>
      <c r="M80" s="186" t="str">
        <f aca="false">IF(AND(M$30&gt;=$D80,M$30&lt;=$D80,NOT(ISBLANK($D80))),$G80,"")</f>
        <v/>
      </c>
      <c r="N80" s="186" t="n">
        <f aca="false">IF(AND(N$30&gt;=$D80,N$30&lt;=$D80,NOT(ISBLANK($D80))),$G80,"")</f>
        <v>2</v>
      </c>
      <c r="O80" s="186" t="str">
        <f aca="false">IF(AND(O$30&gt;=$D80,O$30&lt;=$D80,NOT(ISBLANK($D80))),$G80,"")</f>
        <v/>
      </c>
      <c r="P80" s="186" t="str">
        <f aca="false">IF(AND(P$30&gt;=$D80,P$30&lt;=$D80,NOT(ISBLANK($D80))),$G80,"")</f>
        <v/>
      </c>
      <c r="Q80" s="186" t="str">
        <f aca="false">IF(AND(Q$30&gt;=$D80,Q$30&lt;=$D80,NOT(ISBLANK($D80))),$G80,"")</f>
        <v/>
      </c>
      <c r="R80" s="186" t="str">
        <f aca="false">IF(AND(R$30&gt;=$D80,R$30&lt;=$D80,NOT(ISBLANK($D80))),$G80,"")</f>
        <v/>
      </c>
    </row>
    <row r="81" customFormat="false" ht="15.05" hidden="false" customHeight="false" outlineLevel="0" collapsed="false">
      <c r="A81" s="242" t="n">
        <v>71657007</v>
      </c>
      <c r="B81" s="237" t="s">
        <v>182</v>
      </c>
      <c r="C81" s="237" t="s">
        <v>120</v>
      </c>
      <c r="D81" s="238" t="n">
        <v>43930</v>
      </c>
      <c r="E81" s="238" t="n">
        <v>43930</v>
      </c>
      <c r="F81" s="237" t="s">
        <v>238</v>
      </c>
      <c r="G81" s="239" t="n">
        <v>2</v>
      </c>
      <c r="H81" s="197"/>
      <c r="I81" s="197"/>
      <c r="J81" s="226"/>
      <c r="K81" s="232"/>
      <c r="L81" s="186" t="str">
        <f aca="false">IF(AND(L$30&gt;=$D81,L$30&lt;=$D81,NOT(ISBLANK($D81))),$G81,"")</f>
        <v/>
      </c>
      <c r="M81" s="186" t="str">
        <f aca="false">IF(AND(M$30&gt;=$D81,M$30&lt;=$D81,NOT(ISBLANK($D81))),$G81,"")</f>
        <v/>
      </c>
      <c r="N81" s="186" t="str">
        <f aca="false">IF(AND(N$30&gt;=$D81,N$30&lt;=$D81,NOT(ISBLANK($D81))),$G81,"")</f>
        <v/>
      </c>
      <c r="O81" s="186" t="n">
        <f aca="false">IF(AND(O$30&gt;=$D81,O$30&lt;=$D81,NOT(ISBLANK($D81))),$G81,"")</f>
        <v>2</v>
      </c>
      <c r="P81" s="186" t="str">
        <f aca="false">IF(AND(P$30&gt;=$D81,P$30&lt;=$D81,NOT(ISBLANK($D81))),$G81,"")</f>
        <v/>
      </c>
      <c r="Q81" s="186" t="str">
        <f aca="false">IF(AND(Q$30&gt;=$D81,Q$30&lt;=$D81,NOT(ISBLANK($D81))),$G81,"")</f>
        <v/>
      </c>
      <c r="R81" s="186" t="str">
        <f aca="false">IF(AND(R$30&gt;=$D81,R$30&lt;=$D81,NOT(ISBLANK($D81))),$G81,"")</f>
        <v/>
      </c>
    </row>
    <row r="82" customFormat="false" ht="15.05" hidden="false" customHeight="false" outlineLevel="0" collapsed="false">
      <c r="A82" s="242" t="n">
        <v>71657008</v>
      </c>
      <c r="B82" s="237" t="s">
        <v>182</v>
      </c>
      <c r="C82" s="237" t="s">
        <v>124</v>
      </c>
      <c r="D82" s="238" t="n">
        <v>43931</v>
      </c>
      <c r="E82" s="238" t="n">
        <v>43931</v>
      </c>
      <c r="F82" s="237" t="s">
        <v>238</v>
      </c>
      <c r="G82" s="239" t="n">
        <v>2</v>
      </c>
      <c r="H82" s="197"/>
      <c r="I82" s="197"/>
      <c r="J82" s="226"/>
      <c r="K82" s="232"/>
      <c r="L82" s="186" t="str">
        <f aca="false">IF(AND(L$30&gt;=$D82,L$30&lt;=$D82,NOT(ISBLANK($D82))),$G82,"")</f>
        <v/>
      </c>
      <c r="M82" s="186" t="str">
        <f aca="false">IF(AND(M$30&gt;=$D82,M$30&lt;=$D82,NOT(ISBLANK($D82))),$G82,"")</f>
        <v/>
      </c>
      <c r="N82" s="186" t="str">
        <f aca="false">IF(AND(N$30&gt;=$D82,N$30&lt;=$D82,NOT(ISBLANK($D82))),$G82,"")</f>
        <v/>
      </c>
      <c r="O82" s="186" t="str">
        <f aca="false">IF(AND(O$30&gt;=$D82,O$30&lt;=$D82,NOT(ISBLANK($D82))),$G82,"")</f>
        <v/>
      </c>
      <c r="P82" s="186" t="n">
        <f aca="false">IF(AND(P$30&gt;=$D82,P$30&lt;=$D82,NOT(ISBLANK($D82))),$G82,"")</f>
        <v>2</v>
      </c>
      <c r="Q82" s="186" t="str">
        <f aca="false">IF(AND(Q$30&gt;=$D82,Q$30&lt;=$D82,NOT(ISBLANK($D82))),$G82,"")</f>
        <v/>
      </c>
      <c r="R82" s="186" t="str">
        <f aca="false">IF(AND(R$30&gt;=$D82,R$30&lt;=$D82,NOT(ISBLANK($D82))),$G82,"")</f>
        <v/>
      </c>
    </row>
    <row r="83" customFormat="false" ht="15.05" hidden="false" customHeight="false" outlineLevel="0" collapsed="false">
      <c r="A83" s="242" t="n">
        <v>71657009</v>
      </c>
      <c r="B83" s="237" t="s">
        <v>182</v>
      </c>
      <c r="C83" s="237" t="s">
        <v>126</v>
      </c>
      <c r="D83" s="238" t="n">
        <v>43932</v>
      </c>
      <c r="E83" s="238" t="n">
        <v>43932</v>
      </c>
      <c r="F83" s="237" t="s">
        <v>238</v>
      </c>
      <c r="G83" s="239" t="n">
        <v>2</v>
      </c>
      <c r="H83" s="197"/>
      <c r="I83" s="197"/>
      <c r="J83" s="226"/>
      <c r="K83" s="232"/>
      <c r="L83" s="186" t="str">
        <f aca="false">IF(AND(L$30&gt;=$D83,L$30&lt;=$D83,NOT(ISBLANK($D83))),$G83,"")</f>
        <v/>
      </c>
      <c r="M83" s="186" t="str">
        <f aca="false">IF(AND(M$30&gt;=$D83,M$30&lt;=$D83,NOT(ISBLANK($D83))),$G83,"")</f>
        <v/>
      </c>
      <c r="N83" s="186" t="str">
        <f aca="false">IF(AND(N$30&gt;=$D83,N$30&lt;=$D83,NOT(ISBLANK($D83))),$G83,"")</f>
        <v/>
      </c>
      <c r="O83" s="186" t="str">
        <f aca="false">IF(AND(O$30&gt;=$D83,O$30&lt;=$D83,NOT(ISBLANK($D83))),$G83,"")</f>
        <v/>
      </c>
      <c r="P83" s="186" t="str">
        <f aca="false">IF(AND(P$30&gt;=$D83,P$30&lt;=$D83,NOT(ISBLANK($D83))),$G83,"")</f>
        <v/>
      </c>
      <c r="Q83" s="186" t="n">
        <f aca="false">IF(AND(Q$30&gt;=$D83,Q$30&lt;=$D83,NOT(ISBLANK($D83))),$G83,"")</f>
        <v>2</v>
      </c>
      <c r="R83" s="186" t="str">
        <f aca="false">IF(AND(R$30&gt;=$D83,R$30&lt;=$D83,NOT(ISBLANK($D83))),$G83,"")</f>
        <v/>
      </c>
    </row>
    <row r="84" customFormat="false" ht="15.05" hidden="false" customHeight="false" outlineLevel="0" collapsed="false">
      <c r="A84" s="242" t="n">
        <v>71657010</v>
      </c>
      <c r="B84" s="237" t="s">
        <v>182</v>
      </c>
      <c r="C84" s="237" t="s">
        <v>128</v>
      </c>
      <c r="D84" s="238" t="n">
        <v>43933</v>
      </c>
      <c r="E84" s="238" t="n">
        <v>43933</v>
      </c>
      <c r="F84" s="237" t="s">
        <v>238</v>
      </c>
      <c r="G84" s="239" t="n">
        <v>2</v>
      </c>
      <c r="H84" s="197"/>
      <c r="I84" s="197"/>
      <c r="J84" s="226"/>
      <c r="K84" s="232"/>
      <c r="L84" s="186" t="str">
        <f aca="false">IF(AND(L$30&gt;=$D84,L$30&lt;=$D84,NOT(ISBLANK($D84))),$G84,"")</f>
        <v/>
      </c>
      <c r="M84" s="186" t="str">
        <f aca="false">IF(AND(M$30&gt;=$D84,M$30&lt;=$D84,NOT(ISBLANK($D84))),$G84,"")</f>
        <v/>
      </c>
      <c r="N84" s="186" t="str">
        <f aca="false">IF(AND(N$30&gt;=$D84,N$30&lt;=$D84,NOT(ISBLANK($D84))),$G84,"")</f>
        <v/>
      </c>
      <c r="O84" s="186" t="str">
        <f aca="false">IF(AND(O$30&gt;=$D84,O$30&lt;=$D84,NOT(ISBLANK($D84))),$G84,"")</f>
        <v/>
      </c>
      <c r="P84" s="186" t="str">
        <f aca="false">IF(AND(P$30&gt;=$D84,P$30&lt;=$D84,NOT(ISBLANK($D84))),$G84,"")</f>
        <v/>
      </c>
      <c r="Q84" s="186" t="str">
        <f aca="false">IF(AND(Q$30&gt;=$D84,Q$30&lt;=$D84,NOT(ISBLANK($D84))),$G84,"")</f>
        <v/>
      </c>
      <c r="R84" s="186" t="n">
        <f aca="false">IF(AND(R$30&gt;=$D84,R$30&lt;=$D84,NOT(ISBLANK($D84))),$G84,"")</f>
        <v>2</v>
      </c>
    </row>
    <row r="85" customFormat="false" ht="15.05" hidden="false" customHeight="false" outlineLevel="0" collapsed="false">
      <c r="A85" s="242" t="n">
        <v>71648323</v>
      </c>
      <c r="B85" s="237" t="s">
        <v>192</v>
      </c>
      <c r="C85" s="237" t="s">
        <v>122</v>
      </c>
      <c r="D85" s="238" t="n">
        <v>43927</v>
      </c>
      <c r="E85" s="238" t="n">
        <v>43927</v>
      </c>
      <c r="F85" s="237" t="s">
        <v>238</v>
      </c>
      <c r="G85" s="239" t="n">
        <v>2</v>
      </c>
      <c r="H85" s="197"/>
      <c r="I85" s="197"/>
      <c r="J85" s="226"/>
      <c r="K85" s="232"/>
      <c r="L85" s="186" t="n">
        <f aca="false">IF(AND(L$30&gt;=$D85,L$30&lt;=$D85,NOT(ISBLANK($D85))),$G85,"")</f>
        <v>2</v>
      </c>
      <c r="M85" s="186" t="str">
        <f aca="false">IF(AND(M$30&gt;=$D85,M$30&lt;=$D85,NOT(ISBLANK($D85))),$G85,"")</f>
        <v/>
      </c>
      <c r="N85" s="186" t="str">
        <f aca="false">IF(AND(N$30&gt;=$D85,N$30&lt;=$D85,NOT(ISBLANK($D85))),$G85,"")</f>
        <v/>
      </c>
      <c r="O85" s="186" t="str">
        <f aca="false">IF(AND(O$30&gt;=$D85,O$30&lt;=$D85,NOT(ISBLANK($D85))),$G85,"")</f>
        <v/>
      </c>
      <c r="P85" s="186" t="str">
        <f aca="false">IF(AND(P$30&gt;=$D85,P$30&lt;=$D85,NOT(ISBLANK($D85))),$G85,"")</f>
        <v/>
      </c>
      <c r="Q85" s="186" t="str">
        <f aca="false">IF(AND(Q$30&gt;=$D85,Q$30&lt;=$D85,NOT(ISBLANK($D85))),$G85,"")</f>
        <v/>
      </c>
      <c r="R85" s="186" t="str">
        <f aca="false">IF(AND(R$30&gt;=$D85,R$30&lt;=$D85,NOT(ISBLANK($D85))),$G85,"")</f>
        <v/>
      </c>
    </row>
    <row r="86" customFormat="false" ht="15.05" hidden="false" customHeight="false" outlineLevel="0" collapsed="false">
      <c r="A86" s="242" t="n">
        <v>71655697</v>
      </c>
      <c r="B86" s="237" t="s">
        <v>192</v>
      </c>
      <c r="C86" s="237" t="s">
        <v>120</v>
      </c>
      <c r="D86" s="238" t="n">
        <v>43928</v>
      </c>
      <c r="E86" s="238" t="n">
        <v>43928</v>
      </c>
      <c r="F86" s="237" t="s">
        <v>238</v>
      </c>
      <c r="G86" s="239" t="n">
        <v>2</v>
      </c>
      <c r="H86" s="197"/>
      <c r="I86" s="197"/>
      <c r="J86" s="226"/>
      <c r="K86" s="232"/>
      <c r="L86" s="186" t="str">
        <f aca="false">IF(AND(L$30&gt;=$D86,L$30&lt;=$D86,NOT(ISBLANK($D86))),$G86,"")</f>
        <v/>
      </c>
      <c r="M86" s="186" t="n">
        <f aca="false">IF(AND(M$30&gt;=$D86,M$30&lt;=$D86,NOT(ISBLANK($D86))),$G86,"")</f>
        <v>2</v>
      </c>
      <c r="N86" s="186" t="str">
        <f aca="false">IF(AND(N$30&gt;=$D86,N$30&lt;=$D86,NOT(ISBLANK($D86))),$G86,"")</f>
        <v/>
      </c>
      <c r="O86" s="186" t="str">
        <f aca="false">IF(AND(O$30&gt;=$D86,O$30&lt;=$D86,NOT(ISBLANK($D86))),$G86,"")</f>
        <v/>
      </c>
      <c r="P86" s="186" t="str">
        <f aca="false">IF(AND(P$30&gt;=$D86,P$30&lt;=$D86,NOT(ISBLANK($D86))),$G86,"")</f>
        <v/>
      </c>
      <c r="Q86" s="186" t="str">
        <f aca="false">IF(AND(Q$30&gt;=$D86,Q$30&lt;=$D86,NOT(ISBLANK($D86))),$G86,"")</f>
        <v/>
      </c>
      <c r="R86" s="186" t="str">
        <f aca="false">IF(AND(R$30&gt;=$D86,R$30&lt;=$D86,NOT(ISBLANK($D86))),$G86,"")</f>
        <v/>
      </c>
    </row>
    <row r="87" customFormat="false" ht="15.05" hidden="false" customHeight="false" outlineLevel="0" collapsed="false">
      <c r="A87" s="242" t="n">
        <v>71656405</v>
      </c>
      <c r="B87" s="237" t="s">
        <v>192</v>
      </c>
      <c r="C87" s="237" t="s">
        <v>124</v>
      </c>
      <c r="D87" s="238" t="n">
        <v>43929</v>
      </c>
      <c r="E87" s="238" t="n">
        <v>43929</v>
      </c>
      <c r="F87" s="237" t="s">
        <v>238</v>
      </c>
      <c r="G87" s="239" t="n">
        <v>2</v>
      </c>
      <c r="H87" s="197"/>
      <c r="I87" s="197"/>
      <c r="J87" s="226"/>
      <c r="K87" s="232"/>
      <c r="L87" s="186" t="str">
        <f aca="false">IF(AND(L$30&gt;=$D87,L$30&lt;=$D87,NOT(ISBLANK($D87))),$G87,"")</f>
        <v/>
      </c>
      <c r="M87" s="186" t="str">
        <f aca="false">IF(AND(M$30&gt;=$D87,M$30&lt;=$D87,NOT(ISBLANK($D87))),$G87,"")</f>
        <v/>
      </c>
      <c r="N87" s="186" t="n">
        <f aca="false">IF(AND(N$30&gt;=$D87,N$30&lt;=$D87,NOT(ISBLANK($D87))),$G87,"")</f>
        <v>2</v>
      </c>
      <c r="O87" s="186" t="str">
        <f aca="false">IF(AND(O$30&gt;=$D87,O$30&lt;=$D87,NOT(ISBLANK($D87))),$G87,"")</f>
        <v/>
      </c>
      <c r="P87" s="186" t="str">
        <f aca="false">IF(AND(P$30&gt;=$D87,P$30&lt;=$D87,NOT(ISBLANK($D87))),$G87,"")</f>
        <v/>
      </c>
      <c r="Q87" s="186" t="str">
        <f aca="false">IF(AND(Q$30&gt;=$D87,Q$30&lt;=$D87,NOT(ISBLANK($D87))),$G87,"")</f>
        <v/>
      </c>
      <c r="R87" s="186" t="str">
        <f aca="false">IF(AND(R$30&gt;=$D87,R$30&lt;=$D87,NOT(ISBLANK($D87))),$G87,"")</f>
        <v/>
      </c>
    </row>
    <row r="88" customFormat="false" ht="15.05" hidden="false" customHeight="false" outlineLevel="0" collapsed="false">
      <c r="A88" s="242" t="n">
        <v>71657017</v>
      </c>
      <c r="B88" s="237" t="s">
        <v>192</v>
      </c>
      <c r="C88" s="237" t="s">
        <v>126</v>
      </c>
      <c r="D88" s="238" t="n">
        <v>43930</v>
      </c>
      <c r="E88" s="238" t="n">
        <v>43930</v>
      </c>
      <c r="F88" s="237" t="s">
        <v>238</v>
      </c>
      <c r="G88" s="239" t="n">
        <v>2</v>
      </c>
      <c r="H88" s="197"/>
      <c r="I88" s="197"/>
      <c r="J88" s="226"/>
      <c r="K88" s="232"/>
      <c r="L88" s="186" t="str">
        <f aca="false">IF(AND(L$30&gt;=$D88,L$30&lt;=$D88,NOT(ISBLANK($D88))),$G88,"")</f>
        <v/>
      </c>
      <c r="M88" s="186" t="str">
        <f aca="false">IF(AND(M$30&gt;=$D88,M$30&lt;=$D88,NOT(ISBLANK($D88))),$G88,"")</f>
        <v/>
      </c>
      <c r="N88" s="186" t="str">
        <f aca="false">IF(AND(N$30&gt;=$D88,N$30&lt;=$D88,NOT(ISBLANK($D88))),$G88,"")</f>
        <v/>
      </c>
      <c r="O88" s="186" t="n">
        <f aca="false">IF(AND(O$30&gt;=$D88,O$30&lt;=$D88,NOT(ISBLANK($D88))),$G88,"")</f>
        <v>2</v>
      </c>
      <c r="P88" s="186" t="str">
        <f aca="false">IF(AND(P$30&gt;=$D88,P$30&lt;=$D88,NOT(ISBLANK($D88))),$G88,"")</f>
        <v/>
      </c>
      <c r="Q88" s="186" t="str">
        <f aca="false">IF(AND(Q$30&gt;=$D88,Q$30&lt;=$D88,NOT(ISBLANK($D88))),$G88,"")</f>
        <v/>
      </c>
      <c r="R88" s="186" t="str">
        <f aca="false">IF(AND(R$30&gt;=$D88,R$30&lt;=$D88,NOT(ISBLANK($D88))),$G88,"")</f>
        <v/>
      </c>
    </row>
    <row r="89" customFormat="false" ht="15.05" hidden="false" customHeight="false" outlineLevel="0" collapsed="false">
      <c r="A89" s="242" t="n">
        <v>71657018</v>
      </c>
      <c r="B89" s="237" t="s">
        <v>192</v>
      </c>
      <c r="C89" s="237" t="s">
        <v>122</v>
      </c>
      <c r="D89" s="238" t="n">
        <v>43931</v>
      </c>
      <c r="E89" s="238" t="n">
        <v>43931</v>
      </c>
      <c r="F89" s="237" t="s">
        <v>238</v>
      </c>
      <c r="G89" s="239" t="n">
        <v>2</v>
      </c>
      <c r="H89" s="197"/>
      <c r="I89" s="197"/>
      <c r="J89" s="226"/>
      <c r="K89" s="232"/>
      <c r="L89" s="186" t="str">
        <f aca="false">IF(AND(L$30&gt;=$D89,L$30&lt;=$D89,NOT(ISBLANK($D89))),$G89,"")</f>
        <v/>
      </c>
      <c r="M89" s="186" t="str">
        <f aca="false">IF(AND(M$30&gt;=$D89,M$30&lt;=$D89,NOT(ISBLANK($D89))),$G89,"")</f>
        <v/>
      </c>
      <c r="N89" s="186" t="str">
        <f aca="false">IF(AND(N$30&gt;=$D89,N$30&lt;=$D89,NOT(ISBLANK($D89))),$G89,"")</f>
        <v/>
      </c>
      <c r="O89" s="186" t="str">
        <f aca="false">IF(AND(O$30&gt;=$D89,O$30&lt;=$D89,NOT(ISBLANK($D89))),$G89,"")</f>
        <v/>
      </c>
      <c r="P89" s="186" t="n">
        <f aca="false">IF(AND(P$30&gt;=$D89,P$30&lt;=$D89,NOT(ISBLANK($D89))),$G89,"")</f>
        <v>2</v>
      </c>
      <c r="Q89" s="186" t="str">
        <f aca="false">IF(AND(Q$30&gt;=$D89,Q$30&lt;=$D89,NOT(ISBLANK($D89))),$G89,"")</f>
        <v/>
      </c>
      <c r="R89" s="186" t="str">
        <f aca="false">IF(AND(R$30&gt;=$D89,R$30&lt;=$D89,NOT(ISBLANK($D89))),$G89,"")</f>
        <v/>
      </c>
    </row>
    <row r="90" customFormat="false" ht="15.05" hidden="false" customHeight="false" outlineLevel="0" collapsed="false">
      <c r="A90" s="242" t="n">
        <v>71657019</v>
      </c>
      <c r="B90" s="237" t="s">
        <v>192</v>
      </c>
      <c r="C90" s="237" t="s">
        <v>120</v>
      </c>
      <c r="D90" s="238" t="n">
        <v>43932</v>
      </c>
      <c r="E90" s="238" t="n">
        <v>43932</v>
      </c>
      <c r="F90" s="237" t="s">
        <v>238</v>
      </c>
      <c r="G90" s="239" t="n">
        <v>2</v>
      </c>
      <c r="H90" s="197"/>
      <c r="I90" s="197"/>
      <c r="J90" s="226"/>
      <c r="K90" s="232"/>
      <c r="L90" s="186" t="str">
        <f aca="false">IF(AND(L$30&gt;=$D90,L$30&lt;=$D90,NOT(ISBLANK($D90))),$G90,"")</f>
        <v/>
      </c>
      <c r="M90" s="186" t="str">
        <f aca="false">IF(AND(M$30&gt;=$D90,M$30&lt;=$D90,NOT(ISBLANK($D90))),$G90,"")</f>
        <v/>
      </c>
      <c r="N90" s="186" t="str">
        <f aca="false">IF(AND(N$30&gt;=$D90,N$30&lt;=$D90,NOT(ISBLANK($D90))),$G90,"")</f>
        <v/>
      </c>
      <c r="O90" s="186" t="str">
        <f aca="false">IF(AND(O$30&gt;=$D90,O$30&lt;=$D90,NOT(ISBLANK($D90))),$G90,"")</f>
        <v/>
      </c>
      <c r="P90" s="186" t="str">
        <f aca="false">IF(AND(P$30&gt;=$D90,P$30&lt;=$D90,NOT(ISBLANK($D90))),$G90,"")</f>
        <v/>
      </c>
      <c r="Q90" s="186" t="n">
        <f aca="false">IF(AND(Q$30&gt;=$D90,Q$30&lt;=$D90,NOT(ISBLANK($D90))),$G90,"")</f>
        <v>2</v>
      </c>
      <c r="R90" s="186" t="str">
        <f aca="false">IF(AND(R$30&gt;=$D90,R$30&lt;=$D90,NOT(ISBLANK($D90))),$G90,"")</f>
        <v/>
      </c>
    </row>
    <row r="91" customFormat="false" ht="15.05" hidden="false" customHeight="false" outlineLevel="0" collapsed="false">
      <c r="A91" s="242" t="n">
        <v>71657020</v>
      </c>
      <c r="B91" s="237" t="s">
        <v>192</v>
      </c>
      <c r="C91" s="237" t="s">
        <v>124</v>
      </c>
      <c r="D91" s="238" t="n">
        <v>43933</v>
      </c>
      <c r="E91" s="238" t="n">
        <v>43933</v>
      </c>
      <c r="F91" s="237" t="s">
        <v>238</v>
      </c>
      <c r="G91" s="239" t="n">
        <v>2</v>
      </c>
      <c r="H91" s="197"/>
      <c r="I91" s="197"/>
      <c r="J91" s="226"/>
      <c r="K91" s="232"/>
      <c r="L91" s="186" t="str">
        <f aca="false">IF(AND(L$30&gt;=$D91,L$30&lt;=$D91,NOT(ISBLANK($D91))),$G91,"")</f>
        <v/>
      </c>
      <c r="M91" s="186" t="str">
        <f aca="false">IF(AND(M$30&gt;=$D91,M$30&lt;=$D91,NOT(ISBLANK($D91))),$G91,"")</f>
        <v/>
      </c>
      <c r="N91" s="186" t="str">
        <f aca="false">IF(AND(N$30&gt;=$D91,N$30&lt;=$D91,NOT(ISBLANK($D91))),$G91,"")</f>
        <v/>
      </c>
      <c r="O91" s="186" t="str">
        <f aca="false">IF(AND(O$30&gt;=$D91,O$30&lt;=$D91,NOT(ISBLANK($D91))),$G91,"")</f>
        <v/>
      </c>
      <c r="P91" s="186" t="str">
        <f aca="false">IF(AND(P$30&gt;=$D91,P$30&lt;=$D91,NOT(ISBLANK($D91))),$G91,"")</f>
        <v/>
      </c>
      <c r="Q91" s="186" t="str">
        <f aca="false">IF(AND(Q$30&gt;=$D91,Q$30&lt;=$D91,NOT(ISBLANK($D91))),$G91,"")</f>
        <v/>
      </c>
      <c r="R91" s="186" t="n">
        <f aca="false">IF(AND(R$30&gt;=$D91,R$30&lt;=$D91,NOT(ISBLANK($D91))),$G91,"")</f>
        <v>2</v>
      </c>
    </row>
    <row r="92" customFormat="false" ht="15.05" hidden="false" customHeight="false" outlineLevel="0" collapsed="false">
      <c r="A92" s="242" t="n">
        <v>71648366</v>
      </c>
      <c r="B92" s="237" t="s">
        <v>258</v>
      </c>
      <c r="C92" s="237" t="s">
        <v>124</v>
      </c>
      <c r="D92" s="238" t="n">
        <v>43927</v>
      </c>
      <c r="E92" s="238" t="n">
        <v>43927</v>
      </c>
      <c r="F92" s="237" t="s">
        <v>238</v>
      </c>
      <c r="G92" s="239" t="n">
        <v>0.3</v>
      </c>
      <c r="H92" s="197"/>
      <c r="I92" s="197"/>
      <c r="J92" s="226"/>
      <c r="K92" s="232"/>
      <c r="L92" s="186" t="n">
        <f aca="false">IF(AND(L$30&gt;=$D92,L$30&lt;=$D92,NOT(ISBLANK($D92))),$G92,"")</f>
        <v>0.3</v>
      </c>
      <c r="M92" s="186" t="str">
        <f aca="false">IF(AND(M$30&gt;=$D92,M$30&lt;=$D92,NOT(ISBLANK($D92))),$G92,"")</f>
        <v/>
      </c>
      <c r="N92" s="186" t="str">
        <f aca="false">IF(AND(N$30&gt;=$D92,N$30&lt;=$D92,NOT(ISBLANK($D92))),$G92,"")</f>
        <v/>
      </c>
      <c r="O92" s="186" t="str">
        <f aca="false">IF(AND(O$30&gt;=$D92,O$30&lt;=$D92,NOT(ISBLANK($D92))),$G92,"")</f>
        <v/>
      </c>
      <c r="P92" s="186" t="str">
        <f aca="false">IF(AND(P$30&gt;=$D92,P$30&lt;=$D92,NOT(ISBLANK($D92))),$G92,"")</f>
        <v/>
      </c>
      <c r="Q92" s="186" t="str">
        <f aca="false">IF(AND(Q$30&gt;=$D92,Q$30&lt;=$D92,NOT(ISBLANK($D92))),$G92,"")</f>
        <v/>
      </c>
      <c r="R92" s="186" t="str">
        <f aca="false">IF(AND(R$30&gt;=$D92,R$30&lt;=$D92,NOT(ISBLANK($D92))),$G92,"")</f>
        <v/>
      </c>
    </row>
    <row r="93" customFormat="false" ht="15.05" hidden="false" customHeight="false" outlineLevel="0" collapsed="false">
      <c r="A93" s="242" t="n">
        <v>71655719</v>
      </c>
      <c r="B93" s="237" t="s">
        <v>258</v>
      </c>
      <c r="C93" s="237" t="s">
        <v>126</v>
      </c>
      <c r="D93" s="238" t="n">
        <v>43928</v>
      </c>
      <c r="E93" s="238" t="n">
        <v>43928</v>
      </c>
      <c r="F93" s="237" t="s">
        <v>238</v>
      </c>
      <c r="G93" s="239" t="n">
        <v>0.3</v>
      </c>
      <c r="H93" s="197"/>
      <c r="I93" s="197"/>
      <c r="J93" s="226"/>
      <c r="K93" s="232"/>
      <c r="L93" s="186" t="str">
        <f aca="false">IF(AND(L$30&gt;=$D93,L$30&lt;=$D93,NOT(ISBLANK($D93))),$G93,"")</f>
        <v/>
      </c>
      <c r="M93" s="186" t="n">
        <f aca="false">IF(AND(M$30&gt;=$D93,M$30&lt;=$D93,NOT(ISBLANK($D93))),$G93,"")</f>
        <v>0.3</v>
      </c>
      <c r="N93" s="186" t="str">
        <f aca="false">IF(AND(N$30&gt;=$D93,N$30&lt;=$D93,NOT(ISBLANK($D93))),$G93,"")</f>
        <v/>
      </c>
      <c r="O93" s="186" t="str">
        <f aca="false">IF(AND(O$30&gt;=$D93,O$30&lt;=$D93,NOT(ISBLANK($D93))),$G93,"")</f>
        <v/>
      </c>
      <c r="P93" s="186" t="str">
        <f aca="false">IF(AND(P$30&gt;=$D93,P$30&lt;=$D93,NOT(ISBLANK($D93))),$G93,"")</f>
        <v/>
      </c>
      <c r="Q93" s="186" t="str">
        <f aca="false">IF(AND(Q$30&gt;=$D93,Q$30&lt;=$D93,NOT(ISBLANK($D93))),$G93,"")</f>
        <v/>
      </c>
      <c r="R93" s="186" t="str">
        <f aca="false">IF(AND(R$30&gt;=$D93,R$30&lt;=$D93,NOT(ISBLANK($D93))),$G93,"")</f>
        <v/>
      </c>
    </row>
    <row r="94" customFormat="false" ht="15.05" hidden="false" customHeight="false" outlineLevel="0" collapsed="false">
      <c r="A94" s="242" t="n">
        <v>71656425</v>
      </c>
      <c r="B94" s="237" t="s">
        <v>258</v>
      </c>
      <c r="C94" s="237" t="s">
        <v>122</v>
      </c>
      <c r="D94" s="238" t="n">
        <v>43929</v>
      </c>
      <c r="E94" s="238" t="n">
        <v>43929</v>
      </c>
      <c r="F94" s="237" t="s">
        <v>238</v>
      </c>
      <c r="G94" s="239" t="n">
        <v>0.3</v>
      </c>
      <c r="H94" s="197"/>
      <c r="I94" s="197"/>
      <c r="J94" s="226"/>
      <c r="K94" s="232"/>
      <c r="L94" s="186" t="str">
        <f aca="false">IF(AND(L$30&gt;=$D94,L$30&lt;=$D94,NOT(ISBLANK($D94))),$G94,"")</f>
        <v/>
      </c>
      <c r="M94" s="186" t="str">
        <f aca="false">IF(AND(M$30&gt;=$D94,M$30&lt;=$D94,NOT(ISBLANK($D94))),$G94,"")</f>
        <v/>
      </c>
      <c r="N94" s="186" t="n">
        <f aca="false">IF(AND(N$30&gt;=$D94,N$30&lt;=$D94,NOT(ISBLANK($D94))),$G94,"")</f>
        <v>0.3</v>
      </c>
      <c r="O94" s="186" t="str">
        <f aca="false">IF(AND(O$30&gt;=$D94,O$30&lt;=$D94,NOT(ISBLANK($D94))),$G94,"")</f>
        <v/>
      </c>
      <c r="P94" s="186" t="str">
        <f aca="false">IF(AND(P$30&gt;=$D94,P$30&lt;=$D94,NOT(ISBLANK($D94))),$G94,"")</f>
        <v/>
      </c>
      <c r="Q94" s="186" t="str">
        <f aca="false">IF(AND(Q$30&gt;=$D94,Q$30&lt;=$D94,NOT(ISBLANK($D94))),$G94,"")</f>
        <v/>
      </c>
      <c r="R94" s="186" t="str">
        <f aca="false">IF(AND(R$30&gt;=$D94,R$30&lt;=$D94,NOT(ISBLANK($D94))),$G94,"")</f>
        <v/>
      </c>
    </row>
    <row r="95" customFormat="false" ht="15.05" hidden="false" customHeight="false" outlineLevel="0" collapsed="false">
      <c r="A95" s="242" t="n">
        <v>71657090</v>
      </c>
      <c r="B95" s="237" t="s">
        <v>258</v>
      </c>
      <c r="C95" s="237" t="s">
        <v>120</v>
      </c>
      <c r="D95" s="238" t="n">
        <v>43930</v>
      </c>
      <c r="E95" s="238" t="n">
        <v>43930</v>
      </c>
      <c r="F95" s="237" t="s">
        <v>238</v>
      </c>
      <c r="G95" s="239" t="n">
        <v>0.3</v>
      </c>
      <c r="H95" s="197"/>
      <c r="I95" s="197"/>
      <c r="J95" s="226"/>
      <c r="K95" s="232"/>
      <c r="L95" s="186" t="str">
        <f aca="false">IF(AND(L$30&gt;=$D95,L$30&lt;=$D95,NOT(ISBLANK($D95))),$G95,"")</f>
        <v/>
      </c>
      <c r="M95" s="186" t="str">
        <f aca="false">IF(AND(M$30&gt;=$D95,M$30&lt;=$D95,NOT(ISBLANK($D95))),$G95,"")</f>
        <v/>
      </c>
      <c r="N95" s="186" t="str">
        <f aca="false">IF(AND(N$30&gt;=$D95,N$30&lt;=$D95,NOT(ISBLANK($D95))),$G95,"")</f>
        <v/>
      </c>
      <c r="O95" s="186" t="n">
        <f aca="false">IF(AND(O$30&gt;=$D95,O$30&lt;=$D95,NOT(ISBLANK($D95))),$G95,"")</f>
        <v>0.3</v>
      </c>
      <c r="P95" s="186" t="str">
        <f aca="false">IF(AND(P$30&gt;=$D95,P$30&lt;=$D95,NOT(ISBLANK($D95))),$G95,"")</f>
        <v/>
      </c>
      <c r="Q95" s="186" t="str">
        <f aca="false">IF(AND(Q$30&gt;=$D95,Q$30&lt;=$D95,NOT(ISBLANK($D95))),$G95,"")</f>
        <v/>
      </c>
      <c r="R95" s="186" t="str">
        <f aca="false">IF(AND(R$30&gt;=$D95,R$30&lt;=$D95,NOT(ISBLANK($D95))),$G95,"")</f>
        <v/>
      </c>
    </row>
    <row r="96" customFormat="false" ht="15.05" hidden="false" customHeight="false" outlineLevel="0" collapsed="false">
      <c r="A96" s="242" t="n">
        <v>71657091</v>
      </c>
      <c r="B96" s="237" t="s">
        <v>258</v>
      </c>
      <c r="C96" s="237" t="s">
        <v>124</v>
      </c>
      <c r="D96" s="238" t="n">
        <v>43931</v>
      </c>
      <c r="E96" s="238" t="n">
        <v>43931</v>
      </c>
      <c r="F96" s="237" t="s">
        <v>238</v>
      </c>
      <c r="G96" s="239" t="n">
        <v>0.3</v>
      </c>
      <c r="H96" s="197"/>
      <c r="I96" s="197"/>
      <c r="J96" s="226"/>
      <c r="K96" s="232"/>
      <c r="L96" s="186" t="str">
        <f aca="false">IF(AND(L$30&gt;=$D96,L$30&lt;=$D96,NOT(ISBLANK($D96))),$G96,"")</f>
        <v/>
      </c>
      <c r="M96" s="186" t="str">
        <f aca="false">IF(AND(M$30&gt;=$D96,M$30&lt;=$D96,NOT(ISBLANK($D96))),$G96,"")</f>
        <v/>
      </c>
      <c r="N96" s="186" t="str">
        <f aca="false">IF(AND(N$30&gt;=$D96,N$30&lt;=$D96,NOT(ISBLANK($D96))),$G96,"")</f>
        <v/>
      </c>
      <c r="O96" s="186" t="str">
        <f aca="false">IF(AND(O$30&gt;=$D96,O$30&lt;=$D96,NOT(ISBLANK($D96))),$G96,"")</f>
        <v/>
      </c>
      <c r="P96" s="186" t="n">
        <f aca="false">IF(AND(P$30&gt;=$D96,P$30&lt;=$D96,NOT(ISBLANK($D96))),$G96,"")</f>
        <v>0.3</v>
      </c>
      <c r="Q96" s="186" t="str">
        <f aca="false">IF(AND(Q$30&gt;=$D96,Q$30&lt;=$D96,NOT(ISBLANK($D96))),$G96,"")</f>
        <v/>
      </c>
      <c r="R96" s="186" t="str">
        <f aca="false">IF(AND(R$30&gt;=$D96,R$30&lt;=$D96,NOT(ISBLANK($D96))),$G96,"")</f>
        <v/>
      </c>
    </row>
    <row r="97" customFormat="false" ht="15.05" hidden="false" customHeight="false" outlineLevel="0" collapsed="false">
      <c r="A97" s="245" t="s">
        <v>259</v>
      </c>
      <c r="B97" s="246"/>
      <c r="C97" s="246"/>
      <c r="D97" s="247"/>
      <c r="E97" s="247"/>
      <c r="F97" s="248"/>
      <c r="G97" s="249" t="n">
        <v>151.1</v>
      </c>
      <c r="H97" s="197"/>
      <c r="I97" s="197"/>
      <c r="J97" s="226"/>
      <c r="K97" s="232"/>
      <c r="L97" s="186" t="str">
        <f aca="false">IF(AND(L$30&gt;=$D97,L$30&lt;=$D97,NOT(ISBLANK($D97))),$G97,"")</f>
        <v/>
      </c>
      <c r="M97" s="186" t="str">
        <f aca="false">IF(AND(M$30&gt;=$D97,M$30&lt;=$D97,NOT(ISBLANK($D97))),$G97,"")</f>
        <v/>
      </c>
      <c r="N97" s="186" t="str">
        <f aca="false">IF(AND(N$30&gt;=$D97,N$30&lt;=$D97,NOT(ISBLANK($D97))),$G97,"")</f>
        <v/>
      </c>
      <c r="O97" s="186" t="str">
        <f aca="false">IF(AND(O$30&gt;=$D97,O$30&lt;=$D97,NOT(ISBLANK($D97))),$G97,"")</f>
        <v/>
      </c>
      <c r="P97" s="186" t="str">
        <f aca="false">IF(AND(P$30&gt;=$D97,P$30&lt;=$D97,NOT(ISBLANK($D97))),$G97,"")</f>
        <v/>
      </c>
      <c r="Q97" s="186" t="str">
        <f aca="false">IF(AND(Q$30&gt;=$D97,Q$30&lt;=$D97,NOT(ISBLANK($D97))),$G97,"")</f>
        <v/>
      </c>
      <c r="R97" s="186" t="str">
        <f aca="false">IF(AND(R$30&gt;=$D97,R$30&lt;=$D97,NOT(ISBLANK($D97))),$G97,"")</f>
        <v/>
      </c>
    </row>
    <row r="98" customFormat="false" ht="15.05" hidden="false" customHeight="false" outlineLevel="0" collapsed="false">
      <c r="H98" s="210"/>
      <c r="I98" s="197"/>
      <c r="J98" s="226"/>
      <c r="K98" s="232"/>
      <c r="L98" s="186" t="str">
        <f aca="false">IF(AND(L$30&gt;=$D98,L$30&lt;=$D98,NOT(ISBLANK($D98))),$G98,"")</f>
        <v/>
      </c>
      <c r="M98" s="186" t="str">
        <f aca="false">IF(AND(M$30&gt;=$D98,M$30&lt;=$D98,NOT(ISBLANK($D98))),$G98,"")</f>
        <v/>
      </c>
      <c r="N98" s="186" t="str">
        <f aca="false">IF(AND(N$30&gt;=$D98,N$30&lt;=$D98,NOT(ISBLANK($D98))),$G98,"")</f>
        <v/>
      </c>
      <c r="O98" s="186" t="str">
        <f aca="false">IF(AND(O$30&gt;=$D98,O$30&lt;=$D98,NOT(ISBLANK($D98))),$G98,"")</f>
        <v/>
      </c>
      <c r="P98" s="186" t="str">
        <f aca="false">IF(AND(P$30&gt;=$D98,P$30&lt;=$D98,NOT(ISBLANK($D98))),$G98,"")</f>
        <v/>
      </c>
      <c r="Q98" s="186" t="str">
        <f aca="false">IF(AND(Q$30&gt;=$D98,Q$30&lt;=$D98,NOT(ISBLANK($D98))),$G98,"")</f>
        <v/>
      </c>
      <c r="R98" s="186" t="str">
        <f aca="false">IF(AND(R$30&gt;=$D98,R$30&lt;=$D98,NOT(ISBLANK($D98))),$G98,"")</f>
        <v/>
      </c>
    </row>
    <row r="99" customFormat="false" ht="15.05" hidden="false" customHeight="false" outlineLevel="0" collapsed="false">
      <c r="H99" s="197"/>
      <c r="I99" s="197"/>
      <c r="J99" s="226"/>
      <c r="K99" s="232"/>
      <c r="L99" s="186" t="str">
        <f aca="false">IF(AND(L$30&gt;=$D99,L$30&lt;=$D99,NOT(ISBLANK($D99))),$G99,"")</f>
        <v/>
      </c>
      <c r="M99" s="186" t="str">
        <f aca="false">IF(AND(M$30&gt;=$D99,M$30&lt;=$D99,NOT(ISBLANK($D99))),$G99,"")</f>
        <v/>
      </c>
      <c r="N99" s="186" t="str">
        <f aca="false">IF(AND(N$30&gt;=$D99,N$30&lt;=$D99,NOT(ISBLANK($D99))),$G99,"")</f>
        <v/>
      </c>
      <c r="O99" s="186" t="str">
        <f aca="false">IF(AND(O$30&gt;=$D99,O$30&lt;=$D99,NOT(ISBLANK($D99))),$G99,"")</f>
        <v/>
      </c>
      <c r="P99" s="186" t="str">
        <f aca="false">IF(AND(P$30&gt;=$D99,P$30&lt;=$D99,NOT(ISBLANK($D99))),$G99,"")</f>
        <v/>
      </c>
      <c r="Q99" s="186" t="str">
        <f aca="false">IF(AND(Q$30&gt;=$D99,Q$30&lt;=$D99,NOT(ISBLANK($D99))),$G99,"")</f>
        <v/>
      </c>
      <c r="R99" s="186" t="str">
        <f aca="false">IF(AND(R$30&gt;=$D99,R$30&lt;=$D99,NOT(ISBLANK($D99))),$G99,"")</f>
        <v/>
      </c>
    </row>
    <row r="100" customFormat="false" ht="15.05" hidden="false" customHeight="false" outlineLevel="0" collapsed="false">
      <c r="H100" s="197"/>
      <c r="I100" s="197"/>
      <c r="J100" s="226"/>
      <c r="K100" s="232"/>
      <c r="L100" s="186" t="str">
        <f aca="false">IF(AND(L$30&gt;=$D100,L$30&lt;=$D100,NOT(ISBLANK($D100))),$G100,"")</f>
        <v/>
      </c>
      <c r="M100" s="186" t="str">
        <f aca="false">IF(AND(M$30&gt;=$D100,M$30&lt;=$D100,NOT(ISBLANK($D100))),$G100,"")</f>
        <v/>
      </c>
      <c r="N100" s="186" t="str">
        <f aca="false">IF(AND(N$30&gt;=$D100,N$30&lt;=$D100,NOT(ISBLANK($D100))),$G100,"")</f>
        <v/>
      </c>
      <c r="O100" s="186" t="str">
        <f aca="false">IF(AND(O$30&gt;=$D100,O$30&lt;=$D100,NOT(ISBLANK($D100))),$G100,"")</f>
        <v/>
      </c>
      <c r="P100" s="186" t="str">
        <f aca="false">IF(AND(P$30&gt;=$D100,P$30&lt;=$D100,NOT(ISBLANK($D100))),$G100,"")</f>
        <v/>
      </c>
      <c r="Q100" s="186" t="str">
        <f aca="false">IF(AND(Q$30&gt;=$D100,Q$30&lt;=$D100,NOT(ISBLANK($D100))),$G100,"")</f>
        <v/>
      </c>
      <c r="R100" s="186" t="str">
        <f aca="false">IF(AND(R$30&gt;=$D100,R$30&lt;=$D100,NOT(ISBLANK($D100))),$G100,"")</f>
        <v/>
      </c>
    </row>
    <row r="101" customFormat="false" ht="15.05" hidden="false" customHeight="false" outlineLevel="0" collapsed="false">
      <c r="H101" s="197"/>
      <c r="I101" s="197"/>
      <c r="J101" s="226"/>
      <c r="K101" s="232"/>
      <c r="L101" s="186" t="str">
        <f aca="false">IF(AND(L$30&gt;=$D101,L$30&lt;=$D101,NOT(ISBLANK($D101))),$G101,"")</f>
        <v/>
      </c>
      <c r="M101" s="186" t="str">
        <f aca="false">IF(AND(M$30&gt;=$D101,M$30&lt;=$D101,NOT(ISBLANK($D101))),$G101,"")</f>
        <v/>
      </c>
      <c r="N101" s="186" t="str">
        <f aca="false">IF(AND(N$30&gt;=$D101,N$30&lt;=$D101,NOT(ISBLANK($D101))),$G101,"")</f>
        <v/>
      </c>
      <c r="O101" s="186" t="str">
        <f aca="false">IF(AND(O$30&gt;=$D101,O$30&lt;=$D101,NOT(ISBLANK($D101))),$G101,"")</f>
        <v/>
      </c>
      <c r="P101" s="186" t="str">
        <f aca="false">IF(AND(P$30&gt;=$D101,P$30&lt;=$D101,NOT(ISBLANK($D101))),$G101,"")</f>
        <v/>
      </c>
      <c r="Q101" s="186" t="str">
        <f aca="false">IF(AND(Q$30&gt;=$D101,Q$30&lt;=$D101,NOT(ISBLANK($D101))),$G101,"")</f>
        <v/>
      </c>
      <c r="R101" s="186" t="str">
        <f aca="false">IF(AND(R$30&gt;=$D101,R$30&lt;=$D101,NOT(ISBLANK($D101))),$G101,"")</f>
        <v/>
      </c>
    </row>
    <row r="102" customFormat="false" ht="15.05" hidden="false" customHeight="false" outlineLevel="0" collapsed="false">
      <c r="H102" s="197"/>
      <c r="I102" s="197"/>
      <c r="J102" s="226"/>
      <c r="K102" s="232"/>
      <c r="L102" s="186" t="str">
        <f aca="false">IF(AND(L$30&gt;=$D102,L$30&lt;=$D102,NOT(ISBLANK($D102))),$G102,"")</f>
        <v/>
      </c>
      <c r="M102" s="186" t="str">
        <f aca="false">IF(AND(M$30&gt;=$D102,M$30&lt;=$D102,NOT(ISBLANK($D102))),$G102,"")</f>
        <v/>
      </c>
      <c r="N102" s="186" t="str">
        <f aca="false">IF(AND(N$30&gt;=$D102,N$30&lt;=$D102,NOT(ISBLANK($D102))),$G102,"")</f>
        <v/>
      </c>
      <c r="O102" s="186" t="str">
        <f aca="false">IF(AND(O$30&gt;=$D102,O$30&lt;=$D102,NOT(ISBLANK($D102))),$G102,"")</f>
        <v/>
      </c>
      <c r="P102" s="186" t="str">
        <f aca="false">IF(AND(P$30&gt;=$D102,P$30&lt;=$D102,NOT(ISBLANK($D102))),$G102,"")</f>
        <v/>
      </c>
      <c r="Q102" s="186" t="str">
        <f aca="false">IF(AND(Q$30&gt;=$D102,Q$30&lt;=$D102,NOT(ISBLANK($D102))),$G102,"")</f>
        <v/>
      </c>
      <c r="R102" s="186" t="str">
        <f aca="false">IF(AND(R$30&gt;=$D102,R$30&lt;=$D102,NOT(ISBLANK($D102))),$G102,"")</f>
        <v/>
      </c>
    </row>
    <row r="103" customFormat="false" ht="15.05" hidden="false" customHeight="false" outlineLevel="0" collapsed="false">
      <c r="H103" s="197"/>
      <c r="I103" s="197"/>
      <c r="J103" s="226"/>
      <c r="K103" s="232"/>
      <c r="L103" s="186" t="str">
        <f aca="false">IF(AND(L$30&gt;=$D103,L$30&lt;=$D103,NOT(ISBLANK($D103))),$G103,"")</f>
        <v/>
      </c>
      <c r="M103" s="186" t="str">
        <f aca="false">IF(AND(M$30&gt;=$D103,M$30&lt;=$D103,NOT(ISBLANK($D103))),$G103,"")</f>
        <v/>
      </c>
      <c r="N103" s="186" t="str">
        <f aca="false">IF(AND(N$30&gt;=$D103,N$30&lt;=$D103,NOT(ISBLANK($D103))),$G103,"")</f>
        <v/>
      </c>
      <c r="O103" s="186" t="str">
        <f aca="false">IF(AND(O$30&gt;=$D103,O$30&lt;=$D103,NOT(ISBLANK($D103))),$G103,"")</f>
        <v/>
      </c>
      <c r="P103" s="186" t="str">
        <f aca="false">IF(AND(P$30&gt;=$D103,P$30&lt;=$D103,NOT(ISBLANK($D103))),$G103,"")</f>
        <v/>
      </c>
      <c r="Q103" s="186" t="str">
        <f aca="false">IF(AND(Q$30&gt;=$D103,Q$30&lt;=$D103,NOT(ISBLANK($D103))),$G103,"")</f>
        <v/>
      </c>
      <c r="R103" s="186" t="str">
        <f aca="false">IF(AND(R$30&gt;=$D103,R$30&lt;=$D103,NOT(ISBLANK($D103))),$G103,"")</f>
        <v/>
      </c>
    </row>
    <row r="104" customFormat="false" ht="15.05" hidden="false" customHeight="false" outlineLevel="0" collapsed="false">
      <c r="H104" s="197"/>
      <c r="I104" s="197"/>
      <c r="J104" s="226"/>
      <c r="K104" s="232"/>
      <c r="L104" s="186" t="str">
        <f aca="false">IF(AND(L$30&gt;=$D104,L$30&lt;=$D104,NOT(ISBLANK($D104))),$G104,"")</f>
        <v/>
      </c>
      <c r="M104" s="186" t="str">
        <f aca="false">IF(AND(M$30&gt;=$D104,M$30&lt;=$D104,NOT(ISBLANK($D104))),$G104,"")</f>
        <v/>
      </c>
      <c r="N104" s="186" t="str">
        <f aca="false">IF(AND(N$30&gt;=$D104,N$30&lt;=$D104,NOT(ISBLANK($D104))),$G104,"")</f>
        <v/>
      </c>
      <c r="O104" s="186" t="str">
        <f aca="false">IF(AND(O$30&gt;=$D104,O$30&lt;=$D104,NOT(ISBLANK($D104))),$G104,"")</f>
        <v/>
      </c>
      <c r="P104" s="186" t="str">
        <f aca="false">IF(AND(P$30&gt;=$D104,P$30&lt;=$D104,NOT(ISBLANK($D104))),$G104,"")</f>
        <v/>
      </c>
      <c r="Q104" s="186" t="str">
        <f aca="false">IF(AND(Q$30&gt;=$D104,Q$30&lt;=$D104,NOT(ISBLANK($D104))),$G104,"")</f>
        <v/>
      </c>
      <c r="R104" s="186" t="str">
        <f aca="false">IF(AND(R$30&gt;=$D104,R$30&lt;=$D104,NOT(ISBLANK($D104))),$G104,"")</f>
        <v/>
      </c>
    </row>
    <row r="105" customFormat="false" ht="15.05" hidden="false" customHeight="false" outlineLevel="0" collapsed="false">
      <c r="H105" s="197"/>
      <c r="I105" s="197"/>
      <c r="J105" s="226"/>
      <c r="K105" s="232"/>
      <c r="L105" s="186" t="str">
        <f aca="false">IF(AND(L$30&gt;=$D105,L$30&lt;=$D105,NOT(ISBLANK($D105))),$G105,"")</f>
        <v/>
      </c>
      <c r="M105" s="186" t="str">
        <f aca="false">IF(AND(M$30&gt;=$D105,M$30&lt;=$D105,NOT(ISBLANK($D105))),$G105,"")</f>
        <v/>
      </c>
      <c r="N105" s="186" t="str">
        <f aca="false">IF(AND(N$30&gt;=$D105,N$30&lt;=$D105,NOT(ISBLANK($D105))),$G105,"")</f>
        <v/>
      </c>
      <c r="O105" s="186" t="str">
        <f aca="false">IF(AND(O$30&gt;=$D105,O$30&lt;=$D105,NOT(ISBLANK($D105))),$G105,"")</f>
        <v/>
      </c>
      <c r="P105" s="186" t="str">
        <f aca="false">IF(AND(P$30&gt;=$D105,P$30&lt;=$D105,NOT(ISBLANK($D105))),$G105,"")</f>
        <v/>
      </c>
      <c r="Q105" s="186" t="str">
        <f aca="false">IF(AND(Q$30&gt;=$D105,Q$30&lt;=$D105,NOT(ISBLANK($D105))),$G105,"")</f>
        <v/>
      </c>
      <c r="R105" s="186" t="str">
        <f aca="false">IF(AND(R$30&gt;=$D105,R$30&lt;=$D105,NOT(ISBLANK($D105))),$G105,"")</f>
        <v/>
      </c>
    </row>
    <row r="106" customFormat="false" ht="15.05" hidden="false" customHeight="false" outlineLevel="0" collapsed="false">
      <c r="H106" s="197"/>
      <c r="I106" s="197"/>
      <c r="J106" s="226"/>
      <c r="K106" s="232"/>
      <c r="L106" s="186" t="str">
        <f aca="false">IF(AND(L$30&gt;=$D106,L$30&lt;=$D106,NOT(ISBLANK($D106))),$G106,"")</f>
        <v/>
      </c>
      <c r="M106" s="186" t="str">
        <f aca="false">IF(AND(M$30&gt;=$D106,M$30&lt;=$D106,NOT(ISBLANK($D106))),$G106,"")</f>
        <v/>
      </c>
      <c r="N106" s="186" t="str">
        <f aca="false">IF(AND(N$30&gt;=$D106,N$30&lt;=$D106,NOT(ISBLANK($D106))),$G106,"")</f>
        <v/>
      </c>
      <c r="O106" s="186" t="str">
        <f aca="false">IF(AND(O$30&gt;=$D106,O$30&lt;=$D106,NOT(ISBLANK($D106))),$G106,"")</f>
        <v/>
      </c>
      <c r="P106" s="186" t="str">
        <f aca="false">IF(AND(P$30&gt;=$D106,P$30&lt;=$D106,NOT(ISBLANK($D106))),$G106,"")</f>
        <v/>
      </c>
      <c r="Q106" s="186" t="str">
        <f aca="false">IF(AND(Q$30&gt;=$D106,Q$30&lt;=$D106,NOT(ISBLANK($D106))),$G106,"")</f>
        <v/>
      </c>
      <c r="R106" s="186" t="str">
        <f aca="false">IF(AND(R$30&gt;=$D106,R$30&lt;=$D106,NOT(ISBLANK($D106))),$G106,"")</f>
        <v/>
      </c>
    </row>
    <row r="107" customFormat="false" ht="15.05" hidden="false" customHeight="false" outlineLevel="0" collapsed="false">
      <c r="H107" s="197"/>
      <c r="I107" s="197"/>
      <c r="J107" s="226"/>
      <c r="K107" s="232"/>
      <c r="L107" s="186" t="str">
        <f aca="false">IF(AND(L$30&gt;=$D107,L$30&lt;=$D107,NOT(ISBLANK($D107))),$G107,"")</f>
        <v/>
      </c>
      <c r="M107" s="186" t="str">
        <f aca="false">IF(AND(M$30&gt;=$D107,M$30&lt;=$D107,NOT(ISBLANK($D107))),$G107,"")</f>
        <v/>
      </c>
      <c r="N107" s="186" t="str">
        <f aca="false">IF(AND(N$30&gt;=$D107,N$30&lt;=$D107,NOT(ISBLANK($D107))),$G107,"")</f>
        <v/>
      </c>
      <c r="O107" s="186" t="str">
        <f aca="false">IF(AND(O$30&gt;=$D107,O$30&lt;=$D107,NOT(ISBLANK($D107))),$G107,"")</f>
        <v/>
      </c>
      <c r="P107" s="186" t="str">
        <f aca="false">IF(AND(P$30&gt;=$D107,P$30&lt;=$D107,NOT(ISBLANK($D107))),$G107,"")</f>
        <v/>
      </c>
      <c r="Q107" s="186" t="str">
        <f aca="false">IF(AND(Q$30&gt;=$D107,Q$30&lt;=$D107,NOT(ISBLANK($D107))),$G107,"")</f>
        <v/>
      </c>
      <c r="R107" s="186" t="str">
        <f aca="false">IF(AND(R$30&gt;=$D107,R$30&lt;=$D107,NOT(ISBLANK($D107))),$G107,"")</f>
        <v/>
      </c>
    </row>
    <row r="108" customFormat="false" ht="15.05" hidden="false" customHeight="false" outlineLevel="0" collapsed="false">
      <c r="H108" s="197"/>
      <c r="I108" s="197"/>
      <c r="J108" s="226"/>
      <c r="K108" s="232"/>
      <c r="L108" s="186" t="str">
        <f aca="false">IF(AND(L$30&gt;=$D108,L$30&lt;=$D108,NOT(ISBLANK($D108))),$G108,"")</f>
        <v/>
      </c>
      <c r="M108" s="186" t="str">
        <f aca="false">IF(AND(M$30&gt;=$D108,M$30&lt;=$D108,NOT(ISBLANK($D108))),$G108,"")</f>
        <v/>
      </c>
      <c r="N108" s="186" t="str">
        <f aca="false">IF(AND(N$30&gt;=$D108,N$30&lt;=$D108,NOT(ISBLANK($D108))),$G108,"")</f>
        <v/>
      </c>
      <c r="O108" s="186" t="str">
        <f aca="false">IF(AND(O$30&gt;=$D108,O$30&lt;=$D108,NOT(ISBLANK($D108))),$G108,"")</f>
        <v/>
      </c>
      <c r="P108" s="186" t="str">
        <f aca="false">IF(AND(P$30&gt;=$D108,P$30&lt;=$D108,NOT(ISBLANK($D108))),$G108,"")</f>
        <v/>
      </c>
      <c r="Q108" s="186" t="str">
        <f aca="false">IF(AND(Q$30&gt;=$D108,Q$30&lt;=$D108,NOT(ISBLANK($D108))),$G108,"")</f>
        <v/>
      </c>
      <c r="R108" s="186" t="str">
        <f aca="false">IF(AND(R$30&gt;=$D108,R$30&lt;=$D108,NOT(ISBLANK($D108))),$G108,"")</f>
        <v/>
      </c>
    </row>
    <row r="109" customFormat="false" ht="15.05" hidden="false" customHeight="false" outlineLevel="0" collapsed="false">
      <c r="H109" s="197"/>
      <c r="I109" s="197"/>
      <c r="J109" s="226"/>
      <c r="K109" s="232"/>
      <c r="L109" s="186" t="str">
        <f aca="false">IF(AND(L$30&gt;=$D109,L$30&lt;=$D109,NOT(ISBLANK($D109))),$G109,"")</f>
        <v/>
      </c>
      <c r="M109" s="186" t="str">
        <f aca="false">IF(AND(M$30&gt;=$D109,M$30&lt;=$D109,NOT(ISBLANK($D109))),$G109,"")</f>
        <v/>
      </c>
      <c r="N109" s="186" t="str">
        <f aca="false">IF(AND(N$30&gt;=$D109,N$30&lt;=$D109,NOT(ISBLANK($D109))),$G109,"")</f>
        <v/>
      </c>
      <c r="O109" s="186" t="str">
        <f aca="false">IF(AND(O$30&gt;=$D109,O$30&lt;=$D109,NOT(ISBLANK($D109))),$G109,"")</f>
        <v/>
      </c>
      <c r="P109" s="186" t="str">
        <f aca="false">IF(AND(P$30&gt;=$D109,P$30&lt;=$D109,NOT(ISBLANK($D109))),$G109,"")</f>
        <v/>
      </c>
      <c r="Q109" s="186" t="str">
        <f aca="false">IF(AND(Q$30&gt;=$D109,Q$30&lt;=$D109,NOT(ISBLANK($D109))),$G109,"")</f>
        <v/>
      </c>
      <c r="R109" s="186" t="str">
        <f aca="false">IF(AND(R$30&gt;=$D109,R$30&lt;=$D109,NOT(ISBLANK($D109))),$G109,"")</f>
        <v/>
      </c>
    </row>
    <row r="110" customFormat="false" ht="15.05" hidden="false" customHeight="false" outlineLevel="0" collapsed="false">
      <c r="H110" s="197"/>
      <c r="I110" s="197"/>
      <c r="J110" s="226"/>
      <c r="K110" s="232"/>
      <c r="L110" s="186" t="str">
        <f aca="false">IF(AND(L$30&gt;=$D110,L$30&lt;=$D110,NOT(ISBLANK($D110))),$G110,"")</f>
        <v/>
      </c>
      <c r="M110" s="186" t="str">
        <f aca="false">IF(AND(M$30&gt;=$D110,M$30&lt;=$D110,NOT(ISBLANK($D110))),$G110,"")</f>
        <v/>
      </c>
      <c r="N110" s="186" t="str">
        <f aca="false">IF(AND(N$30&gt;=$D110,N$30&lt;=$D110,NOT(ISBLANK($D110))),$G110,"")</f>
        <v/>
      </c>
      <c r="O110" s="186" t="str">
        <f aca="false">IF(AND(O$30&gt;=$D110,O$30&lt;=$D110,NOT(ISBLANK($D110))),$G110,"")</f>
        <v/>
      </c>
      <c r="P110" s="186" t="str">
        <f aca="false">IF(AND(P$30&gt;=$D110,P$30&lt;=$D110,NOT(ISBLANK($D110))),$G110,"")</f>
        <v/>
      </c>
      <c r="Q110" s="186" t="str">
        <f aca="false">IF(AND(Q$30&gt;=$D110,Q$30&lt;=$D110,NOT(ISBLANK($D110))),$G110,"")</f>
        <v/>
      </c>
      <c r="R110" s="186" t="str">
        <f aca="false">IF(AND(R$30&gt;=$D110,R$30&lt;=$D110,NOT(ISBLANK($D110))),$G110,"")</f>
        <v/>
      </c>
    </row>
    <row r="111" customFormat="false" ht="15.05" hidden="false" customHeight="false" outlineLevel="0" collapsed="false">
      <c r="H111" s="197"/>
      <c r="I111" s="197"/>
      <c r="J111" s="226"/>
      <c r="K111" s="232"/>
      <c r="L111" s="186" t="str">
        <f aca="false">IF(AND(L$30&gt;=$D111,L$30&lt;=$D111,NOT(ISBLANK($D111))),$G111,"")</f>
        <v/>
      </c>
      <c r="M111" s="186" t="str">
        <f aca="false">IF(AND(M$30&gt;=$D111,M$30&lt;=$D111,NOT(ISBLANK($D111))),$G111,"")</f>
        <v/>
      </c>
      <c r="N111" s="186" t="str">
        <f aca="false">IF(AND(N$30&gt;=$D111,N$30&lt;=$D111,NOT(ISBLANK($D111))),$G111,"")</f>
        <v/>
      </c>
      <c r="O111" s="186" t="str">
        <f aca="false">IF(AND(O$30&gt;=$D111,O$30&lt;=$D111,NOT(ISBLANK($D111))),$G111,"")</f>
        <v/>
      </c>
      <c r="P111" s="186" t="str">
        <f aca="false">IF(AND(P$30&gt;=$D111,P$30&lt;=$D111,NOT(ISBLANK($D111))),$G111,"")</f>
        <v/>
      </c>
      <c r="Q111" s="186" t="str">
        <f aca="false">IF(AND(Q$30&gt;=$D111,Q$30&lt;=$D111,NOT(ISBLANK($D111))),$G111,"")</f>
        <v/>
      </c>
      <c r="R111" s="186" t="str">
        <f aca="false">IF(AND(R$30&gt;=$D111,R$30&lt;=$D111,NOT(ISBLANK($D111))),$G111,"")</f>
        <v/>
      </c>
    </row>
    <row r="112" customFormat="false" ht="15.05" hidden="false" customHeight="false" outlineLevel="0" collapsed="false">
      <c r="H112" s="197"/>
      <c r="I112" s="197"/>
      <c r="J112" s="226"/>
      <c r="K112" s="232"/>
      <c r="L112" s="186" t="str">
        <f aca="false">IF(AND(L$30&gt;=$D112,L$30&lt;=$D112,NOT(ISBLANK($D112))),$G112,"")</f>
        <v/>
      </c>
      <c r="M112" s="186" t="str">
        <f aca="false">IF(AND(M$30&gt;=$D112,M$30&lt;=$D112,NOT(ISBLANK($D112))),$G112,"")</f>
        <v/>
      </c>
      <c r="N112" s="186" t="str">
        <f aca="false">IF(AND(N$30&gt;=$D112,N$30&lt;=$D112,NOT(ISBLANK($D112))),$G112,"")</f>
        <v/>
      </c>
      <c r="O112" s="186" t="str">
        <f aca="false">IF(AND(O$30&gt;=$D112,O$30&lt;=$D112,NOT(ISBLANK($D112))),$G112,"")</f>
        <v/>
      </c>
      <c r="P112" s="186" t="str">
        <f aca="false">IF(AND(P$30&gt;=$D112,P$30&lt;=$D112,NOT(ISBLANK($D112))),$G112,"")</f>
        <v/>
      </c>
      <c r="Q112" s="186" t="str">
        <f aca="false">IF(AND(Q$30&gt;=$D112,Q$30&lt;=$D112,NOT(ISBLANK($D112))),$G112,"")</f>
        <v/>
      </c>
      <c r="R112" s="186" t="str">
        <f aca="false">IF(AND(R$30&gt;=$D112,R$30&lt;=$D112,NOT(ISBLANK($D112))),$G112,"")</f>
        <v/>
      </c>
    </row>
    <row r="113" customFormat="false" ht="15.05" hidden="false" customHeight="false" outlineLevel="0" collapsed="false">
      <c r="H113" s="197"/>
      <c r="I113" s="197"/>
      <c r="J113" s="226"/>
      <c r="K113" s="232"/>
      <c r="L113" s="186" t="str">
        <f aca="false">IF(AND(L$30&gt;=$D113,L$30&lt;=$D113,NOT(ISBLANK($D113))),$G113,"")</f>
        <v/>
      </c>
      <c r="M113" s="186" t="str">
        <f aca="false">IF(AND(M$30&gt;=$D113,M$30&lt;=$D113,NOT(ISBLANK($D113))),$G113,"")</f>
        <v/>
      </c>
      <c r="N113" s="186" t="str">
        <f aca="false">IF(AND(N$30&gt;=$D113,N$30&lt;=$D113,NOT(ISBLANK($D113))),$G113,"")</f>
        <v/>
      </c>
      <c r="O113" s="186" t="str">
        <f aca="false">IF(AND(O$30&gt;=$D113,O$30&lt;=$D113,NOT(ISBLANK($D113))),$G113,"")</f>
        <v/>
      </c>
      <c r="P113" s="186" t="str">
        <f aca="false">IF(AND(P$30&gt;=$D113,P$30&lt;=$D113,NOT(ISBLANK($D113))),$G113,"")</f>
        <v/>
      </c>
      <c r="Q113" s="186" t="str">
        <f aca="false">IF(AND(Q$30&gt;=$D113,Q$30&lt;=$D113,NOT(ISBLANK($D113))),$G113,"")</f>
        <v/>
      </c>
      <c r="R113" s="186" t="str">
        <f aca="false">IF(AND(R$30&gt;=$D113,R$30&lt;=$D113,NOT(ISBLANK($D113))),$G113,"")</f>
        <v/>
      </c>
    </row>
    <row r="114" customFormat="false" ht="15.05" hidden="false" customHeight="false" outlineLevel="0" collapsed="false">
      <c r="H114" s="197"/>
      <c r="I114" s="197"/>
      <c r="J114" s="226"/>
      <c r="K114" s="232"/>
      <c r="L114" s="186" t="str">
        <f aca="false">IF(AND(L$30&gt;=$D114,L$30&lt;=$D114,NOT(ISBLANK($D114))),$G114,"")</f>
        <v/>
      </c>
      <c r="M114" s="186" t="str">
        <f aca="false">IF(AND(M$30&gt;=$D114,M$30&lt;=$D114,NOT(ISBLANK($D114))),$G114,"")</f>
        <v/>
      </c>
      <c r="N114" s="186" t="str">
        <f aca="false">IF(AND(N$30&gt;=$D114,N$30&lt;=$D114,NOT(ISBLANK($D114))),$G114,"")</f>
        <v/>
      </c>
      <c r="O114" s="186" t="str">
        <f aca="false">IF(AND(O$30&gt;=$D114,O$30&lt;=$D114,NOT(ISBLANK($D114))),$G114,"")</f>
        <v/>
      </c>
      <c r="P114" s="186" t="str">
        <f aca="false">IF(AND(P$30&gt;=$D114,P$30&lt;=$D114,NOT(ISBLANK($D114))),$G114,"")</f>
        <v/>
      </c>
      <c r="Q114" s="186" t="str">
        <f aca="false">IF(AND(Q$30&gt;=$D114,Q$30&lt;=$D114,NOT(ISBLANK($D114))),$G114,"")</f>
        <v/>
      </c>
      <c r="R114" s="186" t="str">
        <f aca="false">IF(AND(R$30&gt;=$D114,R$30&lt;=$D114,NOT(ISBLANK($D114))),$G114,"")</f>
        <v/>
      </c>
    </row>
    <row r="115" customFormat="false" ht="15.05" hidden="false" customHeight="false" outlineLevel="0" collapsed="false">
      <c r="H115" s="197"/>
      <c r="I115" s="197"/>
      <c r="J115" s="226"/>
      <c r="K115" s="232"/>
      <c r="L115" s="186" t="str">
        <f aca="false">IF(AND(L$30&gt;=$D115,L$30&lt;=$D115,NOT(ISBLANK($D115))),$G115,"")</f>
        <v/>
      </c>
      <c r="M115" s="186" t="str">
        <f aca="false">IF(AND(M$30&gt;=$D115,M$30&lt;=$D115,NOT(ISBLANK($D115))),$G115,"")</f>
        <v/>
      </c>
      <c r="N115" s="186" t="str">
        <f aca="false">IF(AND(N$30&gt;=$D115,N$30&lt;=$D115,NOT(ISBLANK($D115))),$G115,"")</f>
        <v/>
      </c>
      <c r="O115" s="186" t="str">
        <f aca="false">IF(AND(O$30&gt;=$D115,O$30&lt;=$D115,NOT(ISBLANK($D115))),$G115,"")</f>
        <v/>
      </c>
      <c r="P115" s="186" t="str">
        <f aca="false">IF(AND(P$30&gt;=$D115,P$30&lt;=$D115,NOT(ISBLANK($D115))),$G115,"")</f>
        <v/>
      </c>
      <c r="Q115" s="186" t="str">
        <f aca="false">IF(AND(Q$30&gt;=$D115,Q$30&lt;=$D115,NOT(ISBLANK($D115))),$G115,"")</f>
        <v/>
      </c>
      <c r="R115" s="186" t="str">
        <f aca="false">IF(AND(R$30&gt;=$D115,R$30&lt;=$D115,NOT(ISBLANK($D115))),$G115,"")</f>
        <v/>
      </c>
    </row>
    <row r="116" customFormat="false" ht="15.05" hidden="false" customHeight="false" outlineLevel="0" collapsed="false">
      <c r="H116" s="197"/>
      <c r="I116" s="197"/>
      <c r="J116" s="226"/>
      <c r="K116" s="232"/>
      <c r="L116" s="186" t="str">
        <f aca="false">IF(AND(L$30&gt;=$D116,L$30&lt;=$D116,NOT(ISBLANK($D116))),$G116,"")</f>
        <v/>
      </c>
      <c r="M116" s="186" t="str">
        <f aca="false">IF(AND(M$30&gt;=$D116,M$30&lt;=$D116,NOT(ISBLANK($D116))),$G116,"")</f>
        <v/>
      </c>
      <c r="N116" s="186" t="str">
        <f aca="false">IF(AND(N$30&gt;=$D116,N$30&lt;=$D116,NOT(ISBLANK($D116))),$G116,"")</f>
        <v/>
      </c>
      <c r="O116" s="186" t="str">
        <f aca="false">IF(AND(O$30&gt;=$D116,O$30&lt;=$D116,NOT(ISBLANK($D116))),$G116,"")</f>
        <v/>
      </c>
      <c r="P116" s="186" t="str">
        <f aca="false">IF(AND(P$30&gt;=$D116,P$30&lt;=$D116,NOT(ISBLANK($D116))),$G116,"")</f>
        <v/>
      </c>
      <c r="Q116" s="186" t="str">
        <f aca="false">IF(AND(Q$30&gt;=$D116,Q$30&lt;=$D116,NOT(ISBLANK($D116))),$G116,"")</f>
        <v/>
      </c>
      <c r="R116" s="186" t="str">
        <f aca="false">IF(AND(R$30&gt;=$D116,R$30&lt;=$D116,NOT(ISBLANK($D116))),$G116,"")</f>
        <v/>
      </c>
    </row>
    <row r="117" customFormat="false" ht="15.05" hidden="false" customHeight="false" outlineLevel="0" collapsed="false">
      <c r="H117" s="197"/>
      <c r="I117" s="197"/>
      <c r="J117" s="226"/>
      <c r="K117" s="232"/>
      <c r="L117" s="186" t="str">
        <f aca="false">IF(AND(L$30&gt;=$D117,L$30&lt;=$D117,NOT(ISBLANK($D117))),$G117,"")</f>
        <v/>
      </c>
      <c r="M117" s="186" t="str">
        <f aca="false">IF(AND(M$30&gt;=$D117,M$30&lt;=$D117,NOT(ISBLANK($D117))),$G117,"")</f>
        <v/>
      </c>
      <c r="N117" s="186" t="str">
        <f aca="false">IF(AND(N$30&gt;=$D117,N$30&lt;=$D117,NOT(ISBLANK($D117))),$G117,"")</f>
        <v/>
      </c>
      <c r="O117" s="186" t="str">
        <f aca="false">IF(AND(O$30&gt;=$D117,O$30&lt;=$D117,NOT(ISBLANK($D117))),$G117,"")</f>
        <v/>
      </c>
      <c r="P117" s="186" t="str">
        <f aca="false">IF(AND(P$30&gt;=$D117,P$30&lt;=$D117,NOT(ISBLANK($D117))),$G117,"")</f>
        <v/>
      </c>
      <c r="Q117" s="186" t="str">
        <f aca="false">IF(AND(Q$30&gt;=$D117,Q$30&lt;=$D117,NOT(ISBLANK($D117))),$G117,"")</f>
        <v/>
      </c>
      <c r="R117" s="186" t="str">
        <f aca="false">IF(AND(R$30&gt;=$D117,R$30&lt;=$D117,NOT(ISBLANK($D117))),$G117,"")</f>
        <v/>
      </c>
    </row>
    <row r="118" customFormat="false" ht="15.05" hidden="false" customHeight="false" outlineLevel="0" collapsed="false">
      <c r="H118" s="197"/>
      <c r="I118" s="197"/>
      <c r="J118" s="226"/>
      <c r="K118" s="232"/>
      <c r="L118" s="186" t="str">
        <f aca="false">IF(AND(L$30&gt;=$D118,L$30&lt;=$D118,NOT(ISBLANK($D118))),$G118,"")</f>
        <v/>
      </c>
      <c r="M118" s="186" t="str">
        <f aca="false">IF(AND(M$30&gt;=$D118,M$30&lt;=$D118,NOT(ISBLANK($D118))),$G118,"")</f>
        <v/>
      </c>
      <c r="N118" s="186" t="str">
        <f aca="false">IF(AND(N$30&gt;=$D118,N$30&lt;=$D118,NOT(ISBLANK($D118))),$G118,"")</f>
        <v/>
      </c>
      <c r="O118" s="186" t="str">
        <f aca="false">IF(AND(O$30&gt;=$D118,O$30&lt;=$D118,NOT(ISBLANK($D118))),$G118,"")</f>
        <v/>
      </c>
      <c r="P118" s="186" t="str">
        <f aca="false">IF(AND(P$30&gt;=$D118,P$30&lt;=$D118,NOT(ISBLANK($D118))),$G118,"")</f>
        <v/>
      </c>
      <c r="Q118" s="186" t="str">
        <f aca="false">IF(AND(Q$30&gt;=$D118,Q$30&lt;=$D118,NOT(ISBLANK($D118))),$G118,"")</f>
        <v/>
      </c>
      <c r="R118" s="186" t="str">
        <f aca="false">IF(AND(R$30&gt;=$D118,R$30&lt;=$D118,NOT(ISBLANK($D118))),$G118,"")</f>
        <v/>
      </c>
    </row>
    <row r="119" customFormat="false" ht="15.05" hidden="false" customHeight="false" outlineLevel="0" collapsed="false">
      <c r="H119" s="197"/>
      <c r="I119" s="197"/>
      <c r="J119" s="226"/>
      <c r="K119" s="232"/>
      <c r="L119" s="186" t="str">
        <f aca="false">IF(AND(L$30&gt;=$D119,L$30&lt;=$D119,NOT(ISBLANK($D119))),$G119,"")</f>
        <v/>
      </c>
      <c r="M119" s="186" t="str">
        <f aca="false">IF(AND(M$30&gt;=$D119,M$30&lt;=$D119,NOT(ISBLANK($D119))),$G119,"")</f>
        <v/>
      </c>
      <c r="N119" s="186" t="str">
        <f aca="false">IF(AND(N$30&gt;=$D119,N$30&lt;=$D119,NOT(ISBLANK($D119))),$G119,"")</f>
        <v/>
      </c>
      <c r="O119" s="186" t="str">
        <f aca="false">IF(AND(O$30&gt;=$D119,O$30&lt;=$D119,NOT(ISBLANK($D119))),$G119,"")</f>
        <v/>
      </c>
      <c r="P119" s="186" t="str">
        <f aca="false">IF(AND(P$30&gt;=$D119,P$30&lt;=$D119,NOT(ISBLANK($D119))),$G119,"")</f>
        <v/>
      </c>
      <c r="Q119" s="186" t="str">
        <f aca="false">IF(AND(Q$30&gt;=$D119,Q$30&lt;=$D119,NOT(ISBLANK($D119))),$G119,"")</f>
        <v/>
      </c>
      <c r="R119" s="186" t="str">
        <f aca="false">IF(AND(R$30&gt;=$D119,R$30&lt;=$D119,NOT(ISBLANK($D119))),$G119,"")</f>
        <v/>
      </c>
    </row>
    <row r="120" customFormat="false" ht="15.05" hidden="false" customHeight="false" outlineLevel="0" collapsed="false">
      <c r="H120" s="197"/>
      <c r="I120" s="197"/>
      <c r="J120" s="226"/>
      <c r="K120" s="232"/>
      <c r="L120" s="186" t="str">
        <f aca="false">IF(AND(L$30&gt;=$D120,L$30&lt;=$D120,NOT(ISBLANK($D120))),$G120,"")</f>
        <v/>
      </c>
      <c r="M120" s="186" t="str">
        <f aca="false">IF(AND(M$30&gt;=$D120,M$30&lt;=$D120,NOT(ISBLANK($D120))),$G120,"")</f>
        <v/>
      </c>
      <c r="N120" s="186" t="str">
        <f aca="false">IF(AND(N$30&gt;=$D120,N$30&lt;=$D120,NOT(ISBLANK($D120))),$G120,"")</f>
        <v/>
      </c>
      <c r="O120" s="186" t="str">
        <f aca="false">IF(AND(O$30&gt;=$D120,O$30&lt;=$D120,NOT(ISBLANK($D120))),$G120,"")</f>
        <v/>
      </c>
      <c r="P120" s="186" t="str">
        <f aca="false">IF(AND(P$30&gt;=$D120,P$30&lt;=$D120,NOT(ISBLANK($D120))),$G120,"")</f>
        <v/>
      </c>
      <c r="Q120" s="186" t="str">
        <f aca="false">IF(AND(Q$30&gt;=$D120,Q$30&lt;=$D120,NOT(ISBLANK($D120))),$G120,"")</f>
        <v/>
      </c>
      <c r="R120" s="186" t="str">
        <f aca="false">IF(AND(R$30&gt;=$D120,R$30&lt;=$D120,NOT(ISBLANK($D120))),$G120,"")</f>
        <v/>
      </c>
    </row>
    <row r="121" customFormat="false" ht="15.05" hidden="false" customHeight="false" outlineLevel="0" collapsed="false">
      <c r="H121" s="197"/>
      <c r="I121" s="197"/>
      <c r="J121" s="226"/>
      <c r="K121" s="232"/>
      <c r="L121" s="186" t="str">
        <f aca="false">IF(AND(L$30&gt;=$D121,L$30&lt;=$D121,NOT(ISBLANK($D121))),$G121,"")</f>
        <v/>
      </c>
      <c r="M121" s="186" t="str">
        <f aca="false">IF(AND(M$30&gt;=$D121,M$30&lt;=$D121,NOT(ISBLANK($D121))),$G121,"")</f>
        <v/>
      </c>
      <c r="N121" s="186" t="str">
        <f aca="false">IF(AND(N$30&gt;=$D121,N$30&lt;=$D121,NOT(ISBLANK($D121))),$G121,"")</f>
        <v/>
      </c>
      <c r="O121" s="186" t="str">
        <f aca="false">IF(AND(O$30&gt;=$D121,O$30&lt;=$D121,NOT(ISBLANK($D121))),$G121,"")</f>
        <v/>
      </c>
      <c r="P121" s="186" t="str">
        <f aca="false">IF(AND(P$30&gt;=$D121,P$30&lt;=$D121,NOT(ISBLANK($D121))),$G121,"")</f>
        <v/>
      </c>
      <c r="Q121" s="186" t="str">
        <f aca="false">IF(AND(Q$30&gt;=$D121,Q$30&lt;=$D121,NOT(ISBLANK($D121))),$G121,"")</f>
        <v/>
      </c>
      <c r="R121" s="186" t="str">
        <f aca="false">IF(AND(R$30&gt;=$D121,R$30&lt;=$D121,NOT(ISBLANK($D121))),$G121,"")</f>
        <v/>
      </c>
    </row>
    <row r="122" customFormat="false" ht="15.05" hidden="false" customHeight="false" outlineLevel="0" collapsed="false">
      <c r="H122" s="197"/>
      <c r="I122" s="197"/>
      <c r="J122" s="226"/>
      <c r="K122" s="232"/>
      <c r="L122" s="186" t="str">
        <f aca="false">IF(AND(L$30&gt;=$D122,L$30&lt;=$D122,NOT(ISBLANK($D122))),$G122,"")</f>
        <v/>
      </c>
      <c r="M122" s="186" t="str">
        <f aca="false">IF(AND(M$30&gt;=$D122,M$30&lt;=$D122,NOT(ISBLANK($D122))),$G122,"")</f>
        <v/>
      </c>
      <c r="N122" s="186" t="str">
        <f aca="false">IF(AND(N$30&gt;=$D122,N$30&lt;=$D122,NOT(ISBLANK($D122))),$G122,"")</f>
        <v/>
      </c>
      <c r="O122" s="186" t="str">
        <f aca="false">IF(AND(O$30&gt;=$D122,O$30&lt;=$D122,NOT(ISBLANK($D122))),$G122,"")</f>
        <v/>
      </c>
      <c r="P122" s="186" t="str">
        <f aca="false">IF(AND(P$30&gt;=$D122,P$30&lt;=$D122,NOT(ISBLANK($D122))),$G122,"")</f>
        <v/>
      </c>
      <c r="Q122" s="186" t="str">
        <f aca="false">IF(AND(Q$30&gt;=$D122,Q$30&lt;=$D122,NOT(ISBLANK($D122))),$G122,"")</f>
        <v/>
      </c>
      <c r="R122" s="186" t="str">
        <f aca="false">IF(AND(R$30&gt;=$D122,R$30&lt;=$D122,NOT(ISBLANK($D122))),$G122,"")</f>
        <v/>
      </c>
    </row>
    <row r="123" customFormat="false" ht="15.05" hidden="false" customHeight="false" outlineLevel="0" collapsed="false">
      <c r="H123" s="197"/>
      <c r="I123" s="197"/>
      <c r="J123" s="226"/>
      <c r="K123" s="232"/>
      <c r="L123" s="186" t="str">
        <f aca="false">IF(AND(L$30&gt;=$D123,L$30&lt;=$D123,NOT(ISBLANK($D123))),$G123,"")</f>
        <v/>
      </c>
      <c r="M123" s="186" t="str">
        <f aca="false">IF(AND(M$30&gt;=$D123,M$30&lt;=$D123,NOT(ISBLANK($D123))),$G123,"")</f>
        <v/>
      </c>
      <c r="N123" s="186" t="str">
        <f aca="false">IF(AND(N$30&gt;=$D123,N$30&lt;=$D123,NOT(ISBLANK($D123))),$G123,"")</f>
        <v/>
      </c>
      <c r="O123" s="186" t="str">
        <f aca="false">IF(AND(O$30&gt;=$D123,O$30&lt;=$D123,NOT(ISBLANK($D123))),$G123,"")</f>
        <v/>
      </c>
      <c r="P123" s="186" t="str">
        <f aca="false">IF(AND(P$30&gt;=$D123,P$30&lt;=$D123,NOT(ISBLANK($D123))),$G123,"")</f>
        <v/>
      </c>
      <c r="Q123" s="186" t="str">
        <f aca="false">IF(AND(Q$30&gt;=$D123,Q$30&lt;=$D123,NOT(ISBLANK($D123))),$G123,"")</f>
        <v/>
      </c>
      <c r="R123" s="186" t="str">
        <f aca="false">IF(AND(R$30&gt;=$D123,R$30&lt;=$D123,NOT(ISBLANK($D123))),$G123,"")</f>
        <v/>
      </c>
    </row>
    <row r="124" customFormat="false" ht="15.05" hidden="false" customHeight="false" outlineLevel="0" collapsed="false">
      <c r="H124" s="197"/>
      <c r="I124" s="197"/>
      <c r="J124" s="226"/>
      <c r="K124" s="232"/>
      <c r="L124" s="186" t="str">
        <f aca="false">IF(AND(L$30&gt;=$D124,L$30&lt;=$D124,NOT(ISBLANK($D124))),$G124,"")</f>
        <v/>
      </c>
      <c r="M124" s="186" t="str">
        <f aca="false">IF(AND(M$30&gt;=$D124,M$30&lt;=$D124,NOT(ISBLANK($D124))),$G124,"")</f>
        <v/>
      </c>
      <c r="N124" s="186" t="str">
        <f aca="false">IF(AND(N$30&gt;=$D124,N$30&lt;=$D124,NOT(ISBLANK($D124))),$G124,"")</f>
        <v/>
      </c>
      <c r="O124" s="186" t="str">
        <f aca="false">IF(AND(O$30&gt;=$D124,O$30&lt;=$D124,NOT(ISBLANK($D124))),$G124,"")</f>
        <v/>
      </c>
      <c r="P124" s="186" t="str">
        <f aca="false">IF(AND(P$30&gt;=$D124,P$30&lt;=$D124,NOT(ISBLANK($D124))),$G124,"")</f>
        <v/>
      </c>
      <c r="Q124" s="186" t="str">
        <f aca="false">IF(AND(Q$30&gt;=$D124,Q$30&lt;=$D124,NOT(ISBLANK($D124))),$G124,"")</f>
        <v/>
      </c>
      <c r="R124" s="186" t="str">
        <f aca="false">IF(AND(R$30&gt;=$D124,R$30&lt;=$D124,NOT(ISBLANK($D124))),$G124,"")</f>
        <v/>
      </c>
    </row>
    <row r="125" customFormat="false" ht="15.05" hidden="false" customHeight="false" outlineLevel="0" collapsed="false">
      <c r="H125" s="197"/>
      <c r="I125" s="197"/>
      <c r="J125" s="226"/>
      <c r="K125" s="232"/>
      <c r="L125" s="186" t="str">
        <f aca="false">IF(AND(L$30&gt;=$D125,L$30&lt;=$D125,NOT(ISBLANK($D125))),$G125,"")</f>
        <v/>
      </c>
      <c r="M125" s="186" t="str">
        <f aca="false">IF(AND(M$30&gt;=$D125,M$30&lt;=$D125,NOT(ISBLANK($D125))),$G125,"")</f>
        <v/>
      </c>
      <c r="N125" s="186" t="str">
        <f aca="false">IF(AND(N$30&gt;=$D125,N$30&lt;=$D125,NOT(ISBLANK($D125))),$G125,"")</f>
        <v/>
      </c>
      <c r="O125" s="186" t="str">
        <f aca="false">IF(AND(O$30&gt;=$D125,O$30&lt;=$D125,NOT(ISBLANK($D125))),$G125,"")</f>
        <v/>
      </c>
      <c r="P125" s="186" t="str">
        <f aca="false">IF(AND(P$30&gt;=$D125,P$30&lt;=$D125,NOT(ISBLANK($D125))),$G125,"")</f>
        <v/>
      </c>
      <c r="Q125" s="186" t="str">
        <f aca="false">IF(AND(Q$30&gt;=$D125,Q$30&lt;=$D125,NOT(ISBLANK($D125))),$G125,"")</f>
        <v/>
      </c>
      <c r="R125" s="186" t="str">
        <f aca="false">IF(AND(R$30&gt;=$D125,R$30&lt;=$D125,NOT(ISBLANK($D125))),$G125,"")</f>
        <v/>
      </c>
    </row>
    <row r="126" customFormat="false" ht="15.05" hidden="false" customHeight="false" outlineLevel="0" collapsed="false">
      <c r="H126" s="197"/>
      <c r="I126" s="197"/>
      <c r="J126" s="226"/>
      <c r="K126" s="232"/>
      <c r="L126" s="186" t="str">
        <f aca="false">IF(AND(L$30&gt;=$D126,L$30&lt;=$D126,NOT(ISBLANK($D126))),$G126,"")</f>
        <v/>
      </c>
      <c r="M126" s="186" t="str">
        <f aca="false">IF(AND(M$30&gt;=$D126,M$30&lt;=$D126,NOT(ISBLANK($D126))),$G126,"")</f>
        <v/>
      </c>
      <c r="N126" s="186" t="str">
        <f aca="false">IF(AND(N$30&gt;=$D126,N$30&lt;=$D126,NOT(ISBLANK($D126))),$G126,"")</f>
        <v/>
      </c>
      <c r="O126" s="186" t="str">
        <f aca="false">IF(AND(O$30&gt;=$D126,O$30&lt;=$D126,NOT(ISBLANK($D126))),$G126,"")</f>
        <v/>
      </c>
      <c r="P126" s="186" t="str">
        <f aca="false">IF(AND(P$30&gt;=$D126,P$30&lt;=$D126,NOT(ISBLANK($D126))),$G126,"")</f>
        <v/>
      </c>
      <c r="Q126" s="186" t="str">
        <f aca="false">IF(AND(Q$30&gt;=$D126,Q$30&lt;=$D126,NOT(ISBLANK($D126))),$G126,"")</f>
        <v/>
      </c>
      <c r="R126" s="186" t="str">
        <f aca="false">IF(AND(R$30&gt;=$D126,R$30&lt;=$D126,NOT(ISBLANK($D126))),$G126,"")</f>
        <v/>
      </c>
    </row>
    <row r="127" customFormat="false" ht="15.05" hidden="false" customHeight="false" outlineLevel="0" collapsed="false">
      <c r="H127" s="197"/>
      <c r="I127" s="197"/>
      <c r="J127" s="226"/>
      <c r="K127" s="232"/>
      <c r="L127" s="186" t="str">
        <f aca="false">IF(AND(L$30&gt;=$D127,L$30&lt;=$D127,NOT(ISBLANK($D127))),$G127,"")</f>
        <v/>
      </c>
      <c r="M127" s="186" t="str">
        <f aca="false">IF(AND(M$30&gt;=$D127,M$30&lt;=$D127,NOT(ISBLANK($D127))),$G127,"")</f>
        <v/>
      </c>
      <c r="N127" s="186" t="str">
        <f aca="false">IF(AND(N$30&gt;=$D127,N$30&lt;=$D127,NOT(ISBLANK($D127))),$G127,"")</f>
        <v/>
      </c>
      <c r="O127" s="186" t="str">
        <f aca="false">IF(AND(O$30&gt;=$D127,O$30&lt;=$D127,NOT(ISBLANK($D127))),$G127,"")</f>
        <v/>
      </c>
      <c r="P127" s="186" t="str">
        <f aca="false">IF(AND(P$30&gt;=$D127,P$30&lt;=$D127,NOT(ISBLANK($D127))),$G127,"")</f>
        <v/>
      </c>
      <c r="Q127" s="186" t="str">
        <f aca="false">IF(AND(Q$30&gt;=$D127,Q$30&lt;=$D127,NOT(ISBLANK($D127))),$G127,"")</f>
        <v/>
      </c>
      <c r="R127" s="186" t="str">
        <f aca="false">IF(AND(R$30&gt;=$D127,R$30&lt;=$D127,NOT(ISBLANK($D127))),$G127,"")</f>
        <v/>
      </c>
    </row>
    <row r="128" customFormat="false" ht="15.05" hidden="false" customHeight="false" outlineLevel="0" collapsed="false">
      <c r="H128" s="197"/>
      <c r="I128" s="197"/>
      <c r="J128" s="226"/>
      <c r="K128" s="232"/>
      <c r="L128" s="186" t="str">
        <f aca="false">IF(AND(L$30&gt;=$D128,L$30&lt;=$D128,NOT(ISBLANK($D128))),$G128,"")</f>
        <v/>
      </c>
      <c r="M128" s="186" t="str">
        <f aca="false">IF(AND(M$30&gt;=$D128,M$30&lt;=$D128,NOT(ISBLANK($D128))),$G128,"")</f>
        <v/>
      </c>
      <c r="N128" s="186" t="str">
        <f aca="false">IF(AND(N$30&gt;=$D128,N$30&lt;=$D128,NOT(ISBLANK($D128))),$G128,"")</f>
        <v/>
      </c>
      <c r="O128" s="186" t="str">
        <f aca="false">IF(AND(O$30&gt;=$D128,O$30&lt;=$D128,NOT(ISBLANK($D128))),$G128,"")</f>
        <v/>
      </c>
      <c r="P128" s="186" t="str">
        <f aca="false">IF(AND(P$30&gt;=$D128,P$30&lt;=$D128,NOT(ISBLANK($D128))),$G128,"")</f>
        <v/>
      </c>
      <c r="Q128" s="186" t="str">
        <f aca="false">IF(AND(Q$30&gt;=$D128,Q$30&lt;=$D128,NOT(ISBLANK($D128))),$G128,"")</f>
        <v/>
      </c>
      <c r="R128" s="186" t="str">
        <f aca="false">IF(AND(R$30&gt;=$D128,R$30&lt;=$D128,NOT(ISBLANK($D128))),$G128,"")</f>
        <v/>
      </c>
    </row>
    <row r="129" customFormat="false" ht="15.05" hidden="false" customHeight="false" outlineLevel="0" collapsed="false">
      <c r="H129" s="197"/>
      <c r="I129" s="197"/>
      <c r="J129" s="226"/>
      <c r="K129" s="232"/>
      <c r="L129" s="186" t="str">
        <f aca="false">IF(AND(L$30&gt;=$D129,L$30&lt;=$D129,NOT(ISBLANK($D129))),$G129,"")</f>
        <v/>
      </c>
      <c r="M129" s="186" t="str">
        <f aca="false">IF(AND(M$30&gt;=$D129,M$30&lt;=$D129,NOT(ISBLANK($D129))),$G129,"")</f>
        <v/>
      </c>
      <c r="N129" s="186" t="str">
        <f aca="false">IF(AND(N$30&gt;=$D129,N$30&lt;=$D129,NOT(ISBLANK($D129))),$G129,"")</f>
        <v/>
      </c>
      <c r="O129" s="186" t="str">
        <f aca="false">IF(AND(O$30&gt;=$D129,O$30&lt;=$D129,NOT(ISBLANK($D129))),$G129,"")</f>
        <v/>
      </c>
      <c r="P129" s="186" t="str">
        <f aca="false">IF(AND(P$30&gt;=$D129,P$30&lt;=$D129,NOT(ISBLANK($D129))),$G129,"")</f>
        <v/>
      </c>
      <c r="Q129" s="186" t="str">
        <f aca="false">IF(AND(Q$30&gt;=$D129,Q$30&lt;=$D129,NOT(ISBLANK($D129))),$G129,"")</f>
        <v/>
      </c>
      <c r="R129" s="186" t="str">
        <f aca="false">IF(AND(R$30&gt;=$D129,R$30&lt;=$D129,NOT(ISBLANK($D129))),$G129,"")</f>
        <v/>
      </c>
    </row>
    <row r="130" customFormat="false" ht="15.05" hidden="false" customHeight="false" outlineLevel="0" collapsed="false">
      <c r="H130" s="197"/>
      <c r="I130" s="197"/>
      <c r="J130" s="226"/>
      <c r="K130" s="232"/>
      <c r="L130" s="186" t="str">
        <f aca="false">IF(AND(L$30&gt;=$D130,L$30&lt;=$D130,NOT(ISBLANK($D130))),$G130,"")</f>
        <v/>
      </c>
      <c r="M130" s="186" t="str">
        <f aca="false">IF(AND(M$30&gt;=$D130,M$30&lt;=$D130,NOT(ISBLANK($D130))),$G130,"")</f>
        <v/>
      </c>
      <c r="N130" s="186" t="str">
        <f aca="false">IF(AND(N$30&gt;=$D130,N$30&lt;=$D130,NOT(ISBLANK($D130))),$G130,"")</f>
        <v/>
      </c>
      <c r="O130" s="186" t="str">
        <f aca="false">IF(AND(O$30&gt;=$D130,O$30&lt;=$D130,NOT(ISBLANK($D130))),$G130,"")</f>
        <v/>
      </c>
      <c r="P130" s="186" t="str">
        <f aca="false">IF(AND(P$30&gt;=$D130,P$30&lt;=$D130,NOT(ISBLANK($D130))),$G130,"")</f>
        <v/>
      </c>
      <c r="Q130" s="186" t="str">
        <f aca="false">IF(AND(Q$30&gt;=$D130,Q$30&lt;=$D130,NOT(ISBLANK($D130))),$G130,"")</f>
        <v/>
      </c>
      <c r="R130" s="186" t="str">
        <f aca="false">IF(AND(R$30&gt;=$D130,R$30&lt;=$D130,NOT(ISBLANK($D130))),$G130,"")</f>
        <v/>
      </c>
    </row>
    <row r="131" customFormat="false" ht="15.05" hidden="false" customHeight="false" outlineLevel="0" collapsed="false">
      <c r="H131" s="197"/>
      <c r="I131" s="197"/>
      <c r="J131" s="226"/>
      <c r="K131" s="232"/>
      <c r="L131" s="186" t="str">
        <f aca="false">IF(AND(L$30&gt;=$D131,L$30&lt;=$D131,NOT(ISBLANK($D131))),$G131,"")</f>
        <v/>
      </c>
      <c r="M131" s="186" t="str">
        <f aca="false">IF(AND(M$30&gt;=$D131,M$30&lt;=$D131,NOT(ISBLANK($D131))),$G131,"")</f>
        <v/>
      </c>
      <c r="N131" s="186" t="str">
        <f aca="false">IF(AND(N$30&gt;=$D131,N$30&lt;=$D131,NOT(ISBLANK($D131))),$G131,"")</f>
        <v/>
      </c>
      <c r="O131" s="186" t="str">
        <f aca="false">IF(AND(O$30&gt;=$D131,O$30&lt;=$D131,NOT(ISBLANK($D131))),$G131,"")</f>
        <v/>
      </c>
      <c r="P131" s="186" t="str">
        <f aca="false">IF(AND(P$30&gt;=$D131,P$30&lt;=$D131,NOT(ISBLANK($D131))),$G131,"")</f>
        <v/>
      </c>
      <c r="Q131" s="186" t="str">
        <f aca="false">IF(AND(Q$30&gt;=$D131,Q$30&lt;=$D131,NOT(ISBLANK($D131))),$G131,"")</f>
        <v/>
      </c>
      <c r="R131" s="186" t="str">
        <f aca="false">IF(AND(R$30&gt;=$D131,R$30&lt;=$D131,NOT(ISBLANK($D131))),$G131,"")</f>
        <v/>
      </c>
    </row>
    <row r="132" customFormat="false" ht="15.05" hidden="false" customHeight="false" outlineLevel="0" collapsed="false">
      <c r="H132" s="197"/>
      <c r="I132" s="197"/>
      <c r="J132" s="226"/>
      <c r="K132" s="232"/>
      <c r="L132" s="186" t="str">
        <f aca="false">IF(AND(L$30&gt;=$D132,L$30&lt;=$D132,NOT(ISBLANK($D132))),$G132,"")</f>
        <v/>
      </c>
      <c r="M132" s="186" t="str">
        <f aca="false">IF(AND(M$30&gt;=$D132,M$30&lt;=$D132,NOT(ISBLANK($D132))),$G132,"")</f>
        <v/>
      </c>
      <c r="N132" s="186" t="str">
        <f aca="false">IF(AND(N$30&gt;=$D132,N$30&lt;=$D132,NOT(ISBLANK($D132))),$G132,"")</f>
        <v/>
      </c>
      <c r="O132" s="186" t="str">
        <f aca="false">IF(AND(O$30&gt;=$D132,O$30&lt;=$D132,NOT(ISBLANK($D132))),$G132,"")</f>
        <v/>
      </c>
      <c r="P132" s="186" t="str">
        <f aca="false">IF(AND(P$30&gt;=$D132,P$30&lt;=$D132,NOT(ISBLANK($D132))),$G132,"")</f>
        <v/>
      </c>
      <c r="Q132" s="186" t="str">
        <f aca="false">IF(AND(Q$30&gt;=$D132,Q$30&lt;=$D132,NOT(ISBLANK($D132))),$G132,"")</f>
        <v/>
      </c>
      <c r="R132" s="186" t="str">
        <f aca="false">IF(AND(R$30&gt;=$D132,R$30&lt;=$D132,NOT(ISBLANK($D132))),$G132,"")</f>
        <v/>
      </c>
    </row>
    <row r="133" customFormat="false" ht="15.05" hidden="false" customHeight="false" outlineLevel="0" collapsed="false">
      <c r="H133" s="197"/>
      <c r="I133" s="197"/>
      <c r="J133" s="226"/>
      <c r="K133" s="232"/>
      <c r="L133" s="186" t="str">
        <f aca="false">IF(AND(L$30&gt;=$D133,L$30&lt;=$D133,NOT(ISBLANK($D133))),$G133,"")</f>
        <v/>
      </c>
      <c r="M133" s="186" t="str">
        <f aca="false">IF(AND(M$30&gt;=$D133,M$30&lt;=$D133,NOT(ISBLANK($D133))),$G133,"")</f>
        <v/>
      </c>
      <c r="N133" s="186" t="str">
        <f aca="false">IF(AND(N$30&gt;=$D133,N$30&lt;=$D133,NOT(ISBLANK($D133))),$G133,"")</f>
        <v/>
      </c>
      <c r="O133" s="186" t="str">
        <f aca="false">IF(AND(O$30&gt;=$D133,O$30&lt;=$D133,NOT(ISBLANK($D133))),$G133,"")</f>
        <v/>
      </c>
      <c r="P133" s="186" t="str">
        <f aca="false">IF(AND(P$30&gt;=$D133,P$30&lt;=$D133,NOT(ISBLANK($D133))),$G133,"")</f>
        <v/>
      </c>
      <c r="Q133" s="186" t="str">
        <f aca="false">IF(AND(Q$30&gt;=$D133,Q$30&lt;=$D133,NOT(ISBLANK($D133))),$G133,"")</f>
        <v/>
      </c>
      <c r="R133" s="186" t="str">
        <f aca="false">IF(AND(R$30&gt;=$D133,R$30&lt;=$D133,NOT(ISBLANK($D133))),$G133,"")</f>
        <v/>
      </c>
    </row>
    <row r="134" customFormat="false" ht="15.05" hidden="false" customHeight="false" outlineLevel="0" collapsed="false">
      <c r="H134" s="197"/>
      <c r="I134" s="197"/>
      <c r="J134" s="226"/>
      <c r="K134" s="232"/>
      <c r="L134" s="186" t="str">
        <f aca="false">IF(AND(L$30&gt;=$D134,L$30&lt;=$D134,NOT(ISBLANK($D134))),$G134,"")</f>
        <v/>
      </c>
      <c r="M134" s="186" t="str">
        <f aca="false">IF(AND(M$30&gt;=$D134,M$30&lt;=$D134,NOT(ISBLANK($D134))),$G134,"")</f>
        <v/>
      </c>
      <c r="N134" s="186" t="str">
        <f aca="false">IF(AND(N$30&gt;=$D134,N$30&lt;=$D134,NOT(ISBLANK($D134))),$G134,"")</f>
        <v/>
      </c>
      <c r="O134" s="186" t="str">
        <f aca="false">IF(AND(O$30&gt;=$D134,O$30&lt;=$D134,NOT(ISBLANK($D134))),$G134,"")</f>
        <v/>
      </c>
      <c r="P134" s="186" t="str">
        <f aca="false">IF(AND(P$30&gt;=$D134,P$30&lt;=$D134,NOT(ISBLANK($D134))),$G134,"")</f>
        <v/>
      </c>
      <c r="Q134" s="186" t="str">
        <f aca="false">IF(AND(Q$30&gt;=$D134,Q$30&lt;=$D134,NOT(ISBLANK($D134))),$G134,"")</f>
        <v/>
      </c>
      <c r="R134" s="186" t="str">
        <f aca="false">IF(AND(R$30&gt;=$D134,R$30&lt;=$D134,NOT(ISBLANK($D134))),$G134,"")</f>
        <v/>
      </c>
    </row>
    <row r="135" customFormat="false" ht="15.05" hidden="false" customHeight="false" outlineLevel="0" collapsed="false">
      <c r="H135" s="197"/>
      <c r="I135" s="197"/>
      <c r="J135" s="226"/>
      <c r="K135" s="232"/>
      <c r="L135" s="186" t="str">
        <f aca="false">IF(AND(L$30&gt;=$D135,L$30&lt;=$D135,NOT(ISBLANK($D135))),$G135,"")</f>
        <v/>
      </c>
      <c r="M135" s="186" t="str">
        <f aca="false">IF(AND(M$30&gt;=$D135,M$30&lt;=$D135,NOT(ISBLANK($D135))),$G135,"")</f>
        <v/>
      </c>
      <c r="N135" s="186" t="str">
        <f aca="false">IF(AND(N$30&gt;=$D135,N$30&lt;=$D135,NOT(ISBLANK($D135))),$G135,"")</f>
        <v/>
      </c>
      <c r="O135" s="186" t="str">
        <f aca="false">IF(AND(O$30&gt;=$D135,O$30&lt;=$D135,NOT(ISBLANK($D135))),$G135,"")</f>
        <v/>
      </c>
      <c r="P135" s="186" t="str">
        <f aca="false">IF(AND(P$30&gt;=$D135,P$30&lt;=$D135,NOT(ISBLANK($D135))),$G135,"")</f>
        <v/>
      </c>
      <c r="Q135" s="186" t="str">
        <f aca="false">IF(AND(Q$30&gt;=$D135,Q$30&lt;=$D135,NOT(ISBLANK($D135))),$G135,"")</f>
        <v/>
      </c>
      <c r="R135" s="186" t="str">
        <f aca="false">IF(AND(R$30&gt;=$D135,R$30&lt;=$D135,NOT(ISBLANK($D135))),$G135,"")</f>
        <v/>
      </c>
    </row>
    <row r="136" customFormat="false" ht="15.05" hidden="false" customHeight="false" outlineLevel="0" collapsed="false">
      <c r="H136" s="197"/>
      <c r="I136" s="197"/>
      <c r="J136" s="226"/>
      <c r="K136" s="232"/>
      <c r="L136" s="186" t="str">
        <f aca="false">IF(AND(L$30&gt;=$D136,L$30&lt;=$D136,NOT(ISBLANK($D136))),$G136,"")</f>
        <v/>
      </c>
      <c r="M136" s="186" t="str">
        <f aca="false">IF(AND(M$30&gt;=$D136,M$30&lt;=$D136,NOT(ISBLANK($D136))),$G136,"")</f>
        <v/>
      </c>
      <c r="N136" s="186" t="str">
        <f aca="false">IF(AND(N$30&gt;=$D136,N$30&lt;=$D136,NOT(ISBLANK($D136))),$G136,"")</f>
        <v/>
      </c>
      <c r="O136" s="186" t="str">
        <f aca="false">IF(AND(O$30&gt;=$D136,O$30&lt;=$D136,NOT(ISBLANK($D136))),$G136,"")</f>
        <v/>
      </c>
      <c r="P136" s="186" t="str">
        <f aca="false">IF(AND(P$30&gt;=$D136,P$30&lt;=$D136,NOT(ISBLANK($D136))),$G136,"")</f>
        <v/>
      </c>
      <c r="Q136" s="186" t="str">
        <f aca="false">IF(AND(Q$30&gt;=$D136,Q$30&lt;=$D136,NOT(ISBLANK($D136))),$G136,"")</f>
        <v/>
      </c>
      <c r="R136" s="186" t="str">
        <f aca="false">IF(AND(R$30&gt;=$D136,R$30&lt;=$D136,NOT(ISBLANK($D136))),$G136,"")</f>
        <v/>
      </c>
    </row>
    <row r="137" customFormat="false" ht="15.05" hidden="false" customHeight="false" outlineLevel="0" collapsed="false">
      <c r="H137" s="197"/>
      <c r="I137" s="197"/>
      <c r="J137" s="226"/>
      <c r="K137" s="232"/>
      <c r="L137" s="186" t="str">
        <f aca="false">IF(AND(L$30&gt;=$D137,L$30&lt;=$D137,NOT(ISBLANK($D137))),$G137,"")</f>
        <v/>
      </c>
      <c r="M137" s="186" t="str">
        <f aca="false">IF(AND(M$30&gt;=$D137,M$30&lt;=$D137,NOT(ISBLANK($D137))),$G137,"")</f>
        <v/>
      </c>
      <c r="N137" s="186" t="str">
        <f aca="false">IF(AND(N$30&gt;=$D137,N$30&lt;=$D137,NOT(ISBLANK($D137))),$G137,"")</f>
        <v/>
      </c>
      <c r="O137" s="186" t="str">
        <f aca="false">IF(AND(O$30&gt;=$D137,O$30&lt;=$D137,NOT(ISBLANK($D137))),$G137,"")</f>
        <v/>
      </c>
      <c r="P137" s="186" t="str">
        <f aca="false">IF(AND(P$30&gt;=$D137,P$30&lt;=$D137,NOT(ISBLANK($D137))),$G137,"")</f>
        <v/>
      </c>
      <c r="Q137" s="186" t="str">
        <f aca="false">IF(AND(Q$30&gt;=$D137,Q$30&lt;=$D137,NOT(ISBLANK($D137))),$G137,"")</f>
        <v/>
      </c>
      <c r="R137" s="186" t="str">
        <f aca="false">IF(AND(R$30&gt;=$D137,R$30&lt;=$D137,NOT(ISBLANK($D137))),$G137,"")</f>
        <v/>
      </c>
    </row>
    <row r="138" customFormat="false" ht="15.05" hidden="false" customHeight="false" outlineLevel="0" collapsed="false">
      <c r="H138" s="197"/>
      <c r="I138" s="197"/>
      <c r="J138" s="226"/>
      <c r="K138" s="232"/>
      <c r="L138" s="186" t="str">
        <f aca="false">IF(AND(L$30&gt;=$D138,L$30&lt;=$D138,NOT(ISBLANK($D138))),$G138,"")</f>
        <v/>
      </c>
      <c r="M138" s="186" t="str">
        <f aca="false">IF(AND(M$30&gt;=$D138,M$30&lt;=$D138,NOT(ISBLANK($D138))),$G138,"")</f>
        <v/>
      </c>
      <c r="N138" s="186" t="str">
        <f aca="false">IF(AND(N$30&gt;=$D138,N$30&lt;=$D138,NOT(ISBLANK($D138))),$G138,"")</f>
        <v/>
      </c>
      <c r="O138" s="186" t="str">
        <f aca="false">IF(AND(O$30&gt;=$D138,O$30&lt;=$D138,NOT(ISBLANK($D138))),$G138,"")</f>
        <v/>
      </c>
      <c r="P138" s="186" t="str">
        <f aca="false">IF(AND(P$30&gt;=$D138,P$30&lt;=$D138,NOT(ISBLANK($D138))),$G138,"")</f>
        <v/>
      </c>
      <c r="Q138" s="186" t="str">
        <f aca="false">IF(AND(Q$30&gt;=$D138,Q$30&lt;=$D138,NOT(ISBLANK($D138))),$G138,"")</f>
        <v/>
      </c>
      <c r="R138" s="186" t="str">
        <f aca="false">IF(AND(R$30&gt;=$D138,R$30&lt;=$D138,NOT(ISBLANK($D138))),$G138,"")</f>
        <v/>
      </c>
    </row>
    <row r="139" customFormat="false" ht="15.05" hidden="false" customHeight="false" outlineLevel="0" collapsed="false">
      <c r="H139" s="197"/>
      <c r="I139" s="197"/>
      <c r="J139" s="226"/>
      <c r="K139" s="232"/>
      <c r="L139" s="186" t="str">
        <f aca="false">IF(AND(L$30&gt;=$D139,L$30&lt;=$D139,NOT(ISBLANK($D139))),$G139,"")</f>
        <v/>
      </c>
      <c r="M139" s="186" t="str">
        <f aca="false">IF(AND(M$30&gt;=$D139,M$30&lt;=$D139,NOT(ISBLANK($D139))),$G139,"")</f>
        <v/>
      </c>
      <c r="N139" s="186" t="str">
        <f aca="false">IF(AND(N$30&gt;=$D139,N$30&lt;=$D139,NOT(ISBLANK($D139))),$G139,"")</f>
        <v/>
      </c>
      <c r="O139" s="186" t="str">
        <f aca="false">IF(AND(O$30&gt;=$D139,O$30&lt;=$D139,NOT(ISBLANK($D139))),$G139,"")</f>
        <v/>
      </c>
      <c r="P139" s="186" t="str">
        <f aca="false">IF(AND(P$30&gt;=$D139,P$30&lt;=$D139,NOT(ISBLANK($D139))),$G139,"")</f>
        <v/>
      </c>
      <c r="Q139" s="186" t="str">
        <f aca="false">IF(AND(Q$30&gt;=$D139,Q$30&lt;=$D139,NOT(ISBLANK($D139))),$G139,"")</f>
        <v/>
      </c>
      <c r="R139" s="186" t="str">
        <f aca="false">IF(AND(R$30&gt;=$D139,R$30&lt;=$D139,NOT(ISBLANK($D139))),$G139,"")</f>
        <v/>
      </c>
    </row>
    <row r="140" customFormat="false" ht="15.05" hidden="false" customHeight="false" outlineLevel="0" collapsed="false">
      <c r="H140" s="197"/>
      <c r="I140" s="197"/>
      <c r="J140" s="226"/>
      <c r="K140" s="232"/>
      <c r="L140" s="186" t="str">
        <f aca="false">IF(AND(L$30&gt;=$D140,L$30&lt;=$D140,NOT(ISBLANK($D140))),$G140,"")</f>
        <v/>
      </c>
      <c r="M140" s="186" t="str">
        <f aca="false">IF(AND(M$30&gt;=$D140,M$30&lt;=$D140,NOT(ISBLANK($D140))),$G140,"")</f>
        <v/>
      </c>
      <c r="N140" s="186" t="str">
        <f aca="false">IF(AND(N$30&gt;=$D140,N$30&lt;=$D140,NOT(ISBLANK($D140))),$G140,"")</f>
        <v/>
      </c>
      <c r="O140" s="186" t="str">
        <f aca="false">IF(AND(O$30&gt;=$D140,O$30&lt;=$D140,NOT(ISBLANK($D140))),$G140,"")</f>
        <v/>
      </c>
      <c r="P140" s="186" t="str">
        <f aca="false">IF(AND(P$30&gt;=$D140,P$30&lt;=$D140,NOT(ISBLANK($D140))),$G140,"")</f>
        <v/>
      </c>
      <c r="Q140" s="186" t="str">
        <f aca="false">IF(AND(Q$30&gt;=$D140,Q$30&lt;=$D140,NOT(ISBLANK($D140))),$G140,"")</f>
        <v/>
      </c>
      <c r="R140" s="186" t="str">
        <f aca="false">IF(AND(R$30&gt;=$D140,R$30&lt;=$D140,NOT(ISBLANK($D140))),$G140,"")</f>
        <v/>
      </c>
    </row>
    <row r="141" customFormat="false" ht="15.05" hidden="false" customHeight="false" outlineLevel="0" collapsed="false">
      <c r="H141" s="197"/>
      <c r="I141" s="197"/>
      <c r="J141" s="226"/>
      <c r="K141" s="232"/>
      <c r="L141" s="186" t="str">
        <f aca="false">IF(AND(L$30&gt;=$D141,L$30&lt;=$D141,NOT(ISBLANK($D141))),$G141,"")</f>
        <v/>
      </c>
      <c r="M141" s="186" t="str">
        <f aca="false">IF(AND(M$30&gt;=$D141,M$30&lt;=$D141,NOT(ISBLANK($D141))),$G141,"")</f>
        <v/>
      </c>
      <c r="N141" s="186" t="str">
        <f aca="false">IF(AND(N$30&gt;=$D141,N$30&lt;=$D141,NOT(ISBLANK($D141))),$G141,"")</f>
        <v/>
      </c>
      <c r="O141" s="186" t="str">
        <f aca="false">IF(AND(O$30&gt;=$D141,O$30&lt;=$D141,NOT(ISBLANK($D141))),$G141,"")</f>
        <v/>
      </c>
      <c r="P141" s="186" t="str">
        <f aca="false">IF(AND(P$30&gt;=$D141,P$30&lt;=$D141,NOT(ISBLANK($D141))),$G141,"")</f>
        <v/>
      </c>
      <c r="Q141" s="186" t="str">
        <f aca="false">IF(AND(Q$30&gt;=$D141,Q$30&lt;=$D141,NOT(ISBLANK($D141))),$G141,"")</f>
        <v/>
      </c>
      <c r="R141" s="186" t="str">
        <f aca="false">IF(AND(R$30&gt;=$D141,R$30&lt;=$D141,NOT(ISBLANK($D141))),$G141,"")</f>
        <v/>
      </c>
    </row>
    <row r="142" customFormat="false" ht="15.05" hidden="false" customHeight="false" outlineLevel="0" collapsed="false">
      <c r="H142" s="197"/>
      <c r="I142" s="197"/>
      <c r="J142" s="226"/>
      <c r="K142" s="232"/>
      <c r="L142" s="186" t="str">
        <f aca="false">IF(AND(L$30&gt;=$D142,L$30&lt;=$D142,NOT(ISBLANK($D142))),$G142,"")</f>
        <v/>
      </c>
      <c r="M142" s="186" t="str">
        <f aca="false">IF(AND(M$30&gt;=$D142,M$30&lt;=$D142,NOT(ISBLANK($D142))),$G142,"")</f>
        <v/>
      </c>
      <c r="N142" s="186" t="str">
        <f aca="false">IF(AND(N$30&gt;=$D142,N$30&lt;=$D142,NOT(ISBLANK($D142))),$G142,"")</f>
        <v/>
      </c>
      <c r="O142" s="186" t="str">
        <f aca="false">IF(AND(O$30&gt;=$D142,O$30&lt;=$D142,NOT(ISBLANK($D142))),$G142,"")</f>
        <v/>
      </c>
      <c r="P142" s="186" t="str">
        <f aca="false">IF(AND(P$30&gt;=$D142,P$30&lt;=$D142,NOT(ISBLANK($D142))),$G142,"")</f>
        <v/>
      </c>
      <c r="Q142" s="186" t="str">
        <f aca="false">IF(AND(Q$30&gt;=$D142,Q$30&lt;=$D142,NOT(ISBLANK($D142))),$G142,"")</f>
        <v/>
      </c>
      <c r="R142" s="186" t="str">
        <f aca="false">IF(AND(R$30&gt;=$D142,R$30&lt;=$D142,NOT(ISBLANK($D142))),$G142,"")</f>
        <v/>
      </c>
    </row>
    <row r="143" customFormat="false" ht="15.05" hidden="false" customHeight="false" outlineLevel="0" collapsed="false">
      <c r="H143" s="197"/>
      <c r="I143" s="197"/>
      <c r="J143" s="226"/>
      <c r="K143" s="232"/>
      <c r="L143" s="186" t="str">
        <f aca="false">IF(AND(L$30&gt;=$D143,L$30&lt;=$D143,NOT(ISBLANK($D143))),$G143,"")</f>
        <v/>
      </c>
      <c r="M143" s="186" t="str">
        <f aca="false">IF(AND(M$30&gt;=$D143,M$30&lt;=$D143,NOT(ISBLANK($D143))),$G143,"")</f>
        <v/>
      </c>
      <c r="N143" s="186" t="str">
        <f aca="false">IF(AND(N$30&gt;=$D143,N$30&lt;=$D143,NOT(ISBLANK($D143))),$G143,"")</f>
        <v/>
      </c>
      <c r="O143" s="186" t="str">
        <f aca="false">IF(AND(O$30&gt;=$D143,O$30&lt;=$D143,NOT(ISBLANK($D143))),$G143,"")</f>
        <v/>
      </c>
      <c r="P143" s="186" t="str">
        <f aca="false">IF(AND(P$30&gt;=$D143,P$30&lt;=$D143,NOT(ISBLANK($D143))),$G143,"")</f>
        <v/>
      </c>
      <c r="Q143" s="186" t="str">
        <f aca="false">IF(AND(Q$30&gt;=$D143,Q$30&lt;=$D143,NOT(ISBLANK($D143))),$G143,"")</f>
        <v/>
      </c>
      <c r="R143" s="186" t="str">
        <f aca="false">IF(AND(R$30&gt;=$D143,R$30&lt;=$D143,NOT(ISBLANK($D143))),$G143,"")</f>
        <v/>
      </c>
    </row>
    <row r="144" customFormat="false" ht="15.05" hidden="false" customHeight="false" outlineLevel="0" collapsed="false">
      <c r="H144" s="197"/>
      <c r="I144" s="197"/>
      <c r="J144" s="226"/>
      <c r="K144" s="232"/>
      <c r="L144" s="186" t="str">
        <f aca="false">IF(AND(L$30&gt;=$D144,L$30&lt;=$D144,NOT(ISBLANK($D144))),$G144,"")</f>
        <v/>
      </c>
      <c r="M144" s="186" t="str">
        <f aca="false">IF(AND(M$30&gt;=$D144,M$30&lt;=$D144,NOT(ISBLANK($D144))),$G144,"")</f>
        <v/>
      </c>
      <c r="N144" s="186" t="str">
        <f aca="false">IF(AND(N$30&gt;=$D144,N$30&lt;=$D144,NOT(ISBLANK($D144))),$G144,"")</f>
        <v/>
      </c>
      <c r="O144" s="186" t="str">
        <f aca="false">IF(AND(O$30&gt;=$D144,O$30&lt;=$D144,NOT(ISBLANK($D144))),$G144,"")</f>
        <v/>
      </c>
      <c r="P144" s="186" t="str">
        <f aca="false">IF(AND(P$30&gt;=$D144,P$30&lt;=$D144,NOT(ISBLANK($D144))),$G144,"")</f>
        <v/>
      </c>
      <c r="Q144" s="186" t="str">
        <f aca="false">IF(AND(Q$30&gt;=$D144,Q$30&lt;=$D144,NOT(ISBLANK($D144))),$G144,"")</f>
        <v/>
      </c>
      <c r="R144" s="186" t="str">
        <f aca="false">IF(AND(R$30&gt;=$D144,R$30&lt;=$D144,NOT(ISBLANK($D144))),$G144,"")</f>
        <v/>
      </c>
    </row>
    <row r="145" customFormat="false" ht="15.05" hidden="false" customHeight="false" outlineLevel="0" collapsed="false">
      <c r="H145" s="197"/>
      <c r="I145" s="197"/>
      <c r="J145" s="226"/>
      <c r="K145" s="232"/>
      <c r="L145" s="186" t="str">
        <f aca="false">IF(AND(L$30&gt;=$D145,L$30&lt;=$D145,NOT(ISBLANK($D145))),$G145,"")</f>
        <v/>
      </c>
      <c r="M145" s="186" t="str">
        <f aca="false">IF(AND(M$30&gt;=$D145,M$30&lt;=$D145,NOT(ISBLANK($D145))),$G145,"")</f>
        <v/>
      </c>
      <c r="N145" s="186" t="str">
        <f aca="false">IF(AND(N$30&gt;=$D145,N$30&lt;=$D145,NOT(ISBLANK($D145))),$G145,"")</f>
        <v/>
      </c>
      <c r="O145" s="186" t="str">
        <f aca="false">IF(AND(O$30&gt;=$D145,O$30&lt;=$D145,NOT(ISBLANK($D145))),$G145,"")</f>
        <v/>
      </c>
      <c r="P145" s="186" t="str">
        <f aca="false">IF(AND(P$30&gt;=$D145,P$30&lt;=$D145,NOT(ISBLANK($D145))),$G145,"")</f>
        <v/>
      </c>
      <c r="Q145" s="186" t="str">
        <f aca="false">IF(AND(Q$30&gt;=$D145,Q$30&lt;=$D145,NOT(ISBLANK($D145))),$G145,"")</f>
        <v/>
      </c>
      <c r="R145" s="186" t="str">
        <f aca="false">IF(AND(R$30&gt;=$D145,R$30&lt;=$D145,NOT(ISBLANK($D145))),$G145,"")</f>
        <v/>
      </c>
    </row>
    <row r="146" customFormat="false" ht="15.05" hidden="false" customHeight="false" outlineLevel="0" collapsed="false">
      <c r="H146" s="197"/>
      <c r="I146" s="197"/>
      <c r="J146" s="226"/>
      <c r="K146" s="232"/>
      <c r="L146" s="186" t="str">
        <f aca="false">IF(AND(L$30&gt;=$D146,L$30&lt;=$D146,NOT(ISBLANK($D146))),$G146,"")</f>
        <v/>
      </c>
      <c r="M146" s="186" t="str">
        <f aca="false">IF(AND(M$30&gt;=$D146,M$30&lt;=$D146,NOT(ISBLANK($D146))),$G146,"")</f>
        <v/>
      </c>
      <c r="N146" s="186" t="str">
        <f aca="false">IF(AND(N$30&gt;=$D146,N$30&lt;=$D146,NOT(ISBLANK($D146))),$G146,"")</f>
        <v/>
      </c>
      <c r="O146" s="186" t="str">
        <f aca="false">IF(AND(O$30&gt;=$D146,O$30&lt;=$D146,NOT(ISBLANK($D146))),$G146,"")</f>
        <v/>
      </c>
      <c r="P146" s="186" t="str">
        <f aca="false">IF(AND(P$30&gt;=$D146,P$30&lt;=$D146,NOT(ISBLANK($D146))),$G146,"")</f>
        <v/>
      </c>
      <c r="Q146" s="186" t="str">
        <f aca="false">IF(AND(Q$30&gt;=$D146,Q$30&lt;=$D146,NOT(ISBLANK($D146))),$G146,"")</f>
        <v/>
      </c>
      <c r="R146" s="186" t="str">
        <f aca="false">IF(AND(R$30&gt;=$D146,R$30&lt;=$D146,NOT(ISBLANK($D146))),$G146,"")</f>
        <v/>
      </c>
    </row>
    <row r="147" customFormat="false" ht="15.05" hidden="false" customHeight="false" outlineLevel="0" collapsed="false">
      <c r="H147" s="197"/>
      <c r="I147" s="197"/>
      <c r="J147" s="226"/>
      <c r="K147" s="232"/>
      <c r="L147" s="186" t="str">
        <f aca="false">IF(AND(L$30&gt;=$D147,L$30&lt;=$D147,NOT(ISBLANK($D147))),$G147,"")</f>
        <v/>
      </c>
      <c r="M147" s="186" t="str">
        <f aca="false">IF(AND(M$30&gt;=$D147,M$30&lt;=$D147,NOT(ISBLANK($D147))),$G147,"")</f>
        <v/>
      </c>
      <c r="N147" s="186" t="str">
        <f aca="false">IF(AND(N$30&gt;=$D147,N$30&lt;=$D147,NOT(ISBLANK($D147))),$G147,"")</f>
        <v/>
      </c>
      <c r="O147" s="186" t="str">
        <f aca="false">IF(AND(O$30&gt;=$D147,O$30&lt;=$D147,NOT(ISBLANK($D147))),$G147,"")</f>
        <v/>
      </c>
      <c r="P147" s="186" t="str">
        <f aca="false">IF(AND(P$30&gt;=$D147,P$30&lt;=$D147,NOT(ISBLANK($D147))),$G147,"")</f>
        <v/>
      </c>
      <c r="Q147" s="186" t="str">
        <f aca="false">IF(AND(Q$30&gt;=$D147,Q$30&lt;=$D147,NOT(ISBLANK($D147))),$G147,"")</f>
        <v/>
      </c>
      <c r="R147" s="186" t="str">
        <f aca="false">IF(AND(R$30&gt;=$D147,R$30&lt;=$D147,NOT(ISBLANK($D147))),$G147,"")</f>
        <v/>
      </c>
    </row>
    <row r="148" customFormat="false" ht="15.05" hidden="false" customHeight="false" outlineLevel="0" collapsed="false">
      <c r="H148" s="197"/>
      <c r="I148" s="197"/>
      <c r="J148" s="226"/>
      <c r="K148" s="232"/>
      <c r="L148" s="186" t="str">
        <f aca="false">IF(AND(L$30&gt;=$D148,L$30&lt;=$D148,NOT(ISBLANK($D148))),$G148,"")</f>
        <v/>
      </c>
      <c r="M148" s="186" t="str">
        <f aca="false">IF(AND(M$30&gt;=$D148,M$30&lt;=$D148,NOT(ISBLANK($D148))),$G148,"")</f>
        <v/>
      </c>
      <c r="N148" s="186" t="str">
        <f aca="false">IF(AND(N$30&gt;=$D148,N$30&lt;=$D148,NOT(ISBLANK($D148))),$G148,"")</f>
        <v/>
      </c>
      <c r="O148" s="186" t="str">
        <f aca="false">IF(AND(O$30&gt;=$D148,O$30&lt;=$D148,NOT(ISBLANK($D148))),$G148,"")</f>
        <v/>
      </c>
      <c r="P148" s="186" t="str">
        <f aca="false">IF(AND(P$30&gt;=$D148,P$30&lt;=$D148,NOT(ISBLANK($D148))),$G148,"")</f>
        <v/>
      </c>
      <c r="Q148" s="186" t="str">
        <f aca="false">IF(AND(Q$30&gt;=$D148,Q$30&lt;=$D148,NOT(ISBLANK($D148))),$G148,"")</f>
        <v/>
      </c>
      <c r="R148" s="186" t="str">
        <f aca="false">IF(AND(R$30&gt;=$D148,R$30&lt;=$D148,NOT(ISBLANK($D148))),$G148,"")</f>
        <v/>
      </c>
    </row>
    <row r="149" customFormat="false" ht="15.05" hidden="false" customHeight="false" outlineLevel="0" collapsed="false">
      <c r="H149" s="197"/>
      <c r="I149" s="197"/>
      <c r="J149" s="226"/>
      <c r="K149" s="232"/>
      <c r="L149" s="186" t="str">
        <f aca="false">IF(AND(L$30&gt;=$D149,L$30&lt;=$D149,NOT(ISBLANK($D149))),$G149,"")</f>
        <v/>
      </c>
      <c r="M149" s="186" t="str">
        <f aca="false">IF(AND(M$30&gt;=$D149,M$30&lt;=$D149,NOT(ISBLANK($D149))),$G149,"")</f>
        <v/>
      </c>
      <c r="N149" s="186" t="str">
        <f aca="false">IF(AND(N$30&gt;=$D149,N$30&lt;=$D149,NOT(ISBLANK($D149))),$G149,"")</f>
        <v/>
      </c>
      <c r="O149" s="186" t="str">
        <f aca="false">IF(AND(O$30&gt;=$D149,O$30&lt;=$D149,NOT(ISBLANK($D149))),$G149,"")</f>
        <v/>
      </c>
      <c r="P149" s="186" t="str">
        <f aca="false">IF(AND(P$30&gt;=$D149,P$30&lt;=$D149,NOT(ISBLANK($D149))),$G149,"")</f>
        <v/>
      </c>
      <c r="Q149" s="186" t="str">
        <f aca="false">IF(AND(Q$30&gt;=$D149,Q$30&lt;=$D149,NOT(ISBLANK($D149))),$G149,"")</f>
        <v/>
      </c>
      <c r="R149" s="186" t="str">
        <f aca="false">IF(AND(R$30&gt;=$D149,R$30&lt;=$D149,NOT(ISBLANK($D149))),$G149,"")</f>
        <v/>
      </c>
    </row>
    <row r="150" customFormat="false" ht="15.05" hidden="false" customHeight="false" outlineLevel="0" collapsed="false">
      <c r="H150" s="197"/>
      <c r="I150" s="197"/>
      <c r="J150" s="226"/>
      <c r="K150" s="232"/>
      <c r="L150" s="186" t="str">
        <f aca="false">IF(AND(L$30&gt;=$D150,L$30&lt;=$D150,NOT(ISBLANK($D150))),$G150,"")</f>
        <v/>
      </c>
      <c r="M150" s="186" t="str">
        <f aca="false">IF(AND(M$30&gt;=$D150,M$30&lt;=$D150,NOT(ISBLANK($D150))),$G150,"")</f>
        <v/>
      </c>
      <c r="N150" s="186" t="str">
        <f aca="false">IF(AND(N$30&gt;=$D150,N$30&lt;=$D150,NOT(ISBLANK($D150))),$G150,"")</f>
        <v/>
      </c>
      <c r="O150" s="186" t="str">
        <f aca="false">IF(AND(O$30&gt;=$D150,O$30&lt;=$D150,NOT(ISBLANK($D150))),$G150,"")</f>
        <v/>
      </c>
      <c r="P150" s="186" t="str">
        <f aca="false">IF(AND(P$30&gt;=$D150,P$30&lt;=$D150,NOT(ISBLANK($D150))),$G150,"")</f>
        <v/>
      </c>
      <c r="Q150" s="186" t="str">
        <f aca="false">IF(AND(Q$30&gt;=$D150,Q$30&lt;=$D150,NOT(ISBLANK($D150))),$G150,"")</f>
        <v/>
      </c>
      <c r="R150" s="186" t="str">
        <f aca="false">IF(AND(R$30&gt;=$D150,R$30&lt;=$D150,NOT(ISBLANK($D150))),$G150,"")</f>
        <v/>
      </c>
    </row>
    <row r="151" customFormat="false" ht="15.05" hidden="false" customHeight="false" outlineLevel="0" collapsed="false">
      <c r="H151" s="197"/>
      <c r="I151" s="197"/>
      <c r="J151" s="226"/>
      <c r="K151" s="232"/>
      <c r="L151" s="186" t="str">
        <f aca="false">IF(AND(L$30&gt;=$D151,L$30&lt;=$D151,NOT(ISBLANK($D151))),$G151,"")</f>
        <v/>
      </c>
      <c r="M151" s="186" t="str">
        <f aca="false">IF(AND(M$30&gt;=$D151,M$30&lt;=$D151,NOT(ISBLANK($D151))),$G151,"")</f>
        <v/>
      </c>
      <c r="N151" s="186" t="str">
        <f aca="false">IF(AND(N$30&gt;=$D151,N$30&lt;=$D151,NOT(ISBLANK($D151))),$G151,"")</f>
        <v/>
      </c>
      <c r="O151" s="186" t="str">
        <f aca="false">IF(AND(O$30&gt;=$D151,O$30&lt;=$D151,NOT(ISBLANK($D151))),$G151,"")</f>
        <v/>
      </c>
      <c r="P151" s="186" t="str">
        <f aca="false">IF(AND(P$30&gt;=$D151,P$30&lt;=$D151,NOT(ISBLANK($D151))),$G151,"")</f>
        <v/>
      </c>
      <c r="Q151" s="186" t="str">
        <f aca="false">IF(AND(Q$30&gt;=$D151,Q$30&lt;=$D151,NOT(ISBLANK($D151))),$G151,"")</f>
        <v/>
      </c>
      <c r="R151" s="186" t="str">
        <f aca="false">IF(AND(R$30&gt;=$D151,R$30&lt;=$D151,NOT(ISBLANK($D151))),$G151,"")</f>
        <v/>
      </c>
    </row>
    <row r="152" customFormat="false" ht="15.05" hidden="false" customHeight="false" outlineLevel="0" collapsed="false">
      <c r="H152" s="197"/>
      <c r="I152" s="197"/>
      <c r="J152" s="226"/>
      <c r="K152" s="232"/>
      <c r="L152" s="186" t="str">
        <f aca="false">IF(AND(L$30&gt;=$D152,L$30&lt;=$D152,NOT(ISBLANK($D152))),$G152,"")</f>
        <v/>
      </c>
      <c r="M152" s="186" t="str">
        <f aca="false">IF(AND(M$30&gt;=$D152,M$30&lt;=$D152,NOT(ISBLANK($D152))),$G152,"")</f>
        <v/>
      </c>
      <c r="N152" s="186" t="str">
        <f aca="false">IF(AND(N$30&gt;=$D152,N$30&lt;=$D152,NOT(ISBLANK($D152))),$G152,"")</f>
        <v/>
      </c>
      <c r="O152" s="186" t="str">
        <f aca="false">IF(AND(O$30&gt;=$D152,O$30&lt;=$D152,NOT(ISBLANK($D152))),$G152,"")</f>
        <v/>
      </c>
      <c r="P152" s="186" t="str">
        <f aca="false">IF(AND(P$30&gt;=$D152,P$30&lt;=$D152,NOT(ISBLANK($D152))),$G152,"")</f>
        <v/>
      </c>
      <c r="Q152" s="186" t="str">
        <f aca="false">IF(AND(Q$30&gt;=$D152,Q$30&lt;=$D152,NOT(ISBLANK($D152))),$G152,"")</f>
        <v/>
      </c>
      <c r="R152" s="186" t="str">
        <f aca="false">IF(AND(R$30&gt;=$D152,R$30&lt;=$D152,NOT(ISBLANK($D152))),$G152,"")</f>
        <v/>
      </c>
    </row>
    <row r="153" customFormat="false" ht="15.05" hidden="false" customHeight="false" outlineLevel="0" collapsed="false">
      <c r="H153" s="197"/>
      <c r="I153" s="197"/>
      <c r="J153" s="226"/>
      <c r="K153" s="232"/>
      <c r="L153" s="186" t="str">
        <f aca="false">IF(AND(L$30&gt;=$D153,L$30&lt;=$D153,NOT(ISBLANK($D153))),$G153,"")</f>
        <v/>
      </c>
      <c r="M153" s="186" t="str">
        <f aca="false">IF(AND(M$30&gt;=$D153,M$30&lt;=$D153,NOT(ISBLANK($D153))),$G153,"")</f>
        <v/>
      </c>
      <c r="N153" s="186" t="str">
        <f aca="false">IF(AND(N$30&gt;=$D153,N$30&lt;=$D153,NOT(ISBLANK($D153))),$G153,"")</f>
        <v/>
      </c>
      <c r="O153" s="186" t="str">
        <f aca="false">IF(AND(O$30&gt;=$D153,O$30&lt;=$D153,NOT(ISBLANK($D153))),$G153,"")</f>
        <v/>
      </c>
      <c r="P153" s="186" t="str">
        <f aca="false">IF(AND(P$30&gt;=$D153,P$30&lt;=$D153,NOT(ISBLANK($D153))),$G153,"")</f>
        <v/>
      </c>
      <c r="Q153" s="186" t="str">
        <f aca="false">IF(AND(Q$30&gt;=$D153,Q$30&lt;=$D153,NOT(ISBLANK($D153))),$G153,"")</f>
        <v/>
      </c>
      <c r="R153" s="186" t="str">
        <f aca="false">IF(AND(R$30&gt;=$D153,R$30&lt;=$D153,NOT(ISBLANK($D153))),$G153,"")</f>
        <v/>
      </c>
    </row>
    <row r="154" customFormat="false" ht="15.05" hidden="false" customHeight="false" outlineLevel="0" collapsed="false">
      <c r="H154" s="197"/>
      <c r="I154" s="197"/>
      <c r="J154" s="226"/>
      <c r="K154" s="232"/>
      <c r="L154" s="186" t="str">
        <f aca="false">IF(AND(L$30&gt;=$D154,L$30&lt;=$D154,NOT(ISBLANK($D154))),$G154,"")</f>
        <v/>
      </c>
      <c r="M154" s="186" t="str">
        <f aca="false">IF(AND(M$30&gt;=$D154,M$30&lt;=$D154,NOT(ISBLANK($D154))),$G154,"")</f>
        <v/>
      </c>
      <c r="N154" s="186" t="str">
        <f aca="false">IF(AND(N$30&gt;=$D154,N$30&lt;=$D154,NOT(ISBLANK($D154))),$G154,"")</f>
        <v/>
      </c>
      <c r="O154" s="186" t="str">
        <f aca="false">IF(AND(O$30&gt;=$D154,O$30&lt;=$D154,NOT(ISBLANK($D154))),$G154,"")</f>
        <v/>
      </c>
      <c r="P154" s="186" t="str">
        <f aca="false">IF(AND(P$30&gt;=$D154,P$30&lt;=$D154,NOT(ISBLANK($D154))),$G154,"")</f>
        <v/>
      </c>
      <c r="Q154" s="186" t="str">
        <f aca="false">IF(AND(Q$30&gt;=$D154,Q$30&lt;=$D154,NOT(ISBLANK($D154))),$G154,"")</f>
        <v/>
      </c>
      <c r="R154" s="186" t="str">
        <f aca="false">IF(AND(R$30&gt;=$D154,R$30&lt;=$D154,NOT(ISBLANK($D154))),$G154,"")</f>
        <v/>
      </c>
    </row>
    <row r="155" customFormat="false" ht="15.05" hidden="false" customHeight="false" outlineLevel="0" collapsed="false">
      <c r="H155" s="197"/>
      <c r="I155" s="197"/>
      <c r="J155" s="226"/>
      <c r="K155" s="232"/>
      <c r="L155" s="186" t="str">
        <f aca="false">IF(AND(L$30&gt;=$D155,L$30&lt;=$D155,NOT(ISBLANK($D155))),$G155,"")</f>
        <v/>
      </c>
      <c r="M155" s="186" t="str">
        <f aca="false">IF(AND(M$30&gt;=$D155,M$30&lt;=$D155,NOT(ISBLANK($D155))),$G155,"")</f>
        <v/>
      </c>
      <c r="N155" s="186" t="str">
        <f aca="false">IF(AND(N$30&gt;=$D155,N$30&lt;=$D155,NOT(ISBLANK($D155))),$G155,"")</f>
        <v/>
      </c>
      <c r="O155" s="186" t="str">
        <f aca="false">IF(AND(O$30&gt;=$D155,O$30&lt;=$D155,NOT(ISBLANK($D155))),$G155,"")</f>
        <v/>
      </c>
      <c r="P155" s="186" t="str">
        <f aca="false">IF(AND(P$30&gt;=$D155,P$30&lt;=$D155,NOT(ISBLANK($D155))),$G155,"")</f>
        <v/>
      </c>
      <c r="Q155" s="186" t="str">
        <f aca="false">IF(AND(Q$30&gt;=$D155,Q$30&lt;=$D155,NOT(ISBLANK($D155))),$G155,"")</f>
        <v/>
      </c>
      <c r="R155" s="186" t="str">
        <f aca="false">IF(AND(R$30&gt;=$D155,R$30&lt;=$D155,NOT(ISBLANK($D155))),$G155,"")</f>
        <v/>
      </c>
    </row>
    <row r="156" customFormat="false" ht="15.05" hidden="false" customHeight="false" outlineLevel="0" collapsed="false">
      <c r="H156" s="197"/>
      <c r="I156" s="197"/>
      <c r="J156" s="226"/>
      <c r="K156" s="232"/>
      <c r="L156" s="186" t="str">
        <f aca="false">IF(AND(L$30&gt;=$D156,L$30&lt;=$D156,NOT(ISBLANK($D156))),$G156,"")</f>
        <v/>
      </c>
      <c r="M156" s="186" t="str">
        <f aca="false">IF(AND(M$30&gt;=$D156,M$30&lt;=$D156,NOT(ISBLANK($D156))),$G156,"")</f>
        <v/>
      </c>
      <c r="N156" s="186" t="str">
        <f aca="false">IF(AND(N$30&gt;=$D156,N$30&lt;=$D156,NOT(ISBLANK($D156))),$G156,"")</f>
        <v/>
      </c>
      <c r="O156" s="186" t="str">
        <f aca="false">IF(AND(O$30&gt;=$D156,O$30&lt;=$D156,NOT(ISBLANK($D156))),$G156,"")</f>
        <v/>
      </c>
      <c r="P156" s="186" t="str">
        <f aca="false">IF(AND(P$30&gt;=$D156,P$30&lt;=$D156,NOT(ISBLANK($D156))),$G156,"")</f>
        <v/>
      </c>
      <c r="Q156" s="186" t="str">
        <f aca="false">IF(AND(Q$30&gt;=$D156,Q$30&lt;=$D156,NOT(ISBLANK($D156))),$G156,"")</f>
        <v/>
      </c>
      <c r="R156" s="186" t="str">
        <f aca="false">IF(AND(R$30&gt;=$D156,R$30&lt;=$D156,NOT(ISBLANK($D156))),$G156,"")</f>
        <v/>
      </c>
    </row>
    <row r="157" customFormat="false" ht="15.05" hidden="false" customHeight="false" outlineLevel="0" collapsed="false">
      <c r="H157" s="197"/>
      <c r="I157" s="197"/>
      <c r="J157" s="226"/>
      <c r="K157" s="232"/>
      <c r="L157" s="186" t="str">
        <f aca="false">IF(AND(L$30&gt;=$D157,L$30&lt;=$D157,NOT(ISBLANK($D157))),$G157,"")</f>
        <v/>
      </c>
      <c r="M157" s="186" t="str">
        <f aca="false">IF(AND(M$30&gt;=$D157,M$30&lt;=$D157,NOT(ISBLANK($D157))),$G157,"")</f>
        <v/>
      </c>
      <c r="N157" s="186" t="str">
        <f aca="false">IF(AND(N$30&gt;=$D157,N$30&lt;=$D157,NOT(ISBLANK($D157))),$G157,"")</f>
        <v/>
      </c>
      <c r="O157" s="186" t="str">
        <f aca="false">IF(AND(O$30&gt;=$D157,O$30&lt;=$D157,NOT(ISBLANK($D157))),$G157,"")</f>
        <v/>
      </c>
      <c r="P157" s="186" t="str">
        <f aca="false">IF(AND(P$30&gt;=$D157,P$30&lt;=$D157,NOT(ISBLANK($D157))),$G157,"")</f>
        <v/>
      </c>
      <c r="Q157" s="186" t="str">
        <f aca="false">IF(AND(Q$30&gt;=$D157,Q$30&lt;=$D157,NOT(ISBLANK($D157))),$G157,"")</f>
        <v/>
      </c>
      <c r="R157" s="186" t="str">
        <f aca="false">IF(AND(R$30&gt;=$D157,R$30&lt;=$D157,NOT(ISBLANK($D157))),$G157,"")</f>
        <v/>
      </c>
    </row>
    <row r="158" customFormat="false" ht="15.05" hidden="false" customHeight="false" outlineLevel="0" collapsed="false">
      <c r="H158" s="197"/>
      <c r="I158" s="197"/>
      <c r="J158" s="226"/>
      <c r="K158" s="232"/>
      <c r="L158" s="186" t="str">
        <f aca="false">IF(AND(L$30&gt;=$D158,L$30&lt;=$D158,NOT(ISBLANK($D158))),$G158,"")</f>
        <v/>
      </c>
      <c r="M158" s="186" t="str">
        <f aca="false">IF(AND(M$30&gt;=$D158,M$30&lt;=$D158,NOT(ISBLANK($D158))),$G158,"")</f>
        <v/>
      </c>
      <c r="N158" s="186" t="str">
        <f aca="false">IF(AND(N$30&gt;=$D158,N$30&lt;=$D158,NOT(ISBLANK($D158))),$G158,"")</f>
        <v/>
      </c>
      <c r="O158" s="186" t="str">
        <f aca="false">IF(AND(O$30&gt;=$D158,O$30&lt;=$D158,NOT(ISBLANK($D158))),$G158,"")</f>
        <v/>
      </c>
      <c r="P158" s="186" t="str">
        <f aca="false">IF(AND(P$30&gt;=$D158,P$30&lt;=$D158,NOT(ISBLANK($D158))),$G158,"")</f>
        <v/>
      </c>
      <c r="Q158" s="186" t="str">
        <f aca="false">IF(AND(Q$30&gt;=$D158,Q$30&lt;=$D158,NOT(ISBLANK($D158))),$G158,"")</f>
        <v/>
      </c>
      <c r="R158" s="186" t="str">
        <f aca="false">IF(AND(R$30&gt;=$D158,R$30&lt;=$D158,NOT(ISBLANK($D158))),$G158,"")</f>
        <v/>
      </c>
    </row>
    <row r="159" customFormat="false" ht="15.05" hidden="false" customHeight="false" outlineLevel="0" collapsed="false">
      <c r="H159" s="197"/>
      <c r="I159" s="197"/>
      <c r="J159" s="226"/>
      <c r="K159" s="232"/>
      <c r="L159" s="186" t="str">
        <f aca="false">IF(AND(L$30&gt;=$D159,L$30&lt;=$D159,NOT(ISBLANK($D159))),$G159,"")</f>
        <v/>
      </c>
      <c r="M159" s="186" t="str">
        <f aca="false">IF(AND(M$30&gt;=$D159,M$30&lt;=$D159,NOT(ISBLANK($D159))),$G159,"")</f>
        <v/>
      </c>
      <c r="N159" s="186" t="str">
        <f aca="false">IF(AND(N$30&gt;=$D159,N$30&lt;=$D159,NOT(ISBLANK($D159))),$G159,"")</f>
        <v/>
      </c>
      <c r="O159" s="186" t="str">
        <f aca="false">IF(AND(O$30&gt;=$D159,O$30&lt;=$D159,NOT(ISBLANK($D159))),$G159,"")</f>
        <v/>
      </c>
      <c r="P159" s="186" t="str">
        <f aca="false">IF(AND(P$30&gt;=$D159,P$30&lt;=$D159,NOT(ISBLANK($D159))),$G159,"")</f>
        <v/>
      </c>
      <c r="Q159" s="186" t="str">
        <f aca="false">IF(AND(Q$30&gt;=$D159,Q$30&lt;=$D159,NOT(ISBLANK($D159))),$G159,"")</f>
        <v/>
      </c>
      <c r="R159" s="186" t="str">
        <f aca="false">IF(AND(R$30&gt;=$D159,R$30&lt;=$D159,NOT(ISBLANK($D159))),$G159,"")</f>
        <v/>
      </c>
    </row>
    <row r="160" customFormat="false" ht="15.05" hidden="false" customHeight="false" outlineLevel="0" collapsed="false">
      <c r="H160" s="197"/>
      <c r="I160" s="197"/>
      <c r="J160" s="226"/>
      <c r="K160" s="232"/>
      <c r="L160" s="186" t="str">
        <f aca="false">IF(AND(L$30&gt;=$D160,L$30&lt;=$D160,NOT(ISBLANK($D160))),$G160,"")</f>
        <v/>
      </c>
      <c r="M160" s="186" t="str">
        <f aca="false">IF(AND(M$30&gt;=$D160,M$30&lt;=$D160,NOT(ISBLANK($D160))),$G160,"")</f>
        <v/>
      </c>
      <c r="N160" s="186" t="str">
        <f aca="false">IF(AND(N$30&gt;=$D160,N$30&lt;=$D160,NOT(ISBLANK($D160))),$G160,"")</f>
        <v/>
      </c>
      <c r="O160" s="186" t="str">
        <f aca="false">IF(AND(O$30&gt;=$D160,O$30&lt;=$D160,NOT(ISBLANK($D160))),$G160,"")</f>
        <v/>
      </c>
      <c r="P160" s="186" t="str">
        <f aca="false">IF(AND(P$30&gt;=$D160,P$30&lt;=$D160,NOT(ISBLANK($D160))),$G160,"")</f>
        <v/>
      </c>
      <c r="Q160" s="186" t="str">
        <f aca="false">IF(AND(Q$30&gt;=$D160,Q$30&lt;=$D160,NOT(ISBLANK($D160))),$G160,"")</f>
        <v/>
      </c>
      <c r="R160" s="186" t="str">
        <f aca="false">IF(AND(R$30&gt;=$D160,R$30&lt;=$D160,NOT(ISBLANK($D160))),$G160,"")</f>
        <v/>
      </c>
    </row>
    <row r="161" customFormat="false" ht="15.05" hidden="false" customHeight="false" outlineLevel="0" collapsed="false">
      <c r="H161" s="197"/>
      <c r="I161" s="197"/>
      <c r="J161" s="226"/>
      <c r="K161" s="232"/>
      <c r="L161" s="186" t="str">
        <f aca="false">IF(AND(L$30&gt;=$D161,L$30&lt;=$D161,NOT(ISBLANK($D161))),$G161,"")</f>
        <v/>
      </c>
      <c r="M161" s="186" t="str">
        <f aca="false">IF(AND(M$30&gt;=$D161,M$30&lt;=$D161,NOT(ISBLANK($D161))),$G161,"")</f>
        <v/>
      </c>
      <c r="N161" s="186" t="str">
        <f aca="false">IF(AND(N$30&gt;=$D161,N$30&lt;=$D161,NOT(ISBLANK($D161))),$G161,"")</f>
        <v/>
      </c>
      <c r="O161" s="186" t="str">
        <f aca="false">IF(AND(O$30&gt;=$D161,O$30&lt;=$D161,NOT(ISBLANK($D161))),$G161,"")</f>
        <v/>
      </c>
      <c r="P161" s="186" t="str">
        <f aca="false">IF(AND(P$30&gt;=$D161,P$30&lt;=$D161,NOT(ISBLANK($D161))),$G161,"")</f>
        <v/>
      </c>
      <c r="Q161" s="186" t="str">
        <f aca="false">IF(AND(Q$30&gt;=$D161,Q$30&lt;=$D161,NOT(ISBLANK($D161))),$G161,"")</f>
        <v/>
      </c>
      <c r="R161" s="186" t="str">
        <f aca="false">IF(AND(R$30&gt;=$D161,R$30&lt;=$D161,NOT(ISBLANK($D161))),$G161,"")</f>
        <v/>
      </c>
    </row>
    <row r="162" customFormat="false" ht="15.05" hidden="false" customHeight="false" outlineLevel="0" collapsed="false">
      <c r="H162" s="197"/>
      <c r="I162" s="197"/>
      <c r="J162" s="226"/>
      <c r="K162" s="232"/>
      <c r="L162" s="186" t="str">
        <f aca="false">IF(AND(L$30&gt;=$D162,L$30&lt;=$D162,NOT(ISBLANK($D162))),$G162,"")</f>
        <v/>
      </c>
      <c r="M162" s="186" t="str">
        <f aca="false">IF(AND(M$30&gt;=$D162,M$30&lt;=$D162,NOT(ISBLANK($D162))),$G162,"")</f>
        <v/>
      </c>
      <c r="N162" s="186" t="str">
        <f aca="false">IF(AND(N$30&gt;=$D162,N$30&lt;=$D162,NOT(ISBLANK($D162))),$G162,"")</f>
        <v/>
      </c>
      <c r="O162" s="186" t="str">
        <f aca="false">IF(AND(O$30&gt;=$D162,O$30&lt;=$D162,NOT(ISBLANK($D162))),$G162,"")</f>
        <v/>
      </c>
      <c r="P162" s="186" t="str">
        <f aca="false">IF(AND(P$30&gt;=$D162,P$30&lt;=$D162,NOT(ISBLANK($D162))),$G162,"")</f>
        <v/>
      </c>
      <c r="Q162" s="186" t="str">
        <f aca="false">IF(AND(Q$30&gt;=$D162,Q$30&lt;=$D162,NOT(ISBLANK($D162))),$G162,"")</f>
        <v/>
      </c>
      <c r="R162" s="186" t="str">
        <f aca="false">IF(AND(R$30&gt;=$D162,R$30&lt;=$D162,NOT(ISBLANK($D162))),$G162,"")</f>
        <v/>
      </c>
    </row>
    <row r="163" customFormat="false" ht="15.05" hidden="false" customHeight="false" outlineLevel="0" collapsed="false">
      <c r="H163" s="197"/>
      <c r="I163" s="197"/>
      <c r="J163" s="226"/>
      <c r="K163" s="232"/>
      <c r="L163" s="186" t="str">
        <f aca="false">IF(AND(L$30&gt;=$D163,L$30&lt;=$D163,NOT(ISBLANK($D163))),$G163,"")</f>
        <v/>
      </c>
      <c r="M163" s="186" t="str">
        <f aca="false">IF(AND(M$30&gt;=$D163,M$30&lt;=$D163,NOT(ISBLANK($D163))),$G163,"")</f>
        <v/>
      </c>
      <c r="N163" s="186" t="str">
        <f aca="false">IF(AND(N$30&gt;=$D163,N$30&lt;=$D163,NOT(ISBLANK($D163))),$G163,"")</f>
        <v/>
      </c>
      <c r="O163" s="186" t="str">
        <f aca="false">IF(AND(O$30&gt;=$D163,O$30&lt;=$D163,NOT(ISBLANK($D163))),$G163,"")</f>
        <v/>
      </c>
      <c r="P163" s="186" t="str">
        <f aca="false">IF(AND(P$30&gt;=$D163,P$30&lt;=$D163,NOT(ISBLANK($D163))),$G163,"")</f>
        <v/>
      </c>
      <c r="Q163" s="186" t="str">
        <f aca="false">IF(AND(Q$30&gt;=$D163,Q$30&lt;=$D163,NOT(ISBLANK($D163))),$G163,"")</f>
        <v/>
      </c>
      <c r="R163" s="186" t="str">
        <f aca="false">IF(AND(R$30&gt;=$D163,R$30&lt;=$D163,NOT(ISBLANK($D163))),$G163,"")</f>
        <v/>
      </c>
    </row>
    <row r="164" customFormat="false" ht="15.05" hidden="false" customHeight="false" outlineLevel="0" collapsed="false">
      <c r="H164" s="197"/>
      <c r="I164" s="197"/>
      <c r="J164" s="226"/>
      <c r="K164" s="232"/>
      <c r="L164" s="186" t="str">
        <f aca="false">IF(AND(L$30&gt;=$D164,L$30&lt;=$D164,NOT(ISBLANK($D164))),$G164,"")</f>
        <v/>
      </c>
      <c r="M164" s="186" t="str">
        <f aca="false">IF(AND(M$30&gt;=$D164,M$30&lt;=$D164,NOT(ISBLANK($D164))),$G164,"")</f>
        <v/>
      </c>
      <c r="N164" s="186" t="str">
        <f aca="false">IF(AND(N$30&gt;=$D164,N$30&lt;=$D164,NOT(ISBLANK($D164))),$G164,"")</f>
        <v/>
      </c>
      <c r="O164" s="186" t="str">
        <f aca="false">IF(AND(O$30&gt;=$D164,O$30&lt;=$D164,NOT(ISBLANK($D164))),$G164,"")</f>
        <v/>
      </c>
      <c r="P164" s="186" t="str">
        <f aca="false">IF(AND(P$30&gt;=$D164,P$30&lt;=$D164,NOT(ISBLANK($D164))),$G164,"")</f>
        <v/>
      </c>
      <c r="Q164" s="186" t="str">
        <f aca="false">IF(AND(Q$30&gt;=$D164,Q$30&lt;=$D164,NOT(ISBLANK($D164))),$G164,"")</f>
        <v/>
      </c>
      <c r="R164" s="186" t="str">
        <f aca="false">IF(AND(R$30&gt;=$D164,R$30&lt;=$D164,NOT(ISBLANK($D164))),$G164,"")</f>
        <v/>
      </c>
    </row>
    <row r="165" customFormat="false" ht="15.05" hidden="false" customHeight="false" outlineLevel="0" collapsed="false">
      <c r="H165" s="197"/>
      <c r="I165" s="197"/>
      <c r="J165" s="226"/>
      <c r="K165" s="232"/>
      <c r="L165" s="186" t="str">
        <f aca="false">IF(AND(L$30&gt;=$D165,L$30&lt;=$D165,NOT(ISBLANK($D165))),$G165,"")</f>
        <v/>
      </c>
      <c r="M165" s="186" t="str">
        <f aca="false">IF(AND(M$30&gt;=$D165,M$30&lt;=$D165,NOT(ISBLANK($D165))),$G165,"")</f>
        <v/>
      </c>
      <c r="N165" s="186" t="str">
        <f aca="false">IF(AND(N$30&gt;=$D165,N$30&lt;=$D165,NOT(ISBLANK($D165))),$G165,"")</f>
        <v/>
      </c>
      <c r="O165" s="186" t="str">
        <f aca="false">IF(AND(O$30&gt;=$D165,O$30&lt;=$D165,NOT(ISBLANK($D165))),$G165,"")</f>
        <v/>
      </c>
      <c r="P165" s="186" t="str">
        <f aca="false">IF(AND(P$30&gt;=$D165,P$30&lt;=$D165,NOT(ISBLANK($D165))),$G165,"")</f>
        <v/>
      </c>
      <c r="Q165" s="186" t="str">
        <f aca="false">IF(AND(Q$30&gt;=$D165,Q$30&lt;=$D165,NOT(ISBLANK($D165))),$G165,"")</f>
        <v/>
      </c>
      <c r="R165" s="186" t="str">
        <f aca="false">IF(AND(R$30&gt;=$D165,R$30&lt;=$D165,NOT(ISBLANK($D165))),$G165,"")</f>
        <v/>
      </c>
    </row>
    <row r="166" customFormat="false" ht="15.05" hidden="false" customHeight="false" outlineLevel="0" collapsed="false">
      <c r="H166" s="197"/>
      <c r="I166" s="197"/>
      <c r="J166" s="226"/>
      <c r="K166" s="232"/>
      <c r="L166" s="186" t="str">
        <f aca="false">IF(AND(L$30&gt;=$D166,L$30&lt;=$D166,NOT(ISBLANK($D166))),$G166,"")</f>
        <v/>
      </c>
      <c r="M166" s="186" t="str">
        <f aca="false">IF(AND(M$30&gt;=$D166,M$30&lt;=$D166,NOT(ISBLANK($D166))),$G166,"")</f>
        <v/>
      </c>
      <c r="N166" s="186" t="str">
        <f aca="false">IF(AND(N$30&gt;=$D166,N$30&lt;=$D166,NOT(ISBLANK($D166))),$G166,"")</f>
        <v/>
      </c>
      <c r="O166" s="186" t="str">
        <f aca="false">IF(AND(O$30&gt;=$D166,O$30&lt;=$D166,NOT(ISBLANK($D166))),$G166,"")</f>
        <v/>
      </c>
      <c r="P166" s="186" t="str">
        <f aca="false">IF(AND(P$30&gt;=$D166,P$30&lt;=$D166,NOT(ISBLANK($D166))),$G166,"")</f>
        <v/>
      </c>
      <c r="Q166" s="186" t="str">
        <f aca="false">IF(AND(Q$30&gt;=$D166,Q$30&lt;=$D166,NOT(ISBLANK($D166))),$G166,"")</f>
        <v/>
      </c>
      <c r="R166" s="186" t="str">
        <f aca="false">IF(AND(R$30&gt;=$D166,R$30&lt;=$D166,NOT(ISBLANK($D166))),$G166,"")</f>
        <v/>
      </c>
    </row>
    <row r="167" customFormat="false" ht="15.05" hidden="false" customHeight="false" outlineLevel="0" collapsed="false">
      <c r="H167" s="197"/>
      <c r="I167" s="197"/>
      <c r="J167" s="226"/>
      <c r="K167" s="232"/>
      <c r="L167" s="186" t="str">
        <f aca="false">IF(AND(L$30&gt;=$D167,L$30&lt;=$D167,NOT(ISBLANK($D167))),$G167,"")</f>
        <v/>
      </c>
      <c r="M167" s="186" t="str">
        <f aca="false">IF(AND(M$30&gt;=$D167,M$30&lt;=$D167,NOT(ISBLANK($D167))),$G167,"")</f>
        <v/>
      </c>
      <c r="N167" s="186" t="str">
        <f aca="false">IF(AND(N$30&gt;=$D167,N$30&lt;=$D167,NOT(ISBLANK($D167))),$G167,"")</f>
        <v/>
      </c>
      <c r="O167" s="186" t="str">
        <f aca="false">IF(AND(O$30&gt;=$D167,O$30&lt;=$D167,NOT(ISBLANK($D167))),$G167,"")</f>
        <v/>
      </c>
      <c r="P167" s="186" t="str">
        <f aca="false">IF(AND(P$30&gt;=$D167,P$30&lt;=$D167,NOT(ISBLANK($D167))),$G167,"")</f>
        <v/>
      </c>
      <c r="Q167" s="186" t="str">
        <f aca="false">IF(AND(Q$30&gt;=$D167,Q$30&lt;=$D167,NOT(ISBLANK($D167))),$G167,"")</f>
        <v/>
      </c>
      <c r="R167" s="186" t="str">
        <f aca="false">IF(AND(R$30&gt;=$D167,R$30&lt;=$D167,NOT(ISBLANK($D167))),$G167,"")</f>
        <v/>
      </c>
    </row>
    <row r="168" customFormat="false" ht="15.05" hidden="false" customHeight="false" outlineLevel="0" collapsed="false">
      <c r="H168" s="197"/>
      <c r="I168" s="197"/>
      <c r="J168" s="226"/>
      <c r="K168" s="232"/>
      <c r="L168" s="186" t="str">
        <f aca="false">IF(AND(L$30&gt;=$D168,L$30&lt;=$D168,NOT(ISBLANK($D168))),$G168,"")</f>
        <v/>
      </c>
      <c r="M168" s="186" t="str">
        <f aca="false">IF(AND(M$30&gt;=$D168,M$30&lt;=$D168,NOT(ISBLANK($D168))),$G168,"")</f>
        <v/>
      </c>
      <c r="N168" s="186" t="str">
        <f aca="false">IF(AND(N$30&gt;=$D168,N$30&lt;=$D168,NOT(ISBLANK($D168))),$G168,"")</f>
        <v/>
      </c>
      <c r="O168" s="186" t="str">
        <f aca="false">IF(AND(O$30&gt;=$D168,O$30&lt;=$D168,NOT(ISBLANK($D168))),$G168,"")</f>
        <v/>
      </c>
      <c r="P168" s="186" t="str">
        <f aca="false">IF(AND(P$30&gt;=$D168,P$30&lt;=$D168,NOT(ISBLANK($D168))),$G168,"")</f>
        <v/>
      </c>
      <c r="Q168" s="186" t="str">
        <f aca="false">IF(AND(Q$30&gt;=$D168,Q$30&lt;=$D168,NOT(ISBLANK($D168))),$G168,"")</f>
        <v/>
      </c>
      <c r="R168" s="186" t="str">
        <f aca="false">IF(AND(R$30&gt;=$D168,R$30&lt;=$D168,NOT(ISBLANK($D168))),$G168,"")</f>
        <v/>
      </c>
    </row>
    <row r="169" customFormat="false" ht="15.05" hidden="false" customHeight="false" outlineLevel="0" collapsed="false">
      <c r="H169" s="197"/>
      <c r="I169" s="197"/>
      <c r="J169" s="226"/>
      <c r="K169" s="232"/>
      <c r="L169" s="186" t="str">
        <f aca="false">IF(AND(L$30&gt;=$D169,L$30&lt;=$D169,NOT(ISBLANK($D169))),$G169,"")</f>
        <v/>
      </c>
      <c r="M169" s="186" t="str">
        <f aca="false">IF(AND(M$30&gt;=$D169,M$30&lt;=$D169,NOT(ISBLANK($D169))),$G169,"")</f>
        <v/>
      </c>
      <c r="N169" s="186" t="str">
        <f aca="false">IF(AND(N$30&gt;=$D169,N$30&lt;=$D169,NOT(ISBLANK($D169))),$G169,"")</f>
        <v/>
      </c>
      <c r="O169" s="186" t="str">
        <f aca="false">IF(AND(O$30&gt;=$D169,O$30&lt;=$D169,NOT(ISBLANK($D169))),$G169,"")</f>
        <v/>
      </c>
      <c r="P169" s="186" t="str">
        <f aca="false">IF(AND(P$30&gt;=$D169,P$30&lt;=$D169,NOT(ISBLANK($D169))),$G169,"")</f>
        <v/>
      </c>
      <c r="Q169" s="186" t="str">
        <f aca="false">IF(AND(Q$30&gt;=$D169,Q$30&lt;=$D169,NOT(ISBLANK($D169))),$G169,"")</f>
        <v/>
      </c>
      <c r="R169" s="186" t="str">
        <f aca="false">IF(AND(R$30&gt;=$D169,R$30&lt;=$D169,NOT(ISBLANK($D169))),$G169,"")</f>
        <v/>
      </c>
    </row>
    <row r="170" customFormat="false" ht="15.05" hidden="false" customHeight="false" outlineLevel="0" collapsed="false">
      <c r="H170" s="197"/>
      <c r="I170" s="197"/>
      <c r="J170" s="226"/>
      <c r="K170" s="232"/>
      <c r="L170" s="186" t="str">
        <f aca="false">IF(AND(L$30&gt;=$D170,L$30&lt;=$D170,NOT(ISBLANK($D170))),$G170,"")</f>
        <v/>
      </c>
      <c r="M170" s="186" t="str">
        <f aca="false">IF(AND(M$30&gt;=$D170,M$30&lt;=$D170,NOT(ISBLANK($D170))),$G170,"")</f>
        <v/>
      </c>
      <c r="N170" s="186" t="str">
        <f aca="false">IF(AND(N$30&gt;=$D170,N$30&lt;=$D170,NOT(ISBLANK($D170))),$G170,"")</f>
        <v/>
      </c>
      <c r="O170" s="186" t="str">
        <f aca="false">IF(AND(O$30&gt;=$D170,O$30&lt;=$D170,NOT(ISBLANK($D170))),$G170,"")</f>
        <v/>
      </c>
      <c r="P170" s="186" t="str">
        <f aca="false">IF(AND(P$30&gt;=$D170,P$30&lt;=$D170,NOT(ISBLANK($D170))),$G170,"")</f>
        <v/>
      </c>
      <c r="Q170" s="186" t="str">
        <f aca="false">IF(AND(Q$30&gt;=$D170,Q$30&lt;=$D170,NOT(ISBLANK($D170))),$G170,"")</f>
        <v/>
      </c>
      <c r="R170" s="186" t="str">
        <f aca="false">IF(AND(R$30&gt;=$D170,R$30&lt;=$D170,NOT(ISBLANK($D170))),$G170,"")</f>
        <v/>
      </c>
    </row>
    <row r="171" customFormat="false" ht="15.05" hidden="false" customHeight="false" outlineLevel="0" collapsed="false">
      <c r="H171" s="197"/>
      <c r="I171" s="197"/>
      <c r="J171" s="226"/>
      <c r="K171" s="232"/>
      <c r="L171" s="186" t="str">
        <f aca="false">IF(AND(L$30&gt;=$D171,L$30&lt;=$D171,NOT(ISBLANK($D171))),$G171,"")</f>
        <v/>
      </c>
      <c r="M171" s="186" t="str">
        <f aca="false">IF(AND(M$30&gt;=$D171,M$30&lt;=$D171,NOT(ISBLANK($D171))),$G171,"")</f>
        <v/>
      </c>
      <c r="N171" s="186" t="str">
        <f aca="false">IF(AND(N$30&gt;=$D171,N$30&lt;=$D171,NOT(ISBLANK($D171))),$G171,"")</f>
        <v/>
      </c>
      <c r="O171" s="186" t="str">
        <f aca="false">IF(AND(O$30&gt;=$D171,O$30&lt;=$D171,NOT(ISBLANK($D171))),$G171,"")</f>
        <v/>
      </c>
      <c r="P171" s="186" t="str">
        <f aca="false">IF(AND(P$30&gt;=$D171,P$30&lt;=$D171,NOT(ISBLANK($D171))),$G171,"")</f>
        <v/>
      </c>
      <c r="Q171" s="186" t="str">
        <f aca="false">IF(AND(Q$30&gt;=$D171,Q$30&lt;=$D171,NOT(ISBLANK($D171))),$G171,"")</f>
        <v/>
      </c>
      <c r="R171" s="186" t="str">
        <f aca="false">IF(AND(R$30&gt;=$D171,R$30&lt;=$D171,NOT(ISBLANK($D171))),$G171,"")</f>
        <v/>
      </c>
    </row>
    <row r="172" customFormat="false" ht="15.05" hidden="false" customHeight="false" outlineLevel="0" collapsed="false">
      <c r="H172" s="197"/>
      <c r="I172" s="197"/>
      <c r="J172" s="226"/>
      <c r="K172" s="232"/>
      <c r="L172" s="186" t="str">
        <f aca="false">IF(AND(L$30&gt;=$D172,L$30&lt;=$D172,NOT(ISBLANK($D172))),$G172,"")</f>
        <v/>
      </c>
      <c r="M172" s="186" t="str">
        <f aca="false">IF(AND(M$30&gt;=$D172,M$30&lt;=$D172,NOT(ISBLANK($D172))),$G172,"")</f>
        <v/>
      </c>
      <c r="N172" s="186" t="str">
        <f aca="false">IF(AND(N$30&gt;=$D172,N$30&lt;=$D172,NOT(ISBLANK($D172))),$G172,"")</f>
        <v/>
      </c>
      <c r="O172" s="186" t="str">
        <f aca="false">IF(AND(O$30&gt;=$D172,O$30&lt;=$D172,NOT(ISBLANK($D172))),$G172,"")</f>
        <v/>
      </c>
      <c r="P172" s="186" t="str">
        <f aca="false">IF(AND(P$30&gt;=$D172,P$30&lt;=$D172,NOT(ISBLANK($D172))),$G172,"")</f>
        <v/>
      </c>
      <c r="Q172" s="186" t="str">
        <f aca="false">IF(AND(Q$30&gt;=$D172,Q$30&lt;=$D172,NOT(ISBLANK($D172))),$G172,"")</f>
        <v/>
      </c>
      <c r="R172" s="186" t="str">
        <f aca="false">IF(AND(R$30&gt;=$D172,R$30&lt;=$D172,NOT(ISBLANK($D172))),$G172,"")</f>
        <v/>
      </c>
    </row>
    <row r="173" customFormat="false" ht="15.05" hidden="false" customHeight="false" outlineLevel="0" collapsed="false">
      <c r="H173" s="197"/>
      <c r="I173" s="197"/>
      <c r="J173" s="226"/>
      <c r="K173" s="232"/>
      <c r="L173" s="186" t="str">
        <f aca="false">IF(AND(L$30&gt;=$D173,L$30&lt;=$D173,NOT(ISBLANK($D173))),$G173,"")</f>
        <v/>
      </c>
      <c r="M173" s="186" t="str">
        <f aca="false">IF(AND(M$30&gt;=$D173,M$30&lt;=$D173,NOT(ISBLANK($D173))),$G173,"")</f>
        <v/>
      </c>
      <c r="N173" s="186" t="str">
        <f aca="false">IF(AND(N$30&gt;=$D173,N$30&lt;=$D173,NOT(ISBLANK($D173))),$G173,"")</f>
        <v/>
      </c>
      <c r="O173" s="186" t="str">
        <f aca="false">IF(AND(O$30&gt;=$D173,O$30&lt;=$D173,NOT(ISBLANK($D173))),$G173,"")</f>
        <v/>
      </c>
      <c r="P173" s="186" t="str">
        <f aca="false">IF(AND(P$30&gt;=$D173,P$30&lt;=$D173,NOT(ISBLANK($D173))),$G173,"")</f>
        <v/>
      </c>
      <c r="Q173" s="186" t="str">
        <f aca="false">IF(AND(Q$30&gt;=$D173,Q$30&lt;=$D173,NOT(ISBLANK($D173))),$G173,"")</f>
        <v/>
      </c>
      <c r="R173" s="186" t="str">
        <f aca="false">IF(AND(R$30&gt;=$D173,R$30&lt;=$D173,NOT(ISBLANK($D173))),$G173,"")</f>
        <v/>
      </c>
    </row>
    <row r="174" customFormat="false" ht="15.05" hidden="false" customHeight="false" outlineLevel="0" collapsed="false">
      <c r="H174" s="197"/>
      <c r="I174" s="197"/>
      <c r="J174" s="226"/>
      <c r="K174" s="232"/>
      <c r="L174" s="186" t="str">
        <f aca="false">IF(AND(L$30&gt;=$D174,L$30&lt;=$D174,NOT(ISBLANK($D174))),$G174,"")</f>
        <v/>
      </c>
      <c r="M174" s="186" t="str">
        <f aca="false">IF(AND(M$30&gt;=$D174,M$30&lt;=$D174,NOT(ISBLANK($D174))),$G174,"")</f>
        <v/>
      </c>
      <c r="N174" s="186" t="str">
        <f aca="false">IF(AND(N$30&gt;=$D174,N$30&lt;=$D174,NOT(ISBLANK($D174))),$G174,"")</f>
        <v/>
      </c>
      <c r="O174" s="186" t="str">
        <f aca="false">IF(AND(O$30&gt;=$D174,O$30&lt;=$D174,NOT(ISBLANK($D174))),$G174,"")</f>
        <v/>
      </c>
      <c r="P174" s="186" t="str">
        <f aca="false">IF(AND(P$30&gt;=$D174,P$30&lt;=$D174,NOT(ISBLANK($D174))),$G174,"")</f>
        <v/>
      </c>
      <c r="Q174" s="186" t="str">
        <f aca="false">IF(AND(Q$30&gt;=$D174,Q$30&lt;=$D174,NOT(ISBLANK($D174))),$G174,"")</f>
        <v/>
      </c>
      <c r="R174" s="186" t="str">
        <f aca="false">IF(AND(R$30&gt;=$D174,R$30&lt;=$D174,NOT(ISBLANK($D174))),$G174,"")</f>
        <v/>
      </c>
    </row>
    <row r="175" customFormat="false" ht="15.05" hidden="false" customHeight="false" outlineLevel="0" collapsed="false">
      <c r="H175" s="197"/>
      <c r="I175" s="197"/>
      <c r="J175" s="226"/>
      <c r="K175" s="232"/>
      <c r="L175" s="186" t="str">
        <f aca="false">IF(AND(L$30&gt;=$D175,L$30&lt;=$D175,NOT(ISBLANK($D175))),$G175,"")</f>
        <v/>
      </c>
      <c r="M175" s="186" t="str">
        <f aca="false">IF(AND(M$30&gt;=$D175,M$30&lt;=$D175,NOT(ISBLANK($D175))),$G175,"")</f>
        <v/>
      </c>
      <c r="N175" s="186" t="str">
        <f aca="false">IF(AND(N$30&gt;=$D175,N$30&lt;=$D175,NOT(ISBLANK($D175))),$G175,"")</f>
        <v/>
      </c>
      <c r="O175" s="186" t="str">
        <f aca="false">IF(AND(O$30&gt;=$D175,O$30&lt;=$D175,NOT(ISBLANK($D175))),$G175,"")</f>
        <v/>
      </c>
      <c r="P175" s="186" t="str">
        <f aca="false">IF(AND(P$30&gt;=$D175,P$30&lt;=$D175,NOT(ISBLANK($D175))),$G175,"")</f>
        <v/>
      </c>
      <c r="Q175" s="186" t="str">
        <f aca="false">IF(AND(Q$30&gt;=$D175,Q$30&lt;=$D175,NOT(ISBLANK($D175))),$G175,"")</f>
        <v/>
      </c>
      <c r="R175" s="186" t="str">
        <f aca="false">IF(AND(R$30&gt;=$D175,R$30&lt;=$D175,NOT(ISBLANK($D175))),$G175,"")</f>
        <v/>
      </c>
    </row>
    <row r="176" customFormat="false" ht="15.05" hidden="false" customHeight="false" outlineLevel="0" collapsed="false">
      <c r="H176" s="197"/>
      <c r="I176" s="197"/>
      <c r="J176" s="226"/>
      <c r="K176" s="232"/>
      <c r="L176" s="186" t="str">
        <f aca="false">IF(AND(L$30&gt;=$D176,L$30&lt;=$D176,NOT(ISBLANK($D176))),$G176,"")</f>
        <v/>
      </c>
      <c r="M176" s="186" t="str">
        <f aca="false">IF(AND(M$30&gt;=$D176,M$30&lt;=$D176,NOT(ISBLANK($D176))),$G176,"")</f>
        <v/>
      </c>
      <c r="N176" s="186" t="str">
        <f aca="false">IF(AND(N$30&gt;=$D176,N$30&lt;=$D176,NOT(ISBLANK($D176))),$G176,"")</f>
        <v/>
      </c>
      <c r="O176" s="186" t="str">
        <f aca="false">IF(AND(O$30&gt;=$D176,O$30&lt;=$D176,NOT(ISBLANK($D176))),$G176,"")</f>
        <v/>
      </c>
      <c r="P176" s="186" t="str">
        <f aca="false">IF(AND(P$30&gt;=$D176,P$30&lt;=$D176,NOT(ISBLANK($D176))),$G176,"")</f>
        <v/>
      </c>
      <c r="Q176" s="186" t="str">
        <f aca="false">IF(AND(Q$30&gt;=$D176,Q$30&lt;=$D176,NOT(ISBLANK($D176))),$G176,"")</f>
        <v/>
      </c>
      <c r="R176" s="186" t="str">
        <f aca="false">IF(AND(R$30&gt;=$D176,R$30&lt;=$D176,NOT(ISBLANK($D176))),$G176,"")</f>
        <v/>
      </c>
    </row>
    <row r="177" customFormat="false" ht="15.05" hidden="false" customHeight="false" outlineLevel="0" collapsed="false">
      <c r="H177" s="197"/>
      <c r="I177" s="197"/>
      <c r="J177" s="226"/>
      <c r="K177" s="232"/>
      <c r="L177" s="186" t="str">
        <f aca="false">IF(AND(L$30&gt;=$D177,L$30&lt;=$D177,NOT(ISBLANK($D177))),$G177,"")</f>
        <v/>
      </c>
      <c r="M177" s="186" t="str">
        <f aca="false">IF(AND(M$30&gt;=$D177,M$30&lt;=$D177,NOT(ISBLANK($D177))),$G177,"")</f>
        <v/>
      </c>
      <c r="N177" s="186" t="str">
        <f aca="false">IF(AND(N$30&gt;=$D177,N$30&lt;=$D177,NOT(ISBLANK($D177))),$G177,"")</f>
        <v/>
      </c>
      <c r="O177" s="186" t="str">
        <f aca="false">IF(AND(O$30&gt;=$D177,O$30&lt;=$D177,NOT(ISBLANK($D177))),$G177,"")</f>
        <v/>
      </c>
      <c r="P177" s="186" t="str">
        <f aca="false">IF(AND(P$30&gt;=$D177,P$30&lt;=$D177,NOT(ISBLANK($D177))),$G177,"")</f>
        <v/>
      </c>
      <c r="Q177" s="186" t="str">
        <f aca="false">IF(AND(Q$30&gt;=$D177,Q$30&lt;=$D177,NOT(ISBLANK($D177))),$G177,"")</f>
        <v/>
      </c>
      <c r="R177" s="186" t="str">
        <f aca="false">IF(AND(R$30&gt;=$D177,R$30&lt;=$D177,NOT(ISBLANK($D177))),$G177,"")</f>
        <v/>
      </c>
    </row>
    <row r="178" customFormat="false" ht="15.05" hidden="false" customHeight="false" outlineLevel="0" collapsed="false">
      <c r="H178" s="197"/>
      <c r="I178" s="197"/>
      <c r="J178" s="226"/>
      <c r="K178" s="232"/>
      <c r="L178" s="186" t="str">
        <f aca="false">IF(AND(L$30&gt;=$D178,L$30&lt;=$D178,NOT(ISBLANK($D178))),$G178,"")</f>
        <v/>
      </c>
      <c r="M178" s="186" t="str">
        <f aca="false">IF(AND(M$30&gt;=$D178,M$30&lt;=$D178,NOT(ISBLANK($D178))),$G178,"")</f>
        <v/>
      </c>
      <c r="N178" s="186" t="str">
        <f aca="false">IF(AND(N$30&gt;=$D178,N$30&lt;=$D178,NOT(ISBLANK($D178))),$G178,"")</f>
        <v/>
      </c>
      <c r="O178" s="186" t="str">
        <f aca="false">IF(AND(O$30&gt;=$D178,O$30&lt;=$D178,NOT(ISBLANK($D178))),$G178,"")</f>
        <v/>
      </c>
      <c r="P178" s="186" t="str">
        <f aca="false">IF(AND(P$30&gt;=$D178,P$30&lt;=$D178,NOT(ISBLANK($D178))),$G178,"")</f>
        <v/>
      </c>
      <c r="Q178" s="186" t="str">
        <f aca="false">IF(AND(Q$30&gt;=$D178,Q$30&lt;=$D178,NOT(ISBLANK($D178))),$G178,"")</f>
        <v/>
      </c>
      <c r="R178" s="186" t="str">
        <f aca="false">IF(AND(R$30&gt;=$D178,R$30&lt;=$D178,NOT(ISBLANK($D178))),$G178,"")</f>
        <v/>
      </c>
    </row>
    <row r="179" customFormat="false" ht="15.05" hidden="false" customHeight="false" outlineLevel="0" collapsed="false">
      <c r="H179" s="197"/>
      <c r="I179" s="197"/>
      <c r="J179" s="226"/>
      <c r="K179" s="232"/>
      <c r="L179" s="186" t="str">
        <f aca="false">IF(AND(L$30&gt;=$D179,L$30&lt;=$D179,NOT(ISBLANK($D179))),$G179,"")</f>
        <v/>
      </c>
      <c r="M179" s="186" t="str">
        <f aca="false">IF(AND(M$30&gt;=$D179,M$30&lt;=$D179,NOT(ISBLANK($D179))),$G179,"")</f>
        <v/>
      </c>
      <c r="N179" s="186" t="str">
        <f aca="false">IF(AND(N$30&gt;=$D179,N$30&lt;=$D179,NOT(ISBLANK($D179))),$G179,"")</f>
        <v/>
      </c>
      <c r="O179" s="186" t="str">
        <f aca="false">IF(AND(O$30&gt;=$D179,O$30&lt;=$D179,NOT(ISBLANK($D179))),$G179,"")</f>
        <v/>
      </c>
      <c r="P179" s="186" t="str">
        <f aca="false">IF(AND(P$30&gt;=$D179,P$30&lt;=$D179,NOT(ISBLANK($D179))),$G179,"")</f>
        <v/>
      </c>
      <c r="Q179" s="186" t="str">
        <f aca="false">IF(AND(Q$30&gt;=$D179,Q$30&lt;=$D179,NOT(ISBLANK($D179))),$G179,"")</f>
        <v/>
      </c>
      <c r="R179" s="186" t="str">
        <f aca="false">IF(AND(R$30&gt;=$D179,R$30&lt;=$D179,NOT(ISBLANK($D179))),$G179,"")</f>
        <v/>
      </c>
    </row>
    <row r="180" customFormat="false" ht="15.05" hidden="false" customHeight="false" outlineLevel="0" collapsed="false">
      <c r="H180" s="197"/>
      <c r="I180" s="197"/>
      <c r="J180" s="226"/>
      <c r="K180" s="232"/>
      <c r="L180" s="186" t="str">
        <f aca="false">IF(AND(L$30&gt;=$D180,L$30&lt;=$D180,NOT(ISBLANK($D180))),$G180,"")</f>
        <v/>
      </c>
      <c r="M180" s="186" t="str">
        <f aca="false">IF(AND(M$30&gt;=$D180,M$30&lt;=$D180,NOT(ISBLANK($D180))),$G180,"")</f>
        <v/>
      </c>
      <c r="N180" s="186" t="str">
        <f aca="false">IF(AND(N$30&gt;=$D180,N$30&lt;=$D180,NOT(ISBLANK($D180))),$G180,"")</f>
        <v/>
      </c>
      <c r="O180" s="186" t="str">
        <f aca="false">IF(AND(O$30&gt;=$D180,O$30&lt;=$D180,NOT(ISBLANK($D180))),$G180,"")</f>
        <v/>
      </c>
      <c r="P180" s="186" t="str">
        <f aca="false">IF(AND(P$30&gt;=$D180,P$30&lt;=$D180,NOT(ISBLANK($D180))),$G180,"")</f>
        <v/>
      </c>
      <c r="Q180" s="186" t="str">
        <f aca="false">IF(AND(Q$30&gt;=$D180,Q$30&lt;=$D180,NOT(ISBLANK($D180))),$G180,"")</f>
        <v/>
      </c>
      <c r="R180" s="186" t="str">
        <f aca="false">IF(AND(R$30&gt;=$D180,R$30&lt;=$D180,NOT(ISBLANK($D180))),$G180,"")</f>
        <v/>
      </c>
    </row>
    <row r="181" customFormat="false" ht="15.05" hidden="false" customHeight="false" outlineLevel="0" collapsed="false">
      <c r="H181" s="197"/>
      <c r="I181" s="197"/>
      <c r="J181" s="226"/>
      <c r="K181" s="232"/>
      <c r="L181" s="186" t="str">
        <f aca="false">IF(AND(L$30&gt;=$D181,L$30&lt;=$D181,NOT(ISBLANK($D181))),$G181,"")</f>
        <v/>
      </c>
      <c r="M181" s="186" t="str">
        <f aca="false">IF(AND(M$30&gt;=$D181,M$30&lt;=$D181,NOT(ISBLANK($D181))),$G181,"")</f>
        <v/>
      </c>
      <c r="N181" s="186" t="str">
        <f aca="false">IF(AND(N$30&gt;=$D181,N$30&lt;=$D181,NOT(ISBLANK($D181))),$G181,"")</f>
        <v/>
      </c>
      <c r="O181" s="186" t="str">
        <f aca="false">IF(AND(O$30&gt;=$D181,O$30&lt;=$D181,NOT(ISBLANK($D181))),$G181,"")</f>
        <v/>
      </c>
      <c r="P181" s="186" t="str">
        <f aca="false">IF(AND(P$30&gt;=$D181,P$30&lt;=$D181,NOT(ISBLANK($D181))),$G181,"")</f>
        <v/>
      </c>
      <c r="Q181" s="186" t="str">
        <f aca="false">IF(AND(Q$30&gt;=$D181,Q$30&lt;=$D181,NOT(ISBLANK($D181))),$G181,"")</f>
        <v/>
      </c>
      <c r="R181" s="186" t="str">
        <f aca="false">IF(AND(R$30&gt;=$D181,R$30&lt;=$D181,NOT(ISBLANK($D181))),$G181,"")</f>
        <v/>
      </c>
    </row>
    <row r="182" customFormat="false" ht="15.05" hidden="false" customHeight="false" outlineLevel="0" collapsed="false">
      <c r="H182" s="197"/>
      <c r="I182" s="197"/>
      <c r="J182" s="226"/>
      <c r="K182" s="232"/>
      <c r="L182" s="186" t="str">
        <f aca="false">IF(AND(L$30&gt;=$D182,L$30&lt;=$D182,NOT(ISBLANK($D182))),$G182,"")</f>
        <v/>
      </c>
      <c r="M182" s="186" t="str">
        <f aca="false">IF(AND(M$30&gt;=$D182,M$30&lt;=$D182,NOT(ISBLANK($D182))),$G182,"")</f>
        <v/>
      </c>
      <c r="N182" s="186" t="str">
        <f aca="false">IF(AND(N$30&gt;=$D182,N$30&lt;=$D182,NOT(ISBLANK($D182))),$G182,"")</f>
        <v/>
      </c>
      <c r="O182" s="186" t="str">
        <f aca="false">IF(AND(O$30&gt;=$D182,O$30&lt;=$D182,NOT(ISBLANK($D182))),$G182,"")</f>
        <v/>
      </c>
      <c r="P182" s="186" t="str">
        <f aca="false">IF(AND(P$30&gt;=$D182,P$30&lt;=$D182,NOT(ISBLANK($D182))),$G182,"")</f>
        <v/>
      </c>
      <c r="Q182" s="186" t="str">
        <f aca="false">IF(AND(Q$30&gt;=$D182,Q$30&lt;=$D182,NOT(ISBLANK($D182))),$G182,"")</f>
        <v/>
      </c>
      <c r="R182" s="186" t="str">
        <f aca="false">IF(AND(R$30&gt;=$D182,R$30&lt;=$D182,NOT(ISBLANK($D182))),$G182,"")</f>
        <v/>
      </c>
    </row>
    <row r="183" customFormat="false" ht="15.05" hidden="false" customHeight="false" outlineLevel="0" collapsed="false">
      <c r="H183" s="197"/>
      <c r="I183" s="197"/>
      <c r="J183" s="226"/>
      <c r="K183" s="232"/>
      <c r="L183" s="186" t="str">
        <f aca="false">IF(AND(L$30&gt;=$D183,L$30&lt;=$D183,NOT(ISBLANK($D183))),$G183,"")</f>
        <v/>
      </c>
      <c r="M183" s="186" t="str">
        <f aca="false">IF(AND(M$30&gt;=$D183,M$30&lt;=$D183,NOT(ISBLANK($D183))),$G183,"")</f>
        <v/>
      </c>
      <c r="N183" s="186" t="str">
        <f aca="false">IF(AND(N$30&gt;=$D183,N$30&lt;=$D183,NOT(ISBLANK($D183))),$G183,"")</f>
        <v/>
      </c>
      <c r="O183" s="186" t="str">
        <f aca="false">IF(AND(O$30&gt;=$D183,O$30&lt;=$D183,NOT(ISBLANK($D183))),$G183,"")</f>
        <v/>
      </c>
      <c r="P183" s="186" t="str">
        <f aca="false">IF(AND(P$30&gt;=$D183,P$30&lt;=$D183,NOT(ISBLANK($D183))),$G183,"")</f>
        <v/>
      </c>
      <c r="Q183" s="186" t="str">
        <f aca="false">IF(AND(Q$30&gt;=$D183,Q$30&lt;=$D183,NOT(ISBLANK($D183))),$G183,"")</f>
        <v/>
      </c>
      <c r="R183" s="186" t="str">
        <f aca="false">IF(AND(R$30&gt;=$D183,R$30&lt;=$D183,NOT(ISBLANK($D183))),$G183,"")</f>
        <v/>
      </c>
    </row>
    <row r="184" customFormat="false" ht="15.05" hidden="false" customHeight="false" outlineLevel="0" collapsed="false">
      <c r="H184" s="197"/>
      <c r="I184" s="197"/>
      <c r="J184" s="226"/>
      <c r="K184" s="232"/>
      <c r="L184" s="186" t="str">
        <f aca="false">IF(AND(L$30&gt;=$D184,L$30&lt;=$D184,NOT(ISBLANK($D184))),$G184,"")</f>
        <v/>
      </c>
      <c r="M184" s="186" t="str">
        <f aca="false">IF(AND(M$30&gt;=$D184,M$30&lt;=$D184,NOT(ISBLANK($D184))),$G184,"")</f>
        <v/>
      </c>
      <c r="N184" s="186" t="str">
        <f aca="false">IF(AND(N$30&gt;=$D184,N$30&lt;=$D184,NOT(ISBLANK($D184))),$G184,"")</f>
        <v/>
      </c>
      <c r="O184" s="186" t="str">
        <f aca="false">IF(AND(O$30&gt;=$D184,O$30&lt;=$D184,NOT(ISBLANK($D184))),$G184,"")</f>
        <v/>
      </c>
      <c r="P184" s="186" t="str">
        <f aca="false">IF(AND(P$30&gt;=$D184,P$30&lt;=$D184,NOT(ISBLANK($D184))),$G184,"")</f>
        <v/>
      </c>
      <c r="Q184" s="186" t="str">
        <f aca="false">IF(AND(Q$30&gt;=$D184,Q$30&lt;=$D184,NOT(ISBLANK($D184))),$G184,"")</f>
        <v/>
      </c>
      <c r="R184" s="186" t="str">
        <f aca="false">IF(AND(R$30&gt;=$D184,R$30&lt;=$D184,NOT(ISBLANK($D184))),$G184,"")</f>
        <v/>
      </c>
    </row>
    <row r="185" customFormat="false" ht="15.05" hidden="false" customHeight="false" outlineLevel="0" collapsed="false">
      <c r="H185" s="197"/>
      <c r="I185" s="197"/>
      <c r="J185" s="226"/>
      <c r="K185" s="232"/>
      <c r="L185" s="186" t="str">
        <f aca="false">IF(AND(L$30&gt;=$D185,L$30&lt;=$D185,NOT(ISBLANK($D185))),$G185,"")</f>
        <v/>
      </c>
      <c r="M185" s="186" t="str">
        <f aca="false">IF(AND(M$30&gt;=$D185,M$30&lt;=$D185,NOT(ISBLANK($D185))),$G185,"")</f>
        <v/>
      </c>
      <c r="N185" s="186" t="str">
        <f aca="false">IF(AND(N$30&gt;=$D185,N$30&lt;=$D185,NOT(ISBLANK($D185))),$G185,"")</f>
        <v/>
      </c>
      <c r="O185" s="186" t="str">
        <f aca="false">IF(AND(O$30&gt;=$D185,O$30&lt;=$D185,NOT(ISBLANK($D185))),$G185,"")</f>
        <v/>
      </c>
      <c r="P185" s="186" t="str">
        <f aca="false">IF(AND(P$30&gt;=$D185,P$30&lt;=$D185,NOT(ISBLANK($D185))),$G185,"")</f>
        <v/>
      </c>
      <c r="Q185" s="186" t="str">
        <f aca="false">IF(AND(Q$30&gt;=$D185,Q$30&lt;=$D185,NOT(ISBLANK($D185))),$G185,"")</f>
        <v/>
      </c>
      <c r="R185" s="186" t="str">
        <f aca="false">IF(AND(R$30&gt;=$D185,R$30&lt;=$D185,NOT(ISBLANK($D185))),$G185,"")</f>
        <v/>
      </c>
    </row>
    <row r="186" customFormat="false" ht="15.05" hidden="false" customHeight="false" outlineLevel="0" collapsed="false">
      <c r="H186" s="197"/>
      <c r="I186" s="197"/>
      <c r="J186" s="226"/>
      <c r="K186" s="232"/>
      <c r="L186" s="186" t="str">
        <f aca="false">IF(AND(L$30&gt;=$D186,L$30&lt;=$D186,NOT(ISBLANK($D186))),$G186,"")</f>
        <v/>
      </c>
      <c r="M186" s="186" t="str">
        <f aca="false">IF(AND(M$30&gt;=$D186,M$30&lt;=$D186,NOT(ISBLANK($D186))),$G186,"")</f>
        <v/>
      </c>
      <c r="N186" s="186" t="str">
        <f aca="false">IF(AND(N$30&gt;=$D186,N$30&lt;=$D186,NOT(ISBLANK($D186))),$G186,"")</f>
        <v/>
      </c>
      <c r="O186" s="186" t="str">
        <f aca="false">IF(AND(O$30&gt;=$D186,O$30&lt;=$D186,NOT(ISBLANK($D186))),$G186,"")</f>
        <v/>
      </c>
      <c r="P186" s="186" t="str">
        <f aca="false">IF(AND(P$30&gt;=$D186,P$30&lt;=$D186,NOT(ISBLANK($D186))),$G186,"")</f>
        <v/>
      </c>
      <c r="Q186" s="186" t="str">
        <f aca="false">IF(AND(Q$30&gt;=$D186,Q$30&lt;=$D186,NOT(ISBLANK($D186))),$G186,"")</f>
        <v/>
      </c>
      <c r="R186" s="186" t="str">
        <f aca="false">IF(AND(R$30&gt;=$D186,R$30&lt;=$D186,NOT(ISBLANK($D186))),$G186,"")</f>
        <v/>
      </c>
    </row>
    <row r="187" customFormat="false" ht="15.05" hidden="false" customHeight="false" outlineLevel="0" collapsed="false">
      <c r="H187" s="197"/>
      <c r="I187" s="197"/>
      <c r="J187" s="226"/>
      <c r="K187" s="232"/>
      <c r="L187" s="186" t="str">
        <f aca="false">IF(AND(L$30&gt;=$D187,L$30&lt;=$D187,NOT(ISBLANK($D187))),$G187,"")</f>
        <v/>
      </c>
      <c r="M187" s="186" t="str">
        <f aca="false">IF(AND(M$30&gt;=$D187,M$30&lt;=$D187,NOT(ISBLANK($D187))),$G187,"")</f>
        <v/>
      </c>
      <c r="N187" s="186" t="str">
        <f aca="false">IF(AND(N$30&gt;=$D187,N$30&lt;=$D187,NOT(ISBLANK($D187))),$G187,"")</f>
        <v/>
      </c>
      <c r="O187" s="186" t="str">
        <f aca="false">IF(AND(O$30&gt;=$D187,O$30&lt;=$D187,NOT(ISBLANK($D187))),$G187,"")</f>
        <v/>
      </c>
      <c r="P187" s="186" t="str">
        <f aca="false">IF(AND(P$30&gt;=$D187,P$30&lt;=$D187,NOT(ISBLANK($D187))),$G187,"")</f>
        <v/>
      </c>
      <c r="Q187" s="186" t="str">
        <f aca="false">IF(AND(Q$30&gt;=$D187,Q$30&lt;=$D187,NOT(ISBLANK($D187))),$G187,"")</f>
        <v/>
      </c>
      <c r="R187" s="186" t="str">
        <f aca="false">IF(AND(R$30&gt;=$D187,R$30&lt;=$D187,NOT(ISBLANK($D187))),$G187,"")</f>
        <v/>
      </c>
    </row>
    <row r="188" customFormat="false" ht="15.05" hidden="false" customHeight="false" outlineLevel="0" collapsed="false">
      <c r="H188" s="197"/>
      <c r="I188" s="197"/>
      <c r="J188" s="226"/>
      <c r="K188" s="232"/>
      <c r="L188" s="186" t="str">
        <f aca="false">IF(AND(L$30&gt;=$D188,L$30&lt;=$D188,NOT(ISBLANK($D188))),$G188,"")</f>
        <v/>
      </c>
      <c r="M188" s="186" t="str">
        <f aca="false">IF(AND(M$30&gt;=$D188,M$30&lt;=$D188,NOT(ISBLANK($D188))),$G188,"")</f>
        <v/>
      </c>
      <c r="N188" s="186" t="str">
        <f aca="false">IF(AND(N$30&gt;=$D188,N$30&lt;=$D188,NOT(ISBLANK($D188))),$G188,"")</f>
        <v/>
      </c>
      <c r="O188" s="186" t="str">
        <f aca="false">IF(AND(O$30&gt;=$D188,O$30&lt;=$D188,NOT(ISBLANK($D188))),$G188,"")</f>
        <v/>
      </c>
      <c r="P188" s="186" t="str">
        <f aca="false">IF(AND(P$30&gt;=$D188,P$30&lt;=$D188,NOT(ISBLANK($D188))),$G188,"")</f>
        <v/>
      </c>
      <c r="Q188" s="186" t="str">
        <f aca="false">IF(AND(Q$30&gt;=$D188,Q$30&lt;=$D188,NOT(ISBLANK($D188))),$G188,"")</f>
        <v/>
      </c>
      <c r="R188" s="186" t="str">
        <f aca="false">IF(AND(R$30&gt;=$D188,R$30&lt;=$D188,NOT(ISBLANK($D188))),$G188,"")</f>
        <v/>
      </c>
    </row>
    <row r="189" customFormat="false" ht="15.05" hidden="false" customHeight="false" outlineLevel="0" collapsed="false">
      <c r="H189" s="197"/>
      <c r="I189" s="197"/>
      <c r="J189" s="226"/>
      <c r="K189" s="232"/>
      <c r="L189" s="186" t="str">
        <f aca="false">IF(AND(L$30&gt;=$D189,L$30&lt;=$D189,NOT(ISBLANK($D189))),$G189,"")</f>
        <v/>
      </c>
      <c r="M189" s="186" t="str">
        <f aca="false">IF(AND(M$30&gt;=$D189,M$30&lt;=$D189,NOT(ISBLANK($D189))),$G189,"")</f>
        <v/>
      </c>
      <c r="N189" s="186" t="str">
        <f aca="false">IF(AND(N$30&gt;=$D189,N$30&lt;=$D189,NOT(ISBLANK($D189))),$G189,"")</f>
        <v/>
      </c>
      <c r="O189" s="186" t="str">
        <f aca="false">IF(AND(O$30&gt;=$D189,O$30&lt;=$D189,NOT(ISBLANK($D189))),$G189,"")</f>
        <v/>
      </c>
      <c r="P189" s="186" t="str">
        <f aca="false">IF(AND(P$30&gt;=$D189,P$30&lt;=$D189,NOT(ISBLANK($D189))),$G189,"")</f>
        <v/>
      </c>
      <c r="Q189" s="186" t="str">
        <f aca="false">IF(AND(Q$30&gt;=$D189,Q$30&lt;=$D189,NOT(ISBLANK($D189))),$G189,"")</f>
        <v/>
      </c>
      <c r="R189" s="186" t="str">
        <f aca="false">IF(AND(R$30&gt;=$D189,R$30&lt;=$D189,NOT(ISBLANK($D189))),$G189,"")</f>
        <v/>
      </c>
    </row>
    <row r="190" customFormat="false" ht="15.05" hidden="false" customHeight="false" outlineLevel="0" collapsed="false">
      <c r="H190" s="197"/>
      <c r="I190" s="197"/>
      <c r="J190" s="226"/>
      <c r="K190" s="232"/>
      <c r="L190" s="186" t="str">
        <f aca="false">IF(AND(L$30&gt;=$D190,L$30&lt;=$D190,NOT(ISBLANK($D190))),$G190,"")</f>
        <v/>
      </c>
      <c r="M190" s="186" t="str">
        <f aca="false">IF(AND(M$30&gt;=$D190,M$30&lt;=$D190,NOT(ISBLANK($D190))),$G190,"")</f>
        <v/>
      </c>
      <c r="N190" s="186" t="str">
        <f aca="false">IF(AND(N$30&gt;=$D190,N$30&lt;=$D190,NOT(ISBLANK($D190))),$G190,"")</f>
        <v/>
      </c>
      <c r="O190" s="186" t="str">
        <f aca="false">IF(AND(O$30&gt;=$D190,O$30&lt;=$D190,NOT(ISBLANK($D190))),$G190,"")</f>
        <v/>
      </c>
      <c r="P190" s="186" t="str">
        <f aca="false">IF(AND(P$30&gt;=$D190,P$30&lt;=$D190,NOT(ISBLANK($D190))),$G190,"")</f>
        <v/>
      </c>
      <c r="Q190" s="186" t="str">
        <f aca="false">IF(AND(Q$30&gt;=$D190,Q$30&lt;=$D190,NOT(ISBLANK($D190))),$G190,"")</f>
        <v/>
      </c>
      <c r="R190" s="186" t="str">
        <f aca="false">IF(AND(R$30&gt;=$D190,R$30&lt;=$D190,NOT(ISBLANK($D190))),$G190,"")</f>
        <v/>
      </c>
    </row>
    <row r="191" customFormat="false" ht="15.05" hidden="false" customHeight="false" outlineLevel="0" collapsed="false">
      <c r="H191" s="197"/>
      <c r="I191" s="197"/>
      <c r="J191" s="226"/>
      <c r="K191" s="232"/>
      <c r="L191" s="186" t="str">
        <f aca="false">IF(AND(L$30&gt;=$D191,L$30&lt;=$D191,NOT(ISBLANK($D191))),$G191,"")</f>
        <v/>
      </c>
      <c r="M191" s="186" t="str">
        <f aca="false">IF(AND(M$30&gt;=$D191,M$30&lt;=$D191,NOT(ISBLANK($D191))),$G191,"")</f>
        <v/>
      </c>
      <c r="N191" s="186" t="str">
        <f aca="false">IF(AND(N$30&gt;=$D191,N$30&lt;=$D191,NOT(ISBLANK($D191))),$G191,"")</f>
        <v/>
      </c>
      <c r="O191" s="186" t="str">
        <f aca="false">IF(AND(O$30&gt;=$D191,O$30&lt;=$D191,NOT(ISBLANK($D191))),$G191,"")</f>
        <v/>
      </c>
      <c r="P191" s="186" t="str">
        <f aca="false">IF(AND(P$30&gt;=$D191,P$30&lt;=$D191,NOT(ISBLANK($D191))),$G191,"")</f>
        <v/>
      </c>
      <c r="Q191" s="186" t="str">
        <f aca="false">IF(AND(Q$30&gt;=$D191,Q$30&lt;=$D191,NOT(ISBLANK($D191))),$G191,"")</f>
        <v/>
      </c>
      <c r="R191" s="186" t="str">
        <f aca="false">IF(AND(R$30&gt;=$D191,R$30&lt;=$D191,NOT(ISBLANK($D191))),$G191,"")</f>
        <v/>
      </c>
    </row>
    <row r="192" customFormat="false" ht="15.05" hidden="false" customHeight="false" outlineLevel="0" collapsed="false">
      <c r="H192" s="197"/>
      <c r="I192" s="197"/>
      <c r="J192" s="226"/>
      <c r="K192" s="232"/>
      <c r="L192" s="186" t="str">
        <f aca="false">IF(AND(L$30&gt;=$D192,L$30&lt;=$D192,NOT(ISBLANK($D192))),$G192,"")</f>
        <v/>
      </c>
      <c r="M192" s="186" t="str">
        <f aca="false">IF(AND(M$30&gt;=$D192,M$30&lt;=$D192,NOT(ISBLANK($D192))),$G192,"")</f>
        <v/>
      </c>
      <c r="N192" s="186" t="str">
        <f aca="false">IF(AND(N$30&gt;=$D192,N$30&lt;=$D192,NOT(ISBLANK($D192))),$G192,"")</f>
        <v/>
      </c>
      <c r="O192" s="186" t="str">
        <f aca="false">IF(AND(O$30&gt;=$D192,O$30&lt;=$D192,NOT(ISBLANK($D192))),$G192,"")</f>
        <v/>
      </c>
      <c r="P192" s="186" t="str">
        <f aca="false">IF(AND(P$30&gt;=$D192,P$30&lt;=$D192,NOT(ISBLANK($D192))),$G192,"")</f>
        <v/>
      </c>
      <c r="Q192" s="186" t="str">
        <f aca="false">IF(AND(Q$30&gt;=$D192,Q$30&lt;=$D192,NOT(ISBLANK($D192))),$G192,"")</f>
        <v/>
      </c>
      <c r="R192" s="186" t="str">
        <f aca="false">IF(AND(R$30&gt;=$D192,R$30&lt;=$D192,NOT(ISBLANK($D192))),$G192,"")</f>
        <v/>
      </c>
    </row>
    <row r="193" customFormat="false" ht="15.05" hidden="false" customHeight="false" outlineLevel="0" collapsed="false">
      <c r="H193" s="197"/>
      <c r="I193" s="197"/>
      <c r="J193" s="226"/>
      <c r="K193" s="232"/>
      <c r="L193" s="186" t="str">
        <f aca="false">IF(AND(L$30&gt;=$D193,L$30&lt;=$D193,NOT(ISBLANK($D193))),$G193,"")</f>
        <v/>
      </c>
      <c r="M193" s="186" t="str">
        <f aca="false">IF(AND(M$30&gt;=$D193,M$30&lt;=$D193,NOT(ISBLANK($D193))),$G193,"")</f>
        <v/>
      </c>
      <c r="N193" s="186" t="str">
        <f aca="false">IF(AND(N$30&gt;=$D193,N$30&lt;=$D193,NOT(ISBLANK($D193))),$G193,"")</f>
        <v/>
      </c>
      <c r="O193" s="186" t="str">
        <f aca="false">IF(AND(O$30&gt;=$D193,O$30&lt;=$D193,NOT(ISBLANK($D193))),$G193,"")</f>
        <v/>
      </c>
      <c r="P193" s="186" t="str">
        <f aca="false">IF(AND(P$30&gt;=$D193,P$30&lt;=$D193,NOT(ISBLANK($D193))),$G193,"")</f>
        <v/>
      </c>
      <c r="Q193" s="186" t="str">
        <f aca="false">IF(AND(Q$30&gt;=$D193,Q$30&lt;=$D193,NOT(ISBLANK($D193))),$G193,"")</f>
        <v/>
      </c>
      <c r="R193" s="186" t="str">
        <f aca="false">IF(AND(R$30&gt;=$D193,R$30&lt;=$D193,NOT(ISBLANK($D193))),$G193,"")</f>
        <v/>
      </c>
    </row>
    <row r="194" customFormat="false" ht="15.05" hidden="false" customHeight="false" outlineLevel="0" collapsed="false">
      <c r="H194" s="197"/>
      <c r="I194" s="197"/>
      <c r="J194" s="226"/>
      <c r="K194" s="232"/>
      <c r="L194" s="186" t="str">
        <f aca="false">IF(AND(L$30&gt;=$D194,L$30&lt;=$D194,NOT(ISBLANK($D194))),$G194,"")</f>
        <v/>
      </c>
      <c r="M194" s="186" t="str">
        <f aca="false">IF(AND(M$30&gt;=$D194,M$30&lt;=$D194,NOT(ISBLANK($D194))),$G194,"")</f>
        <v/>
      </c>
      <c r="N194" s="186" t="str">
        <f aca="false">IF(AND(N$30&gt;=$D194,N$30&lt;=$D194,NOT(ISBLANK($D194))),$G194,"")</f>
        <v/>
      </c>
      <c r="O194" s="186" t="str">
        <f aca="false">IF(AND(O$30&gt;=$D194,O$30&lt;=$D194,NOT(ISBLANK($D194))),$G194,"")</f>
        <v/>
      </c>
      <c r="P194" s="186" t="str">
        <f aca="false">IF(AND(P$30&gt;=$D194,P$30&lt;=$D194,NOT(ISBLANK($D194))),$G194,"")</f>
        <v/>
      </c>
      <c r="Q194" s="186" t="str">
        <f aca="false">IF(AND(Q$30&gt;=$D194,Q$30&lt;=$D194,NOT(ISBLANK($D194))),$G194,"")</f>
        <v/>
      </c>
      <c r="R194" s="186" t="str">
        <f aca="false">IF(AND(R$30&gt;=$D194,R$30&lt;=$D194,NOT(ISBLANK($D194))),$G194,"")</f>
        <v/>
      </c>
    </row>
    <row r="195" customFormat="false" ht="15.05" hidden="false" customHeight="false" outlineLevel="0" collapsed="false">
      <c r="H195" s="197"/>
      <c r="I195" s="197"/>
      <c r="J195" s="226"/>
      <c r="K195" s="232"/>
      <c r="L195" s="186" t="str">
        <f aca="false">IF(AND(L$30&gt;=$D195,L$30&lt;=$D195,NOT(ISBLANK($D195))),$G195,"")</f>
        <v/>
      </c>
      <c r="M195" s="186" t="str">
        <f aca="false">IF(AND(M$30&gt;=$D195,M$30&lt;=$D195,NOT(ISBLANK($D195))),$G195,"")</f>
        <v/>
      </c>
      <c r="N195" s="186" t="str">
        <f aca="false">IF(AND(N$30&gt;=$D195,N$30&lt;=$D195,NOT(ISBLANK($D195))),$G195,"")</f>
        <v/>
      </c>
      <c r="O195" s="186" t="str">
        <f aca="false">IF(AND(O$30&gt;=$D195,O$30&lt;=$D195,NOT(ISBLANK($D195))),$G195,"")</f>
        <v/>
      </c>
      <c r="P195" s="186" t="str">
        <f aca="false">IF(AND(P$30&gt;=$D195,P$30&lt;=$D195,NOT(ISBLANK($D195))),$G195,"")</f>
        <v/>
      </c>
      <c r="Q195" s="186" t="str">
        <f aca="false">IF(AND(Q$30&gt;=$D195,Q$30&lt;=$D195,NOT(ISBLANK($D195))),$G195,"")</f>
        <v/>
      </c>
      <c r="R195" s="186" t="str">
        <f aca="false">IF(AND(R$30&gt;=$D195,R$30&lt;=$D195,NOT(ISBLANK($D195))),$G195,"")</f>
        <v/>
      </c>
    </row>
    <row r="196" customFormat="false" ht="15.05" hidden="false" customHeight="false" outlineLevel="0" collapsed="false">
      <c r="H196" s="197"/>
      <c r="I196" s="197"/>
      <c r="J196" s="226"/>
      <c r="K196" s="232"/>
      <c r="L196" s="186" t="str">
        <f aca="false">IF(AND(L$30&gt;=$D196,L$30&lt;=$D196,NOT(ISBLANK($D196))),$G196,"")</f>
        <v/>
      </c>
      <c r="M196" s="186" t="str">
        <f aca="false">IF(AND(M$30&gt;=$D196,M$30&lt;=$D196,NOT(ISBLANK($D196))),$G196,"")</f>
        <v/>
      </c>
      <c r="N196" s="186" t="str">
        <f aca="false">IF(AND(N$30&gt;=$D196,N$30&lt;=$D196,NOT(ISBLANK($D196))),$G196,"")</f>
        <v/>
      </c>
      <c r="O196" s="186" t="str">
        <f aca="false">IF(AND(O$30&gt;=$D196,O$30&lt;=$D196,NOT(ISBLANK($D196))),$G196,"")</f>
        <v/>
      </c>
      <c r="P196" s="186" t="str">
        <f aca="false">IF(AND(P$30&gt;=$D196,P$30&lt;=$D196,NOT(ISBLANK($D196))),$G196,"")</f>
        <v/>
      </c>
      <c r="Q196" s="186" t="str">
        <f aca="false">IF(AND(Q$30&gt;=$D196,Q$30&lt;=$D196,NOT(ISBLANK($D196))),$G196,"")</f>
        <v/>
      </c>
      <c r="R196" s="186" t="str">
        <f aca="false">IF(AND(R$30&gt;=$D196,R$30&lt;=$D196,NOT(ISBLANK($D196))),$G196,"")</f>
        <v/>
      </c>
    </row>
    <row r="197" customFormat="false" ht="15.05" hidden="false" customHeight="false" outlineLevel="0" collapsed="false">
      <c r="H197" s="197"/>
      <c r="I197" s="197"/>
      <c r="J197" s="226"/>
      <c r="K197" s="232"/>
      <c r="L197" s="186" t="str">
        <f aca="false">IF(AND(L$30&gt;=$D197,L$30&lt;=$D197,NOT(ISBLANK($D197))),$G197,"")</f>
        <v/>
      </c>
      <c r="M197" s="186" t="str">
        <f aca="false">IF(AND(M$30&gt;=$D197,M$30&lt;=$D197,NOT(ISBLANK($D197))),$G197,"")</f>
        <v/>
      </c>
      <c r="N197" s="186" t="str">
        <f aca="false">IF(AND(N$30&gt;=$D197,N$30&lt;=$D197,NOT(ISBLANK($D197))),$G197,"")</f>
        <v/>
      </c>
      <c r="O197" s="186" t="str">
        <f aca="false">IF(AND(O$30&gt;=$D197,O$30&lt;=$D197,NOT(ISBLANK($D197))),$G197,"")</f>
        <v/>
      </c>
      <c r="P197" s="186" t="str">
        <f aca="false">IF(AND(P$30&gt;=$D197,P$30&lt;=$D197,NOT(ISBLANK($D197))),$G197,"")</f>
        <v/>
      </c>
      <c r="Q197" s="186" t="str">
        <f aca="false">IF(AND(Q$30&gt;=$D197,Q$30&lt;=$D197,NOT(ISBLANK($D197))),$G197,"")</f>
        <v/>
      </c>
      <c r="R197" s="186" t="str">
        <f aca="false">IF(AND(R$30&gt;=$D197,R$30&lt;=$D197,NOT(ISBLANK($D197))),$G197,"")</f>
        <v/>
      </c>
    </row>
    <row r="198" customFormat="false" ht="15.05" hidden="false" customHeight="false" outlineLevel="0" collapsed="false">
      <c r="H198" s="197"/>
      <c r="I198" s="197"/>
      <c r="J198" s="226"/>
      <c r="K198" s="232"/>
      <c r="L198" s="186" t="str">
        <f aca="false">IF(AND(L$30&gt;=$D198,L$30&lt;=$D198,NOT(ISBLANK($D198))),$G198,"")</f>
        <v/>
      </c>
      <c r="M198" s="186" t="str">
        <f aca="false">IF(AND(M$30&gt;=$D198,M$30&lt;=$D198,NOT(ISBLANK($D198))),$G198,"")</f>
        <v/>
      </c>
      <c r="N198" s="186" t="str">
        <f aca="false">IF(AND(N$30&gt;=$D198,N$30&lt;=$D198,NOT(ISBLANK($D198))),$G198,"")</f>
        <v/>
      </c>
      <c r="O198" s="186" t="str">
        <f aca="false">IF(AND(O$30&gt;=$D198,O$30&lt;=$D198,NOT(ISBLANK($D198))),$G198,"")</f>
        <v/>
      </c>
      <c r="P198" s="186" t="str">
        <f aca="false">IF(AND(P$30&gt;=$D198,P$30&lt;=$D198,NOT(ISBLANK($D198))),$G198,"")</f>
        <v/>
      </c>
      <c r="Q198" s="186" t="str">
        <f aca="false">IF(AND(Q$30&gt;=$D198,Q$30&lt;=$D198,NOT(ISBLANK($D198))),$G198,"")</f>
        <v/>
      </c>
      <c r="R198" s="186" t="str">
        <f aca="false">IF(AND(R$30&gt;=$D198,R$30&lt;=$D198,NOT(ISBLANK($D198))),$G198,"")</f>
        <v/>
      </c>
    </row>
    <row r="199" customFormat="false" ht="15.05" hidden="false" customHeight="false" outlineLevel="0" collapsed="false">
      <c r="H199" s="197"/>
      <c r="I199" s="197"/>
      <c r="J199" s="226"/>
      <c r="K199" s="232"/>
      <c r="L199" s="186" t="str">
        <f aca="false">IF(AND(L$30&gt;=$D199,L$30&lt;=$D199,NOT(ISBLANK($D199))),$G199,"")</f>
        <v/>
      </c>
      <c r="M199" s="186" t="str">
        <f aca="false">IF(AND(M$30&gt;=$D199,M$30&lt;=$D199,NOT(ISBLANK($D199))),$G199,"")</f>
        <v/>
      </c>
      <c r="N199" s="186" t="str">
        <f aca="false">IF(AND(N$30&gt;=$D199,N$30&lt;=$D199,NOT(ISBLANK($D199))),$G199,"")</f>
        <v/>
      </c>
      <c r="O199" s="186" t="str">
        <f aca="false">IF(AND(O$30&gt;=$D199,O$30&lt;=$D199,NOT(ISBLANK($D199))),$G199,"")</f>
        <v/>
      </c>
      <c r="P199" s="186" t="str">
        <f aca="false">IF(AND(P$30&gt;=$D199,P$30&lt;=$D199,NOT(ISBLANK($D199))),$G199,"")</f>
        <v/>
      </c>
      <c r="Q199" s="186" t="str">
        <f aca="false">IF(AND(Q$30&gt;=$D199,Q$30&lt;=$D199,NOT(ISBLANK($D199))),$G199,"")</f>
        <v/>
      </c>
      <c r="R199" s="186" t="str">
        <f aca="false">IF(AND(R$30&gt;=$D199,R$30&lt;=$D199,NOT(ISBLANK($D199))),$G199,"")</f>
        <v/>
      </c>
    </row>
    <row r="200" customFormat="false" ht="15.05" hidden="false" customHeight="false" outlineLevel="0" collapsed="false">
      <c r="H200" s="197"/>
      <c r="I200" s="197"/>
      <c r="J200" s="226"/>
      <c r="K200" s="232"/>
      <c r="L200" s="186" t="str">
        <f aca="false">IF(AND(L$30&gt;=$D200,L$30&lt;=$D200,NOT(ISBLANK($D200))),$G200,"")</f>
        <v/>
      </c>
      <c r="M200" s="186" t="str">
        <f aca="false">IF(AND(M$30&gt;=$D200,M$30&lt;=$D200,NOT(ISBLANK($D200))),$G200,"")</f>
        <v/>
      </c>
      <c r="N200" s="186" t="str">
        <f aca="false">IF(AND(N$30&gt;=$D200,N$30&lt;=$D200,NOT(ISBLANK($D200))),$G200,"")</f>
        <v/>
      </c>
      <c r="O200" s="186" t="str">
        <f aca="false">IF(AND(O$30&gt;=$D200,O$30&lt;=$D200,NOT(ISBLANK($D200))),$G200,"")</f>
        <v/>
      </c>
      <c r="P200" s="186" t="str">
        <f aca="false">IF(AND(P$30&gt;=$D200,P$30&lt;=$D200,NOT(ISBLANK($D200))),$G200,"")</f>
        <v/>
      </c>
      <c r="Q200" s="186" t="str">
        <f aca="false">IF(AND(Q$30&gt;=$D200,Q$30&lt;=$D200,NOT(ISBLANK($D200))),$G200,"")</f>
        <v/>
      </c>
      <c r="R200" s="186" t="str">
        <f aca="false">IF(AND(R$30&gt;=$D200,R$30&lt;=$D200,NOT(ISBLANK($D200))),$G200,"")</f>
        <v/>
      </c>
    </row>
    <row r="201" customFormat="false" ht="15.05" hidden="false" customHeight="false" outlineLevel="0" collapsed="false">
      <c r="H201" s="197"/>
      <c r="I201" s="197"/>
      <c r="J201" s="226"/>
      <c r="K201" s="232"/>
      <c r="L201" s="186" t="str">
        <f aca="false">IF(AND(L$30&gt;=$D201,L$30&lt;=$D201,NOT(ISBLANK($D201))),$G201,"")</f>
        <v/>
      </c>
      <c r="M201" s="186" t="str">
        <f aca="false">IF(AND(M$30&gt;=$D201,M$30&lt;=$D201,NOT(ISBLANK($D201))),$G201,"")</f>
        <v/>
      </c>
      <c r="N201" s="186" t="str">
        <f aca="false">IF(AND(N$30&gt;=$D201,N$30&lt;=$D201,NOT(ISBLANK($D201))),$G201,"")</f>
        <v/>
      </c>
      <c r="O201" s="186" t="str">
        <f aca="false">IF(AND(O$30&gt;=$D201,O$30&lt;=$D201,NOT(ISBLANK($D201))),$G201,"")</f>
        <v/>
      </c>
      <c r="P201" s="186" t="str">
        <f aca="false">IF(AND(P$30&gt;=$D201,P$30&lt;=$D201,NOT(ISBLANK($D201))),$G201,"")</f>
        <v/>
      </c>
      <c r="Q201" s="186" t="str">
        <f aca="false">IF(AND(Q$30&gt;=$D201,Q$30&lt;=$D201,NOT(ISBLANK($D201))),$G201,"")</f>
        <v/>
      </c>
      <c r="R201" s="186" t="str">
        <f aca="false">IF(AND(R$30&gt;=$D201,R$30&lt;=$D201,NOT(ISBLANK($D201))),$G201,"")</f>
        <v/>
      </c>
    </row>
    <row r="202" customFormat="false" ht="15.05" hidden="false" customHeight="false" outlineLevel="0" collapsed="false">
      <c r="H202" s="197"/>
      <c r="I202" s="197"/>
      <c r="J202" s="226"/>
      <c r="K202" s="232"/>
      <c r="L202" s="186" t="str">
        <f aca="false">IF(AND(L$30&gt;=$D202,L$30&lt;=$D202,NOT(ISBLANK($D202))),$G202,"")</f>
        <v/>
      </c>
      <c r="M202" s="186" t="str">
        <f aca="false">IF(AND(M$30&gt;=$D202,M$30&lt;=$D202,NOT(ISBLANK($D202))),$G202,"")</f>
        <v/>
      </c>
      <c r="N202" s="186" t="str">
        <f aca="false">IF(AND(N$30&gt;=$D202,N$30&lt;=$D202,NOT(ISBLANK($D202))),$G202,"")</f>
        <v/>
      </c>
      <c r="O202" s="186" t="str">
        <f aca="false">IF(AND(O$30&gt;=$D202,O$30&lt;=$D202,NOT(ISBLANK($D202))),$G202,"")</f>
        <v/>
      </c>
      <c r="P202" s="186" t="str">
        <f aca="false">IF(AND(P$30&gt;=$D202,P$30&lt;=$D202,NOT(ISBLANK($D202))),$G202,"")</f>
        <v/>
      </c>
      <c r="Q202" s="186" t="str">
        <f aca="false">IF(AND(Q$30&gt;=$D202,Q$30&lt;=$D202,NOT(ISBLANK($D202))),$G202,"")</f>
        <v/>
      </c>
      <c r="R202" s="186" t="str">
        <f aca="false">IF(AND(R$30&gt;=$D202,R$30&lt;=$D202,NOT(ISBLANK($D202))),$G202,"")</f>
        <v/>
      </c>
    </row>
    <row r="203" customFormat="false" ht="15.05" hidden="false" customHeight="false" outlineLevel="0" collapsed="false">
      <c r="H203" s="197"/>
      <c r="I203" s="197"/>
      <c r="J203" s="226"/>
      <c r="K203" s="232"/>
      <c r="L203" s="186" t="str">
        <f aca="false">IF(AND(L$30&gt;=$D203,L$30&lt;=$D203,NOT(ISBLANK($D203))),$G203,"")</f>
        <v/>
      </c>
      <c r="M203" s="186" t="str">
        <f aca="false">IF(AND(M$30&gt;=$D203,M$30&lt;=$D203,NOT(ISBLANK($D203))),$G203,"")</f>
        <v/>
      </c>
      <c r="N203" s="186" t="str">
        <f aca="false">IF(AND(N$30&gt;=$D203,N$30&lt;=$D203,NOT(ISBLANK($D203))),$G203,"")</f>
        <v/>
      </c>
      <c r="O203" s="186" t="str">
        <f aca="false">IF(AND(O$30&gt;=$D203,O$30&lt;=$D203,NOT(ISBLANK($D203))),$G203,"")</f>
        <v/>
      </c>
      <c r="P203" s="186" t="str">
        <f aca="false">IF(AND(P$30&gt;=$D203,P$30&lt;=$D203,NOT(ISBLANK($D203))),$G203,"")</f>
        <v/>
      </c>
      <c r="Q203" s="186" t="str">
        <f aca="false">IF(AND(Q$30&gt;=$D203,Q$30&lt;=$D203,NOT(ISBLANK($D203))),$G203,"")</f>
        <v/>
      </c>
      <c r="R203" s="186" t="str">
        <f aca="false">IF(AND(R$30&gt;=$D203,R$30&lt;=$D203,NOT(ISBLANK($D203))),$G203,"")</f>
        <v/>
      </c>
    </row>
    <row r="204" customFormat="false" ht="15.05" hidden="false" customHeight="false" outlineLevel="0" collapsed="false">
      <c r="H204" s="197"/>
      <c r="I204" s="197"/>
      <c r="J204" s="226"/>
      <c r="K204" s="232"/>
      <c r="L204" s="186" t="str">
        <f aca="false">IF(AND(L$30&gt;=$D204,L$30&lt;=$D204,NOT(ISBLANK($D204))),$G204,"")</f>
        <v/>
      </c>
      <c r="M204" s="186" t="str">
        <f aca="false">IF(AND(M$30&gt;=$D204,M$30&lt;=$D204,NOT(ISBLANK($D204))),$G204,"")</f>
        <v/>
      </c>
      <c r="N204" s="186" t="str">
        <f aca="false">IF(AND(N$30&gt;=$D204,N$30&lt;=$D204,NOT(ISBLANK($D204))),$G204,"")</f>
        <v/>
      </c>
      <c r="O204" s="186" t="str">
        <f aca="false">IF(AND(O$30&gt;=$D204,O$30&lt;=$D204,NOT(ISBLANK($D204))),$G204,"")</f>
        <v/>
      </c>
      <c r="P204" s="186" t="str">
        <f aca="false">IF(AND(P$30&gt;=$D204,P$30&lt;=$D204,NOT(ISBLANK($D204))),$G204,"")</f>
        <v/>
      </c>
      <c r="Q204" s="186" t="str">
        <f aca="false">IF(AND(Q$30&gt;=$D204,Q$30&lt;=$D204,NOT(ISBLANK($D204))),$G204,"")</f>
        <v/>
      </c>
      <c r="R204" s="186" t="str">
        <f aca="false">IF(AND(R$30&gt;=$D204,R$30&lt;=$D204,NOT(ISBLANK($D204))),$G204,"")</f>
        <v/>
      </c>
    </row>
    <row r="205" customFormat="false" ht="15.05" hidden="false" customHeight="false" outlineLevel="0" collapsed="false">
      <c r="H205" s="197"/>
      <c r="I205" s="197"/>
      <c r="J205" s="226"/>
      <c r="K205" s="232"/>
      <c r="L205" s="186" t="str">
        <f aca="false">IF(AND(L$30&gt;=$D205,L$30&lt;=$D205,NOT(ISBLANK($D205))),$G205,"")</f>
        <v/>
      </c>
      <c r="M205" s="186" t="str">
        <f aca="false">IF(AND(M$30&gt;=$D205,M$30&lt;=$D205,NOT(ISBLANK($D205))),$G205,"")</f>
        <v/>
      </c>
      <c r="N205" s="186" t="str">
        <f aca="false">IF(AND(N$30&gt;=$D205,N$30&lt;=$D205,NOT(ISBLANK($D205))),$G205,"")</f>
        <v/>
      </c>
      <c r="O205" s="186" t="str">
        <f aca="false">IF(AND(O$30&gt;=$D205,O$30&lt;=$D205,NOT(ISBLANK($D205))),$G205,"")</f>
        <v/>
      </c>
      <c r="P205" s="186" t="str">
        <f aca="false">IF(AND(P$30&gt;=$D205,P$30&lt;=$D205,NOT(ISBLANK($D205))),$G205,"")</f>
        <v/>
      </c>
      <c r="Q205" s="186" t="str">
        <f aca="false">IF(AND(Q$30&gt;=$D205,Q$30&lt;=$D205,NOT(ISBLANK($D205))),$G205,"")</f>
        <v/>
      </c>
      <c r="R205" s="186" t="str">
        <f aca="false">IF(AND(R$30&gt;=$D205,R$30&lt;=$D205,NOT(ISBLANK($D205))),$G205,"")</f>
        <v/>
      </c>
    </row>
    <row r="206" customFormat="false" ht="15.05" hidden="false" customHeight="false" outlineLevel="0" collapsed="false">
      <c r="H206" s="197"/>
      <c r="I206" s="197"/>
      <c r="J206" s="226"/>
      <c r="K206" s="232"/>
      <c r="L206" s="186" t="str">
        <f aca="false">IF(AND(L$30&gt;=$D206,L$30&lt;=$D206,NOT(ISBLANK($D206))),$G206,"")</f>
        <v/>
      </c>
      <c r="M206" s="186" t="str">
        <f aca="false">IF(AND(M$30&gt;=$D206,M$30&lt;=$D206,NOT(ISBLANK($D206))),$G206,"")</f>
        <v/>
      </c>
      <c r="N206" s="186" t="str">
        <f aca="false">IF(AND(N$30&gt;=$D206,N$30&lt;=$D206,NOT(ISBLANK($D206))),$G206,"")</f>
        <v/>
      </c>
      <c r="O206" s="186" t="str">
        <f aca="false">IF(AND(O$30&gt;=$D206,O$30&lt;=$D206,NOT(ISBLANK($D206))),$G206,"")</f>
        <v/>
      </c>
      <c r="P206" s="186" t="str">
        <f aca="false">IF(AND(P$30&gt;=$D206,P$30&lt;=$D206,NOT(ISBLANK($D206))),$G206,"")</f>
        <v/>
      </c>
      <c r="Q206" s="186" t="str">
        <f aca="false">IF(AND(Q$30&gt;=$D206,Q$30&lt;=$D206,NOT(ISBLANK($D206))),$G206,"")</f>
        <v/>
      </c>
      <c r="R206" s="186" t="str">
        <f aca="false">IF(AND(R$30&gt;=$D206,R$30&lt;=$D206,NOT(ISBLANK($D206))),$G206,"")</f>
        <v/>
      </c>
    </row>
    <row r="207" customFormat="false" ht="15.05" hidden="false" customHeight="false" outlineLevel="0" collapsed="false">
      <c r="H207" s="197"/>
      <c r="I207" s="197"/>
      <c r="J207" s="226"/>
      <c r="K207" s="232"/>
      <c r="L207" s="186" t="str">
        <f aca="false">IF(AND(L$30&gt;=$D207,L$30&lt;=$D207,NOT(ISBLANK($D207))),$G207,"")</f>
        <v/>
      </c>
      <c r="M207" s="186" t="str">
        <f aca="false">IF(AND(M$30&gt;=$D207,M$30&lt;=$D207,NOT(ISBLANK($D207))),$G207,"")</f>
        <v/>
      </c>
      <c r="N207" s="186" t="str">
        <f aca="false">IF(AND(N$30&gt;=$D207,N$30&lt;=$D207,NOT(ISBLANK($D207))),$G207,"")</f>
        <v/>
      </c>
      <c r="O207" s="186" t="str">
        <f aca="false">IF(AND(O$30&gt;=$D207,O$30&lt;=$D207,NOT(ISBLANK($D207))),$G207,"")</f>
        <v/>
      </c>
      <c r="P207" s="186" t="str">
        <f aca="false">IF(AND(P$30&gt;=$D207,P$30&lt;=$D207,NOT(ISBLANK($D207))),$G207,"")</f>
        <v/>
      </c>
      <c r="Q207" s="186" t="str">
        <f aca="false">IF(AND(Q$30&gt;=$D207,Q$30&lt;=$D207,NOT(ISBLANK($D207))),$G207,"")</f>
        <v/>
      </c>
      <c r="R207" s="186" t="str">
        <f aca="false">IF(AND(R$30&gt;=$D207,R$30&lt;=$D207,NOT(ISBLANK($D207))),$G207,"")</f>
        <v/>
      </c>
    </row>
    <row r="208" customFormat="false" ht="15.05" hidden="false" customHeight="false" outlineLevel="0" collapsed="false">
      <c r="H208" s="197"/>
      <c r="I208" s="197"/>
      <c r="J208" s="226"/>
      <c r="K208" s="232"/>
      <c r="L208" s="186" t="str">
        <f aca="false">IF(AND(L$30&gt;=$D208,L$30&lt;=$D208,NOT(ISBLANK($D208))),$G208,"")</f>
        <v/>
      </c>
      <c r="M208" s="186" t="str">
        <f aca="false">IF(AND(M$30&gt;=$D208,M$30&lt;=$D208,NOT(ISBLANK($D208))),$G208,"")</f>
        <v/>
      </c>
      <c r="N208" s="186" t="str">
        <f aca="false">IF(AND(N$30&gt;=$D208,N$30&lt;=$D208,NOT(ISBLANK($D208))),$G208,"")</f>
        <v/>
      </c>
      <c r="O208" s="186" t="str">
        <f aca="false">IF(AND(O$30&gt;=$D208,O$30&lt;=$D208,NOT(ISBLANK($D208))),$G208,"")</f>
        <v/>
      </c>
      <c r="P208" s="186" t="str">
        <f aca="false">IF(AND(P$30&gt;=$D208,P$30&lt;=$D208,NOT(ISBLANK($D208))),$G208,"")</f>
        <v/>
      </c>
      <c r="Q208" s="186" t="str">
        <f aca="false">IF(AND(Q$30&gt;=$D208,Q$30&lt;=$D208,NOT(ISBLANK($D208))),$G208,"")</f>
        <v/>
      </c>
      <c r="R208" s="186" t="str">
        <f aca="false">IF(AND(R$30&gt;=$D208,R$30&lt;=$D208,NOT(ISBLANK($D208))),$G208,"")</f>
        <v/>
      </c>
    </row>
    <row r="209" customFormat="false" ht="15.05" hidden="false" customHeight="false" outlineLevel="0" collapsed="false">
      <c r="H209" s="197"/>
      <c r="I209" s="197"/>
      <c r="J209" s="226"/>
      <c r="K209" s="232"/>
      <c r="L209" s="186" t="str">
        <f aca="false">IF(AND(L$30&gt;=$D209,L$30&lt;=$D209,NOT(ISBLANK($D209))),$G209,"")</f>
        <v/>
      </c>
      <c r="M209" s="186" t="str">
        <f aca="false">IF(AND(M$30&gt;=$D209,M$30&lt;=$D209,NOT(ISBLANK($D209))),$G209,"")</f>
        <v/>
      </c>
      <c r="N209" s="186" t="str">
        <f aca="false">IF(AND(N$30&gt;=$D209,N$30&lt;=$D209,NOT(ISBLANK($D209))),$G209,"")</f>
        <v/>
      </c>
      <c r="O209" s="186" t="str">
        <f aca="false">IF(AND(O$30&gt;=$D209,O$30&lt;=$D209,NOT(ISBLANK($D209))),$G209,"")</f>
        <v/>
      </c>
      <c r="P209" s="186" t="str">
        <f aca="false">IF(AND(P$30&gt;=$D209,P$30&lt;=$D209,NOT(ISBLANK($D209))),$G209,"")</f>
        <v/>
      </c>
      <c r="Q209" s="186" t="str">
        <f aca="false">IF(AND(Q$30&gt;=$D209,Q$30&lt;=$D209,NOT(ISBLANK($D209))),$G209,"")</f>
        <v/>
      </c>
      <c r="R209" s="186" t="str">
        <f aca="false">IF(AND(R$30&gt;=$D209,R$30&lt;=$D209,NOT(ISBLANK($D209))),$G209,"")</f>
        <v/>
      </c>
    </row>
    <row r="210" customFormat="false" ht="15.05" hidden="false" customHeight="false" outlineLevel="0" collapsed="false">
      <c r="H210" s="197"/>
      <c r="I210" s="197"/>
      <c r="J210" s="226"/>
      <c r="K210" s="232"/>
      <c r="L210" s="186" t="str">
        <f aca="false">IF(AND(L$30&gt;=$D210,L$30&lt;=$D210,NOT(ISBLANK($D210))),$G210,"")</f>
        <v/>
      </c>
      <c r="M210" s="186" t="str">
        <f aca="false">IF(AND(M$30&gt;=$D210,M$30&lt;=$D210,NOT(ISBLANK($D210))),$G210,"")</f>
        <v/>
      </c>
      <c r="N210" s="186" t="str">
        <f aca="false">IF(AND(N$30&gt;=$D210,N$30&lt;=$D210,NOT(ISBLANK($D210))),$G210,"")</f>
        <v/>
      </c>
      <c r="O210" s="186" t="str">
        <f aca="false">IF(AND(O$30&gt;=$D210,O$30&lt;=$D210,NOT(ISBLANK($D210))),$G210,"")</f>
        <v/>
      </c>
      <c r="P210" s="186" t="str">
        <f aca="false">IF(AND(P$30&gt;=$D210,P$30&lt;=$D210,NOT(ISBLANK($D210))),$G210,"")</f>
        <v/>
      </c>
      <c r="Q210" s="186" t="str">
        <f aca="false">IF(AND(Q$30&gt;=$D210,Q$30&lt;=$D210,NOT(ISBLANK($D210))),$G210,"")</f>
        <v/>
      </c>
      <c r="R210" s="186" t="str">
        <f aca="false">IF(AND(R$30&gt;=$D210,R$30&lt;=$D210,NOT(ISBLANK($D210))),$G210,"")</f>
        <v/>
      </c>
    </row>
    <row r="211" customFormat="false" ht="15.05" hidden="false" customHeight="false" outlineLevel="0" collapsed="false">
      <c r="H211" s="197"/>
      <c r="I211" s="197"/>
      <c r="J211" s="226"/>
      <c r="K211" s="232"/>
      <c r="L211" s="186" t="str">
        <f aca="false">IF(AND(L$30&gt;=$D211,L$30&lt;=$D211,NOT(ISBLANK($D211))),$G211,"")</f>
        <v/>
      </c>
      <c r="M211" s="186" t="str">
        <f aca="false">IF(AND(M$30&gt;=$D211,M$30&lt;=$D211,NOT(ISBLANK($D211))),$G211,"")</f>
        <v/>
      </c>
      <c r="N211" s="186" t="str">
        <f aca="false">IF(AND(N$30&gt;=$D211,N$30&lt;=$D211,NOT(ISBLANK($D211))),$G211,"")</f>
        <v/>
      </c>
      <c r="O211" s="186" t="str">
        <f aca="false">IF(AND(O$30&gt;=$D211,O$30&lt;=$D211,NOT(ISBLANK($D211))),$G211,"")</f>
        <v/>
      </c>
      <c r="P211" s="186" t="str">
        <f aca="false">IF(AND(P$30&gt;=$D211,P$30&lt;=$D211,NOT(ISBLANK($D211))),$G211,"")</f>
        <v/>
      </c>
      <c r="Q211" s="186" t="str">
        <f aca="false">IF(AND(Q$30&gt;=$D211,Q$30&lt;=$D211,NOT(ISBLANK($D211))),$G211,"")</f>
        <v/>
      </c>
      <c r="R211" s="186" t="str">
        <f aca="false">IF(AND(R$30&gt;=$D211,R$30&lt;=$D211,NOT(ISBLANK($D211))),$G211,"")</f>
        <v/>
      </c>
    </row>
    <row r="212" customFormat="false" ht="15.05" hidden="false" customHeight="false" outlineLevel="0" collapsed="false">
      <c r="H212" s="197"/>
      <c r="I212" s="197"/>
      <c r="J212" s="226"/>
      <c r="K212" s="232"/>
      <c r="L212" s="186" t="str">
        <f aca="false">IF(AND(L$30&gt;=$D212,L$30&lt;=$D212,NOT(ISBLANK($D212))),$G212,"")</f>
        <v/>
      </c>
      <c r="M212" s="186" t="str">
        <f aca="false">IF(AND(M$30&gt;=$D212,M$30&lt;=$D212,NOT(ISBLANK($D212))),$G212,"")</f>
        <v/>
      </c>
      <c r="N212" s="186" t="str">
        <f aca="false">IF(AND(N$30&gt;=$D212,N$30&lt;=$D212,NOT(ISBLANK($D212))),$G212,"")</f>
        <v/>
      </c>
      <c r="O212" s="186" t="str">
        <f aca="false">IF(AND(O$30&gt;=$D212,O$30&lt;=$D212,NOT(ISBLANK($D212))),$G212,"")</f>
        <v/>
      </c>
      <c r="P212" s="186" t="str">
        <f aca="false">IF(AND(P$30&gt;=$D212,P$30&lt;=$D212,NOT(ISBLANK($D212))),$G212,"")</f>
        <v/>
      </c>
      <c r="Q212" s="186" t="str">
        <f aca="false">IF(AND(Q$30&gt;=$D212,Q$30&lt;=$D212,NOT(ISBLANK($D212))),$G212,"")</f>
        <v/>
      </c>
      <c r="R212" s="186" t="str">
        <f aca="false">IF(AND(R$30&gt;=$D212,R$30&lt;=$D212,NOT(ISBLANK($D212))),$G212,"")</f>
        <v/>
      </c>
    </row>
    <row r="213" customFormat="false" ht="15.05" hidden="false" customHeight="false" outlineLevel="0" collapsed="false">
      <c r="H213" s="197"/>
      <c r="I213" s="197"/>
      <c r="J213" s="226"/>
      <c r="K213" s="232"/>
      <c r="L213" s="186" t="str">
        <f aca="false">IF(AND(L$30&gt;=$D213,L$30&lt;=$D213,NOT(ISBLANK($D213))),$G213,"")</f>
        <v/>
      </c>
      <c r="M213" s="186" t="str">
        <f aca="false">IF(AND(M$30&gt;=$D213,M$30&lt;=$D213,NOT(ISBLANK($D213))),$G213,"")</f>
        <v/>
      </c>
      <c r="N213" s="186" t="str">
        <f aca="false">IF(AND(N$30&gt;=$D213,N$30&lt;=$D213,NOT(ISBLANK($D213))),$G213,"")</f>
        <v/>
      </c>
      <c r="O213" s="186" t="str">
        <f aca="false">IF(AND(O$30&gt;=$D213,O$30&lt;=$D213,NOT(ISBLANK($D213))),$G213,"")</f>
        <v/>
      </c>
      <c r="P213" s="186" t="str">
        <f aca="false">IF(AND(P$30&gt;=$D213,P$30&lt;=$D213,NOT(ISBLANK($D213))),$G213,"")</f>
        <v/>
      </c>
      <c r="Q213" s="186" t="str">
        <f aca="false">IF(AND(Q$30&gt;=$D213,Q$30&lt;=$D213,NOT(ISBLANK($D213))),$G213,"")</f>
        <v/>
      </c>
      <c r="R213" s="186" t="str">
        <f aca="false">IF(AND(R$30&gt;=$D213,R$30&lt;=$D213,NOT(ISBLANK($D213))),$G213,"")</f>
        <v/>
      </c>
    </row>
    <row r="214" customFormat="false" ht="15.05" hidden="false" customHeight="false" outlineLevel="0" collapsed="false">
      <c r="H214" s="197"/>
      <c r="I214" s="197"/>
      <c r="J214" s="226"/>
      <c r="K214" s="232"/>
      <c r="L214" s="186" t="str">
        <f aca="false">IF(AND(L$30&gt;=$D214,L$30&lt;=$D214,NOT(ISBLANK($D214))),$G214,"")</f>
        <v/>
      </c>
      <c r="M214" s="186" t="str">
        <f aca="false">IF(AND(M$30&gt;=$D214,M$30&lt;=$D214,NOT(ISBLANK($D214))),$G214,"")</f>
        <v/>
      </c>
      <c r="N214" s="186" t="str">
        <f aca="false">IF(AND(N$30&gt;=$D214,N$30&lt;=$D214,NOT(ISBLANK($D214))),$G214,"")</f>
        <v/>
      </c>
      <c r="O214" s="186" t="str">
        <f aca="false">IF(AND(O$30&gt;=$D214,O$30&lt;=$D214,NOT(ISBLANK($D214))),$G214,"")</f>
        <v/>
      </c>
      <c r="P214" s="186" t="str">
        <f aca="false">IF(AND(P$30&gt;=$D214,P$30&lt;=$D214,NOT(ISBLANK($D214))),$G214,"")</f>
        <v/>
      </c>
      <c r="Q214" s="186" t="str">
        <f aca="false">IF(AND(Q$30&gt;=$D214,Q$30&lt;=$D214,NOT(ISBLANK($D214))),$G214,"")</f>
        <v/>
      </c>
      <c r="R214" s="186" t="str">
        <f aca="false">IF(AND(R$30&gt;=$D214,R$30&lt;=$D214,NOT(ISBLANK($D214))),$G214,"")</f>
        <v/>
      </c>
    </row>
    <row r="215" customFormat="false" ht="15.05" hidden="false" customHeight="false" outlineLevel="0" collapsed="false">
      <c r="H215" s="197"/>
      <c r="I215" s="197"/>
      <c r="J215" s="226"/>
      <c r="K215" s="232"/>
      <c r="L215" s="186" t="str">
        <f aca="false">IF(AND(L$30&gt;=$D215,L$30&lt;=$D215,NOT(ISBLANK($D215))),$G215,"")</f>
        <v/>
      </c>
      <c r="M215" s="186" t="str">
        <f aca="false">IF(AND(M$30&gt;=$D215,M$30&lt;=$D215,NOT(ISBLANK($D215))),$G215,"")</f>
        <v/>
      </c>
      <c r="N215" s="186" t="str">
        <f aca="false">IF(AND(N$30&gt;=$D215,N$30&lt;=$D215,NOT(ISBLANK($D215))),$G215,"")</f>
        <v/>
      </c>
      <c r="O215" s="186" t="str">
        <f aca="false">IF(AND(O$30&gt;=$D215,O$30&lt;=$D215,NOT(ISBLANK($D215))),$G215,"")</f>
        <v/>
      </c>
      <c r="P215" s="186" t="str">
        <f aca="false">IF(AND(P$30&gt;=$D215,P$30&lt;=$D215,NOT(ISBLANK($D215))),$G215,"")</f>
        <v/>
      </c>
      <c r="Q215" s="186" t="str">
        <f aca="false">IF(AND(Q$30&gt;=$D215,Q$30&lt;=$D215,NOT(ISBLANK($D215))),$G215,"")</f>
        <v/>
      </c>
      <c r="R215" s="186" t="str">
        <f aca="false">IF(AND(R$30&gt;=$D215,R$30&lt;=$D215,NOT(ISBLANK($D215))),$G215,"")</f>
        <v/>
      </c>
    </row>
    <row r="216" customFormat="false" ht="15.05" hidden="false" customHeight="false" outlineLevel="0" collapsed="false">
      <c r="H216" s="197"/>
      <c r="I216" s="197"/>
      <c r="J216" s="226"/>
      <c r="K216" s="232"/>
      <c r="L216" s="186" t="str">
        <f aca="false">IF(AND(L$30&gt;=$D216,L$30&lt;=$D216,NOT(ISBLANK($D216))),$G216,"")</f>
        <v/>
      </c>
      <c r="M216" s="186" t="str">
        <f aca="false">IF(AND(M$30&gt;=$D216,M$30&lt;=$D216,NOT(ISBLANK($D216))),$G216,"")</f>
        <v/>
      </c>
      <c r="N216" s="186" t="str">
        <f aca="false">IF(AND(N$30&gt;=$D216,N$30&lt;=$D216,NOT(ISBLANK($D216))),$G216,"")</f>
        <v/>
      </c>
      <c r="O216" s="186" t="str">
        <f aca="false">IF(AND(O$30&gt;=$D216,O$30&lt;=$D216,NOT(ISBLANK($D216))),$G216,"")</f>
        <v/>
      </c>
      <c r="P216" s="186" t="str">
        <f aca="false">IF(AND(P$30&gt;=$D216,P$30&lt;=$D216,NOT(ISBLANK($D216))),$G216,"")</f>
        <v/>
      </c>
      <c r="Q216" s="186" t="str">
        <f aca="false">IF(AND(Q$30&gt;=$D216,Q$30&lt;=$D216,NOT(ISBLANK($D216))),$G216,"")</f>
        <v/>
      </c>
      <c r="R216" s="186" t="str">
        <f aca="false">IF(AND(R$30&gt;=$D216,R$30&lt;=$D216,NOT(ISBLANK($D216))),$G216,"")</f>
        <v/>
      </c>
    </row>
    <row r="217" customFormat="false" ht="15.05" hidden="false" customHeight="false" outlineLevel="0" collapsed="false">
      <c r="H217" s="197"/>
      <c r="I217" s="197"/>
      <c r="J217" s="226"/>
      <c r="K217" s="232"/>
      <c r="L217" s="186" t="str">
        <f aca="false">IF(AND(L$30&gt;=$D217,L$30&lt;=$D217,NOT(ISBLANK($D217))),$G217,"")</f>
        <v/>
      </c>
      <c r="M217" s="186" t="str">
        <f aca="false">IF(AND(M$30&gt;=$D217,M$30&lt;=$D217,NOT(ISBLANK($D217))),$G217,"")</f>
        <v/>
      </c>
      <c r="N217" s="186" t="str">
        <f aca="false">IF(AND(N$30&gt;=$D217,N$30&lt;=$D217,NOT(ISBLANK($D217))),$G217,"")</f>
        <v/>
      </c>
      <c r="O217" s="186" t="str">
        <f aca="false">IF(AND(O$30&gt;=$D217,O$30&lt;=$D217,NOT(ISBLANK($D217))),$G217,"")</f>
        <v/>
      </c>
      <c r="P217" s="186" t="str">
        <f aca="false">IF(AND(P$30&gt;=$D217,P$30&lt;=$D217,NOT(ISBLANK($D217))),$G217,"")</f>
        <v/>
      </c>
      <c r="Q217" s="186" t="str">
        <f aca="false">IF(AND(Q$30&gt;=$D217,Q$30&lt;=$D217,NOT(ISBLANK($D217))),$G217,"")</f>
        <v/>
      </c>
      <c r="R217" s="186" t="str">
        <f aca="false">IF(AND(R$30&gt;=$D217,R$30&lt;=$D217,NOT(ISBLANK($D217))),$G217,"")</f>
        <v/>
      </c>
    </row>
    <row r="218" customFormat="false" ht="15.05" hidden="false" customHeight="false" outlineLevel="0" collapsed="false">
      <c r="H218" s="197"/>
      <c r="I218" s="197"/>
      <c r="J218" s="226"/>
      <c r="K218" s="232"/>
      <c r="L218" s="186" t="str">
        <f aca="false">IF(AND(L$30&gt;=$D218,L$30&lt;=$D218,NOT(ISBLANK($D218))),$G218,"")</f>
        <v/>
      </c>
      <c r="M218" s="186" t="str">
        <f aca="false">IF(AND(M$30&gt;=$D218,M$30&lt;=$D218,NOT(ISBLANK($D218))),$G218,"")</f>
        <v/>
      </c>
      <c r="N218" s="186" t="str">
        <f aca="false">IF(AND(N$30&gt;=$D218,N$30&lt;=$D218,NOT(ISBLANK($D218))),$G218,"")</f>
        <v/>
      </c>
      <c r="O218" s="186" t="str">
        <f aca="false">IF(AND(O$30&gt;=$D218,O$30&lt;=$D218,NOT(ISBLANK($D218))),$G218,"")</f>
        <v/>
      </c>
      <c r="P218" s="186" t="str">
        <f aca="false">IF(AND(P$30&gt;=$D218,P$30&lt;=$D218,NOT(ISBLANK($D218))),$G218,"")</f>
        <v/>
      </c>
      <c r="Q218" s="186" t="str">
        <f aca="false">IF(AND(Q$30&gt;=$D218,Q$30&lt;=$D218,NOT(ISBLANK($D218))),$G218,"")</f>
        <v/>
      </c>
      <c r="R218" s="186" t="str">
        <f aca="false">IF(AND(R$30&gt;=$D218,R$30&lt;=$D218,NOT(ISBLANK($D218))),$G218,"")</f>
        <v/>
      </c>
    </row>
    <row r="219" customFormat="false" ht="15.05" hidden="false" customHeight="false" outlineLevel="0" collapsed="false">
      <c r="H219" s="197"/>
      <c r="I219" s="197"/>
      <c r="J219" s="226"/>
      <c r="K219" s="232"/>
      <c r="L219" s="186" t="str">
        <f aca="false">IF(AND(L$30&gt;=$D219,L$30&lt;=$D219,NOT(ISBLANK($D219))),$G219,"")</f>
        <v/>
      </c>
      <c r="M219" s="186" t="str">
        <f aca="false">IF(AND(M$30&gt;=$D219,M$30&lt;=$D219,NOT(ISBLANK($D219))),$G219,"")</f>
        <v/>
      </c>
      <c r="N219" s="186" t="str">
        <f aca="false">IF(AND(N$30&gt;=$D219,N$30&lt;=$D219,NOT(ISBLANK($D219))),$G219,"")</f>
        <v/>
      </c>
      <c r="O219" s="186" t="str">
        <f aca="false">IF(AND(O$30&gt;=$D219,O$30&lt;=$D219,NOT(ISBLANK($D219))),$G219,"")</f>
        <v/>
      </c>
      <c r="P219" s="186" t="str">
        <f aca="false">IF(AND(P$30&gt;=$D219,P$30&lt;=$D219,NOT(ISBLANK($D219))),$G219,"")</f>
        <v/>
      </c>
      <c r="Q219" s="186" t="str">
        <f aca="false">IF(AND(Q$30&gt;=$D219,Q$30&lt;=$D219,NOT(ISBLANK($D219))),$G219,"")</f>
        <v/>
      </c>
      <c r="R219" s="186" t="str">
        <f aca="false">IF(AND(R$30&gt;=$D219,R$30&lt;=$D219,NOT(ISBLANK($D219))),$G219,"")</f>
        <v/>
      </c>
    </row>
    <row r="220" customFormat="false" ht="15.05" hidden="false" customHeight="false" outlineLevel="0" collapsed="false">
      <c r="H220" s="197"/>
      <c r="I220" s="197"/>
      <c r="J220" s="226"/>
      <c r="K220" s="232"/>
      <c r="L220" s="186" t="str">
        <f aca="false">IF(AND(L$30&gt;=$D220,L$30&lt;=$D220,NOT(ISBLANK($D220))),$G220,"")</f>
        <v/>
      </c>
      <c r="M220" s="186" t="str">
        <f aca="false">IF(AND(M$30&gt;=$D220,M$30&lt;=$D220,NOT(ISBLANK($D220))),$G220,"")</f>
        <v/>
      </c>
      <c r="N220" s="186" t="str">
        <f aca="false">IF(AND(N$30&gt;=$D220,N$30&lt;=$D220,NOT(ISBLANK($D220))),$G220,"")</f>
        <v/>
      </c>
      <c r="O220" s="186" t="str">
        <f aca="false">IF(AND(O$30&gt;=$D220,O$30&lt;=$D220,NOT(ISBLANK($D220))),$G220,"")</f>
        <v/>
      </c>
      <c r="P220" s="186" t="str">
        <f aca="false">IF(AND(P$30&gt;=$D220,P$30&lt;=$D220,NOT(ISBLANK($D220))),$G220,"")</f>
        <v/>
      </c>
      <c r="Q220" s="186" t="str">
        <f aca="false">IF(AND(Q$30&gt;=$D220,Q$30&lt;=$D220,NOT(ISBLANK($D220))),$G220,"")</f>
        <v/>
      </c>
      <c r="R220" s="186" t="str">
        <f aca="false">IF(AND(R$30&gt;=$D220,R$30&lt;=$D220,NOT(ISBLANK($D220))),$G220,"")</f>
        <v/>
      </c>
    </row>
    <row r="221" customFormat="false" ht="15.05" hidden="false" customHeight="false" outlineLevel="0" collapsed="false">
      <c r="H221" s="197"/>
      <c r="I221" s="197"/>
      <c r="J221" s="226"/>
      <c r="K221" s="232"/>
      <c r="L221" s="186" t="str">
        <f aca="false">IF(AND(L$30&gt;=$D221,L$30&lt;=$D221,NOT(ISBLANK($D221))),$G221,"")</f>
        <v/>
      </c>
      <c r="M221" s="186" t="str">
        <f aca="false">IF(AND(M$30&gt;=$D221,M$30&lt;=$D221,NOT(ISBLANK($D221))),$G221,"")</f>
        <v/>
      </c>
      <c r="N221" s="186" t="str">
        <f aca="false">IF(AND(N$30&gt;=$D221,N$30&lt;=$D221,NOT(ISBLANK($D221))),$G221,"")</f>
        <v/>
      </c>
      <c r="O221" s="186" t="str">
        <f aca="false">IF(AND(O$30&gt;=$D221,O$30&lt;=$D221,NOT(ISBLANK($D221))),$G221,"")</f>
        <v/>
      </c>
      <c r="P221" s="186" t="str">
        <f aca="false">IF(AND(P$30&gt;=$D221,P$30&lt;=$D221,NOT(ISBLANK($D221))),$G221,"")</f>
        <v/>
      </c>
      <c r="Q221" s="186" t="str">
        <f aca="false">IF(AND(Q$30&gt;=$D221,Q$30&lt;=$D221,NOT(ISBLANK($D221))),$G221,"")</f>
        <v/>
      </c>
      <c r="R221" s="186" t="str">
        <f aca="false">IF(AND(R$30&gt;=$D221,R$30&lt;=$D221,NOT(ISBLANK($D221))),$G221,"")</f>
        <v/>
      </c>
    </row>
    <row r="222" customFormat="false" ht="15.05" hidden="false" customHeight="false" outlineLevel="0" collapsed="false">
      <c r="H222" s="197"/>
      <c r="I222" s="197"/>
      <c r="J222" s="226"/>
      <c r="K222" s="232"/>
      <c r="L222" s="186" t="str">
        <f aca="false">IF(AND(L$30&gt;=$D222,L$30&lt;=$D222,NOT(ISBLANK($D222))),$G222,"")</f>
        <v/>
      </c>
      <c r="M222" s="186" t="str">
        <f aca="false">IF(AND(M$30&gt;=$D222,M$30&lt;=$D222,NOT(ISBLANK($D222))),$G222,"")</f>
        <v/>
      </c>
      <c r="N222" s="186" t="str">
        <f aca="false">IF(AND(N$30&gt;=$D222,N$30&lt;=$D222,NOT(ISBLANK($D222))),$G222,"")</f>
        <v/>
      </c>
      <c r="O222" s="186" t="str">
        <f aca="false">IF(AND(O$30&gt;=$D222,O$30&lt;=$D222,NOT(ISBLANK($D222))),$G222,"")</f>
        <v/>
      </c>
      <c r="P222" s="186" t="str">
        <f aca="false">IF(AND(P$30&gt;=$D222,P$30&lt;=$D222,NOT(ISBLANK($D222))),$G222,"")</f>
        <v/>
      </c>
      <c r="Q222" s="186" t="str">
        <f aca="false">IF(AND(Q$30&gt;=$D222,Q$30&lt;=$D222,NOT(ISBLANK($D222))),$G222,"")</f>
        <v/>
      </c>
      <c r="R222" s="186" t="str">
        <f aca="false">IF(AND(R$30&gt;=$D222,R$30&lt;=$D222,NOT(ISBLANK($D222))),$G222,"")</f>
        <v/>
      </c>
    </row>
    <row r="223" customFormat="false" ht="15.05" hidden="false" customHeight="false" outlineLevel="0" collapsed="false">
      <c r="H223" s="197"/>
      <c r="I223" s="197"/>
      <c r="J223" s="226"/>
      <c r="K223" s="232"/>
      <c r="L223" s="186" t="str">
        <f aca="false">IF(AND(L$30&gt;=$D223,L$30&lt;=$D223,NOT(ISBLANK($D223))),$G223,"")</f>
        <v/>
      </c>
      <c r="M223" s="186" t="str">
        <f aca="false">IF(AND(M$30&gt;=$D223,M$30&lt;=$D223,NOT(ISBLANK($D223))),$G223,"")</f>
        <v/>
      </c>
      <c r="N223" s="186" t="str">
        <f aca="false">IF(AND(N$30&gt;=$D223,N$30&lt;=$D223,NOT(ISBLANK($D223))),$G223,"")</f>
        <v/>
      </c>
      <c r="O223" s="186" t="str">
        <f aca="false">IF(AND(O$30&gt;=$D223,O$30&lt;=$D223,NOT(ISBLANK($D223))),$G223,"")</f>
        <v/>
      </c>
      <c r="P223" s="186" t="str">
        <f aca="false">IF(AND(P$30&gt;=$D223,P$30&lt;=$D223,NOT(ISBLANK($D223))),$G223,"")</f>
        <v/>
      </c>
      <c r="Q223" s="186" t="str">
        <f aca="false">IF(AND(Q$30&gt;=$D223,Q$30&lt;=$D223,NOT(ISBLANK($D223))),$G223,"")</f>
        <v/>
      </c>
      <c r="R223" s="186" t="str">
        <f aca="false">IF(AND(R$30&gt;=$D223,R$30&lt;=$D223,NOT(ISBLANK($D223))),$G223,"")</f>
        <v/>
      </c>
    </row>
    <row r="224" customFormat="false" ht="15.05" hidden="false" customHeight="false" outlineLevel="0" collapsed="false">
      <c r="H224" s="197"/>
      <c r="I224" s="197"/>
      <c r="J224" s="226"/>
      <c r="K224" s="232"/>
      <c r="L224" s="186" t="str">
        <f aca="false">IF(AND(L$30&gt;=$D224,L$30&lt;=$D224,NOT(ISBLANK($D224))),$G224,"")</f>
        <v/>
      </c>
      <c r="M224" s="186" t="str">
        <f aca="false">IF(AND(M$30&gt;=$D224,M$30&lt;=$D224,NOT(ISBLANK($D224))),$G224,"")</f>
        <v/>
      </c>
      <c r="N224" s="186" t="str">
        <f aca="false">IF(AND(N$30&gt;=$D224,N$30&lt;=$D224,NOT(ISBLANK($D224))),$G224,"")</f>
        <v/>
      </c>
      <c r="O224" s="186" t="str">
        <f aca="false">IF(AND(O$30&gt;=$D224,O$30&lt;=$D224,NOT(ISBLANK($D224))),$G224,"")</f>
        <v/>
      </c>
      <c r="P224" s="186" t="str">
        <f aca="false">IF(AND(P$30&gt;=$D224,P$30&lt;=$D224,NOT(ISBLANK($D224))),$G224,"")</f>
        <v/>
      </c>
      <c r="Q224" s="186" t="str">
        <f aca="false">IF(AND(Q$30&gt;=$D224,Q$30&lt;=$D224,NOT(ISBLANK($D224))),$G224,"")</f>
        <v/>
      </c>
      <c r="R224" s="186" t="str">
        <f aca="false">IF(AND(R$30&gt;=$D224,R$30&lt;=$D224,NOT(ISBLANK($D224))),$G224,"")</f>
        <v/>
      </c>
    </row>
    <row r="225" customFormat="false" ht="15.05" hidden="false" customHeight="false" outlineLevel="0" collapsed="false">
      <c r="H225" s="197"/>
      <c r="I225" s="197"/>
      <c r="J225" s="226"/>
      <c r="K225" s="232"/>
      <c r="L225" s="186" t="str">
        <f aca="false">IF(AND(L$30&gt;=$D225,L$30&lt;=$D225,NOT(ISBLANK($D225))),$G225,"")</f>
        <v/>
      </c>
      <c r="M225" s="186" t="str">
        <f aca="false">IF(AND(M$30&gt;=$D225,M$30&lt;=$D225,NOT(ISBLANK($D225))),$G225,"")</f>
        <v/>
      </c>
      <c r="N225" s="186" t="str">
        <f aca="false">IF(AND(N$30&gt;=$D225,N$30&lt;=$D225,NOT(ISBLANK($D225))),$G225,"")</f>
        <v/>
      </c>
      <c r="O225" s="186" t="str">
        <f aca="false">IF(AND(O$30&gt;=$D225,O$30&lt;=$D225,NOT(ISBLANK($D225))),$G225,"")</f>
        <v/>
      </c>
      <c r="P225" s="186" t="str">
        <f aca="false">IF(AND(P$30&gt;=$D225,P$30&lt;=$D225,NOT(ISBLANK($D225))),$G225,"")</f>
        <v/>
      </c>
      <c r="Q225" s="186" t="str">
        <f aca="false">IF(AND(Q$30&gt;=$D225,Q$30&lt;=$D225,NOT(ISBLANK($D225))),$G225,"")</f>
        <v/>
      </c>
      <c r="R225" s="186" t="str">
        <f aca="false">IF(AND(R$30&gt;=$D225,R$30&lt;=$D225,NOT(ISBLANK($D225))),$G225,"")</f>
        <v/>
      </c>
    </row>
    <row r="226" customFormat="false" ht="15.05" hidden="false" customHeight="false" outlineLevel="0" collapsed="false">
      <c r="H226" s="197"/>
      <c r="I226" s="197"/>
      <c r="J226" s="226"/>
      <c r="K226" s="232"/>
      <c r="L226" s="186" t="str">
        <f aca="false">IF(AND(L$30&gt;=$D226,L$30&lt;=$D226,NOT(ISBLANK($D226))),$G226,"")</f>
        <v/>
      </c>
      <c r="M226" s="186" t="str">
        <f aca="false">IF(AND(M$30&gt;=$D226,M$30&lt;=$D226,NOT(ISBLANK($D226))),$G226,"")</f>
        <v/>
      </c>
      <c r="N226" s="186" t="str">
        <f aca="false">IF(AND(N$30&gt;=$D226,N$30&lt;=$D226,NOT(ISBLANK($D226))),$G226,"")</f>
        <v/>
      </c>
      <c r="O226" s="186" t="str">
        <f aca="false">IF(AND(O$30&gt;=$D226,O$30&lt;=$D226,NOT(ISBLANK($D226))),$G226,"")</f>
        <v/>
      </c>
      <c r="P226" s="186" t="str">
        <f aca="false">IF(AND(P$30&gt;=$D226,P$30&lt;=$D226,NOT(ISBLANK($D226))),$G226,"")</f>
        <v/>
      </c>
      <c r="Q226" s="186" t="str">
        <f aca="false">IF(AND(Q$30&gt;=$D226,Q$30&lt;=$D226,NOT(ISBLANK($D226))),$G226,"")</f>
        <v/>
      </c>
      <c r="R226" s="186" t="str">
        <f aca="false">IF(AND(R$30&gt;=$D226,R$30&lt;=$D226,NOT(ISBLANK($D226))),$G226,"")</f>
        <v/>
      </c>
    </row>
    <row r="227" customFormat="false" ht="15.05" hidden="false" customHeight="false" outlineLevel="0" collapsed="false">
      <c r="H227" s="197"/>
      <c r="I227" s="197"/>
      <c r="J227" s="226"/>
      <c r="K227" s="232"/>
      <c r="L227" s="186" t="str">
        <f aca="false">IF(AND(L$30&gt;=$D227,L$30&lt;=$D227,NOT(ISBLANK($D227))),$G227,"")</f>
        <v/>
      </c>
      <c r="M227" s="186" t="str">
        <f aca="false">IF(AND(M$30&gt;=$D227,M$30&lt;=$D227,NOT(ISBLANK($D227))),$G227,"")</f>
        <v/>
      </c>
      <c r="N227" s="186" t="str">
        <f aca="false">IF(AND(N$30&gt;=$D227,N$30&lt;=$D227,NOT(ISBLANK($D227))),$G227,"")</f>
        <v/>
      </c>
      <c r="O227" s="186" t="str">
        <f aca="false">IF(AND(O$30&gt;=$D227,O$30&lt;=$D227,NOT(ISBLANK($D227))),$G227,"")</f>
        <v/>
      </c>
      <c r="P227" s="186" t="str">
        <f aca="false">IF(AND(P$30&gt;=$D227,P$30&lt;=$D227,NOT(ISBLANK($D227))),$G227,"")</f>
        <v/>
      </c>
      <c r="Q227" s="186" t="str">
        <f aca="false">IF(AND(Q$30&gt;=$D227,Q$30&lt;=$D227,NOT(ISBLANK($D227))),$G227,"")</f>
        <v/>
      </c>
      <c r="R227" s="186" t="str">
        <f aca="false">IF(AND(R$30&gt;=$D227,R$30&lt;=$D227,NOT(ISBLANK($D227))),$G227,"")</f>
        <v/>
      </c>
    </row>
    <row r="228" customFormat="false" ht="15.05" hidden="false" customHeight="false" outlineLevel="0" collapsed="false">
      <c r="H228" s="197"/>
      <c r="I228" s="197"/>
      <c r="J228" s="226"/>
      <c r="K228" s="232"/>
      <c r="L228" s="186" t="str">
        <f aca="false">IF(AND(L$30&gt;=$D228,L$30&lt;=$D228,NOT(ISBLANK($D228))),$G228,"")</f>
        <v/>
      </c>
      <c r="M228" s="186" t="str">
        <f aca="false">IF(AND(M$30&gt;=$D228,M$30&lt;=$D228,NOT(ISBLANK($D228))),$G228,"")</f>
        <v/>
      </c>
      <c r="N228" s="186" t="str">
        <f aca="false">IF(AND(N$30&gt;=$D228,N$30&lt;=$D228,NOT(ISBLANK($D228))),$G228,"")</f>
        <v/>
      </c>
      <c r="O228" s="186" t="str">
        <f aca="false">IF(AND(O$30&gt;=$D228,O$30&lt;=$D228,NOT(ISBLANK($D228))),$G228,"")</f>
        <v/>
      </c>
      <c r="P228" s="186" t="str">
        <f aca="false">IF(AND(P$30&gt;=$D228,P$30&lt;=$D228,NOT(ISBLANK($D228))),$G228,"")</f>
        <v/>
      </c>
      <c r="Q228" s="186" t="str">
        <f aca="false">IF(AND(Q$30&gt;=$D228,Q$30&lt;=$D228,NOT(ISBLANK($D228))),$G228,"")</f>
        <v/>
      </c>
      <c r="R228" s="186" t="str">
        <f aca="false">IF(AND(R$30&gt;=$D228,R$30&lt;=$D228,NOT(ISBLANK($D228))),$G228,"")</f>
        <v/>
      </c>
    </row>
    <row r="229" customFormat="false" ht="15.05" hidden="false" customHeight="false" outlineLevel="0" collapsed="false">
      <c r="H229" s="197"/>
      <c r="I229" s="197"/>
      <c r="J229" s="226"/>
      <c r="K229" s="232"/>
      <c r="L229" s="186" t="str">
        <f aca="false">IF(AND(L$30&gt;=$D229,L$30&lt;=$D229,NOT(ISBLANK($D229))),$G229,"")</f>
        <v/>
      </c>
      <c r="M229" s="186" t="str">
        <f aca="false">IF(AND(M$30&gt;=$D229,M$30&lt;=$D229,NOT(ISBLANK($D229))),$G229,"")</f>
        <v/>
      </c>
      <c r="N229" s="186" t="str">
        <f aca="false">IF(AND(N$30&gt;=$D229,N$30&lt;=$D229,NOT(ISBLANK($D229))),$G229,"")</f>
        <v/>
      </c>
      <c r="O229" s="186" t="str">
        <f aca="false">IF(AND(O$30&gt;=$D229,O$30&lt;=$D229,NOT(ISBLANK($D229))),$G229,"")</f>
        <v/>
      </c>
      <c r="P229" s="186" t="str">
        <f aca="false">IF(AND(P$30&gt;=$D229,P$30&lt;=$D229,NOT(ISBLANK($D229))),$G229,"")</f>
        <v/>
      </c>
      <c r="Q229" s="186" t="str">
        <f aca="false">IF(AND(Q$30&gt;=$D229,Q$30&lt;=$D229,NOT(ISBLANK($D229))),$G229,"")</f>
        <v/>
      </c>
      <c r="R229" s="186" t="str">
        <f aca="false">IF(AND(R$30&gt;=$D229,R$30&lt;=$D229,NOT(ISBLANK($D229))),$G229,"")</f>
        <v/>
      </c>
    </row>
    <row r="230" customFormat="false" ht="15.05" hidden="false" customHeight="false" outlineLevel="0" collapsed="false">
      <c r="H230" s="197"/>
      <c r="I230" s="197"/>
      <c r="J230" s="226"/>
      <c r="K230" s="232"/>
      <c r="L230" s="186" t="str">
        <f aca="false">IF(AND(L$30&gt;=$D230,L$30&lt;=$D230,NOT(ISBLANK($D230))),$G230,"")</f>
        <v/>
      </c>
      <c r="M230" s="186" t="str">
        <f aca="false">IF(AND(M$30&gt;=$D230,M$30&lt;=$D230,NOT(ISBLANK($D230))),$G230,"")</f>
        <v/>
      </c>
      <c r="N230" s="186" t="str">
        <f aca="false">IF(AND(N$30&gt;=$D230,N$30&lt;=$D230,NOT(ISBLANK($D230))),$G230,"")</f>
        <v/>
      </c>
      <c r="O230" s="186" t="str">
        <f aca="false">IF(AND(O$30&gt;=$D230,O$30&lt;=$D230,NOT(ISBLANK($D230))),$G230,"")</f>
        <v/>
      </c>
      <c r="P230" s="186" t="str">
        <f aca="false">IF(AND(P$30&gt;=$D230,P$30&lt;=$D230,NOT(ISBLANK($D230))),$G230,"")</f>
        <v/>
      </c>
      <c r="Q230" s="186" t="str">
        <f aca="false">IF(AND(Q$30&gt;=$D230,Q$30&lt;=$D230,NOT(ISBLANK($D230))),$G230,"")</f>
        <v/>
      </c>
      <c r="R230" s="186" t="str">
        <f aca="false">IF(AND(R$30&gt;=$D230,R$30&lt;=$D230,NOT(ISBLANK($D230))),$G230,"")</f>
        <v/>
      </c>
    </row>
    <row r="231" customFormat="false" ht="15.05" hidden="false" customHeight="false" outlineLevel="0" collapsed="false">
      <c r="H231" s="197"/>
      <c r="I231" s="197"/>
      <c r="J231" s="226"/>
      <c r="K231" s="232"/>
      <c r="L231" s="186" t="str">
        <f aca="false">IF(AND(L$30&gt;=$D231,L$30&lt;=$D231,NOT(ISBLANK($D231))),$G231,"")</f>
        <v/>
      </c>
      <c r="M231" s="186" t="str">
        <f aca="false">IF(AND(M$30&gt;=$D231,M$30&lt;=$D231,NOT(ISBLANK($D231))),$G231,"")</f>
        <v/>
      </c>
      <c r="N231" s="186" t="str">
        <f aca="false">IF(AND(N$30&gt;=$D231,N$30&lt;=$D231,NOT(ISBLANK($D231))),$G231,"")</f>
        <v/>
      </c>
      <c r="O231" s="186" t="str">
        <f aca="false">IF(AND(O$30&gt;=$D231,O$30&lt;=$D231,NOT(ISBLANK($D231))),$G231,"")</f>
        <v/>
      </c>
      <c r="P231" s="186" t="str">
        <f aca="false">IF(AND(P$30&gt;=$D231,P$30&lt;=$D231,NOT(ISBLANK($D231))),$G231,"")</f>
        <v/>
      </c>
      <c r="Q231" s="186" t="str">
        <f aca="false">IF(AND(Q$30&gt;=$D231,Q$30&lt;=$D231,NOT(ISBLANK($D231))),$G231,"")</f>
        <v/>
      </c>
      <c r="R231" s="186" t="str">
        <f aca="false">IF(AND(R$30&gt;=$D231,R$30&lt;=$D231,NOT(ISBLANK($D231))),$G231,"")</f>
        <v/>
      </c>
    </row>
    <row r="232" customFormat="false" ht="15.05" hidden="false" customHeight="false" outlineLevel="0" collapsed="false">
      <c r="H232" s="197"/>
      <c r="I232" s="197"/>
      <c r="J232" s="226"/>
      <c r="K232" s="232"/>
      <c r="L232" s="186" t="str">
        <f aca="false">IF(AND(L$30&gt;=$D232,L$30&lt;=$D232,NOT(ISBLANK($D232))),$G232,"")</f>
        <v/>
      </c>
      <c r="M232" s="186" t="str">
        <f aca="false">IF(AND(M$30&gt;=$D232,M$30&lt;=$D232,NOT(ISBLANK($D232))),$G232,"")</f>
        <v/>
      </c>
      <c r="N232" s="186" t="str">
        <f aca="false">IF(AND(N$30&gt;=$D232,N$30&lt;=$D232,NOT(ISBLANK($D232))),$G232,"")</f>
        <v/>
      </c>
      <c r="O232" s="186" t="str">
        <f aca="false">IF(AND(O$30&gt;=$D232,O$30&lt;=$D232,NOT(ISBLANK($D232))),$G232,"")</f>
        <v/>
      </c>
      <c r="P232" s="186" t="str">
        <f aca="false">IF(AND(P$30&gt;=$D232,P$30&lt;=$D232,NOT(ISBLANK($D232))),$G232,"")</f>
        <v/>
      </c>
      <c r="Q232" s="186" t="str">
        <f aca="false">IF(AND(Q$30&gt;=$D232,Q$30&lt;=$D232,NOT(ISBLANK($D232))),$G232,"")</f>
        <v/>
      </c>
      <c r="R232" s="186" t="str">
        <f aca="false">IF(AND(R$30&gt;=$D232,R$30&lt;=$D232,NOT(ISBLANK($D232))),$G232,"")</f>
        <v/>
      </c>
    </row>
    <row r="233" customFormat="false" ht="15.05" hidden="false" customHeight="false" outlineLevel="0" collapsed="false">
      <c r="H233" s="197"/>
      <c r="I233" s="197"/>
      <c r="J233" s="226"/>
      <c r="K233" s="232"/>
      <c r="L233" s="186" t="str">
        <f aca="false">IF(AND(L$30&gt;=$D233,L$30&lt;=$D233,NOT(ISBLANK($D233))),$G233,"")</f>
        <v/>
      </c>
      <c r="M233" s="186" t="str">
        <f aca="false">IF(AND(M$30&gt;=$D233,M$30&lt;=$D233,NOT(ISBLANK($D233))),$G233,"")</f>
        <v/>
      </c>
      <c r="N233" s="186" t="str">
        <f aca="false">IF(AND(N$30&gt;=$D233,N$30&lt;=$D233,NOT(ISBLANK($D233))),$G233,"")</f>
        <v/>
      </c>
      <c r="O233" s="186" t="str">
        <f aca="false">IF(AND(O$30&gt;=$D233,O$30&lt;=$D233,NOT(ISBLANK($D233))),$G233,"")</f>
        <v/>
      </c>
      <c r="P233" s="186" t="str">
        <f aca="false">IF(AND(P$30&gt;=$D233,P$30&lt;=$D233,NOT(ISBLANK($D233))),$G233,"")</f>
        <v/>
      </c>
      <c r="Q233" s="186" t="str">
        <f aca="false">IF(AND(Q$30&gt;=$D233,Q$30&lt;=$D233,NOT(ISBLANK($D233))),$G233,"")</f>
        <v/>
      </c>
      <c r="R233" s="186" t="str">
        <f aca="false">IF(AND(R$30&gt;=$D233,R$30&lt;=$D233,NOT(ISBLANK($D233))),$G233,"")</f>
        <v/>
      </c>
    </row>
    <row r="234" customFormat="false" ht="15.05" hidden="false" customHeight="false" outlineLevel="0" collapsed="false">
      <c r="H234" s="197"/>
      <c r="I234" s="197"/>
      <c r="J234" s="226"/>
      <c r="K234" s="232"/>
      <c r="L234" s="186" t="str">
        <f aca="false">IF(AND(L$30&gt;=$D234,L$30&lt;=$D234,NOT(ISBLANK($D234))),$G234,"")</f>
        <v/>
      </c>
      <c r="M234" s="186" t="str">
        <f aca="false">IF(AND(M$30&gt;=$D234,M$30&lt;=$D234,NOT(ISBLANK($D234))),$G234,"")</f>
        <v/>
      </c>
      <c r="N234" s="186" t="str">
        <f aca="false">IF(AND(N$30&gt;=$D234,N$30&lt;=$D234,NOT(ISBLANK($D234))),$G234,"")</f>
        <v/>
      </c>
      <c r="O234" s="186" t="str">
        <f aca="false">IF(AND(O$30&gt;=$D234,O$30&lt;=$D234,NOT(ISBLANK($D234))),$G234,"")</f>
        <v/>
      </c>
      <c r="P234" s="186" t="str">
        <f aca="false">IF(AND(P$30&gt;=$D234,P$30&lt;=$D234,NOT(ISBLANK($D234))),$G234,"")</f>
        <v/>
      </c>
      <c r="Q234" s="186" t="str">
        <f aca="false">IF(AND(Q$30&gt;=$D234,Q$30&lt;=$D234,NOT(ISBLANK($D234))),$G234,"")</f>
        <v/>
      </c>
      <c r="R234" s="186" t="str">
        <f aca="false">IF(AND(R$30&gt;=$D234,R$30&lt;=$D234,NOT(ISBLANK($D234))),$G234,"")</f>
        <v/>
      </c>
    </row>
    <row r="235" customFormat="false" ht="15.05" hidden="false" customHeight="false" outlineLevel="0" collapsed="false">
      <c r="H235" s="197"/>
      <c r="I235" s="197"/>
      <c r="J235" s="226"/>
      <c r="K235" s="232"/>
      <c r="L235" s="186" t="str">
        <f aca="false">IF(AND(L$30&gt;=$D235,L$30&lt;=$D235,NOT(ISBLANK($D235))),$G235,"")</f>
        <v/>
      </c>
      <c r="M235" s="186" t="str">
        <f aca="false">IF(AND(M$30&gt;=$D235,M$30&lt;=$D235,NOT(ISBLANK($D235))),$G235,"")</f>
        <v/>
      </c>
      <c r="N235" s="186" t="str">
        <f aca="false">IF(AND(N$30&gt;=$D235,N$30&lt;=$D235,NOT(ISBLANK($D235))),$G235,"")</f>
        <v/>
      </c>
      <c r="O235" s="186" t="str">
        <f aca="false">IF(AND(O$30&gt;=$D235,O$30&lt;=$D235,NOT(ISBLANK($D235))),$G235,"")</f>
        <v/>
      </c>
      <c r="P235" s="186" t="str">
        <f aca="false">IF(AND(P$30&gt;=$D235,P$30&lt;=$D235,NOT(ISBLANK($D235))),$G235,"")</f>
        <v/>
      </c>
      <c r="Q235" s="186" t="str">
        <f aca="false">IF(AND(Q$30&gt;=$D235,Q$30&lt;=$D235,NOT(ISBLANK($D235))),$G235,"")</f>
        <v/>
      </c>
      <c r="R235" s="186" t="str">
        <f aca="false">IF(AND(R$30&gt;=$D235,R$30&lt;=$D235,NOT(ISBLANK($D235))),$G235,"")</f>
        <v/>
      </c>
    </row>
    <row r="236" customFormat="false" ht="15.05" hidden="false" customHeight="false" outlineLevel="0" collapsed="false">
      <c r="H236" s="197"/>
      <c r="I236" s="197"/>
      <c r="J236" s="226"/>
      <c r="K236" s="232"/>
      <c r="L236" s="186" t="str">
        <f aca="false">IF(AND(L$30&gt;=$D236,L$30&lt;=$D236,NOT(ISBLANK($D236))),$G236,"")</f>
        <v/>
      </c>
      <c r="M236" s="186" t="str">
        <f aca="false">IF(AND(M$30&gt;=$D236,M$30&lt;=$D236,NOT(ISBLANK($D236))),$G236,"")</f>
        <v/>
      </c>
      <c r="N236" s="186" t="str">
        <f aca="false">IF(AND(N$30&gt;=$D236,N$30&lt;=$D236,NOT(ISBLANK($D236))),$G236,"")</f>
        <v/>
      </c>
      <c r="O236" s="186" t="str">
        <f aca="false">IF(AND(O$30&gt;=$D236,O$30&lt;=$D236,NOT(ISBLANK($D236))),$G236,"")</f>
        <v/>
      </c>
      <c r="P236" s="186" t="str">
        <f aca="false">IF(AND(P$30&gt;=$D236,P$30&lt;=$D236,NOT(ISBLANK($D236))),$G236,"")</f>
        <v/>
      </c>
      <c r="Q236" s="186" t="str">
        <f aca="false">IF(AND(Q$30&gt;=$D236,Q$30&lt;=$D236,NOT(ISBLANK($D236))),$G236,"")</f>
        <v/>
      </c>
      <c r="R236" s="186" t="str">
        <f aca="false">IF(AND(R$30&gt;=$D236,R$30&lt;=$D236,NOT(ISBLANK($D236))),$G236,"")</f>
        <v/>
      </c>
    </row>
    <row r="237" customFormat="false" ht="15.05" hidden="false" customHeight="false" outlineLevel="0" collapsed="false">
      <c r="H237" s="197"/>
      <c r="I237" s="197"/>
      <c r="J237" s="226"/>
      <c r="K237" s="232"/>
      <c r="L237" s="186" t="str">
        <f aca="false">IF(AND(L$30&gt;=$D237,L$30&lt;=$D237,NOT(ISBLANK($D237))),$G237,"")</f>
        <v/>
      </c>
      <c r="M237" s="186" t="str">
        <f aca="false">IF(AND(M$30&gt;=$D237,M$30&lt;=$D237,NOT(ISBLANK($D237))),$G237,"")</f>
        <v/>
      </c>
      <c r="N237" s="186" t="str">
        <f aca="false">IF(AND(N$30&gt;=$D237,N$30&lt;=$D237,NOT(ISBLANK($D237))),$G237,"")</f>
        <v/>
      </c>
      <c r="O237" s="186" t="str">
        <f aca="false">IF(AND(O$30&gt;=$D237,O$30&lt;=$D237,NOT(ISBLANK($D237))),$G237,"")</f>
        <v/>
      </c>
      <c r="P237" s="186" t="str">
        <f aca="false">IF(AND(P$30&gt;=$D237,P$30&lt;=$D237,NOT(ISBLANK($D237))),$G237,"")</f>
        <v/>
      </c>
      <c r="Q237" s="186" t="str">
        <f aca="false">IF(AND(Q$30&gt;=$D237,Q$30&lt;=$D237,NOT(ISBLANK($D237))),$G237,"")</f>
        <v/>
      </c>
      <c r="R237" s="186" t="str">
        <f aca="false">IF(AND(R$30&gt;=$D237,R$30&lt;=$D237,NOT(ISBLANK($D237))),$G237,"")</f>
        <v/>
      </c>
    </row>
    <row r="238" customFormat="false" ht="15.05" hidden="false" customHeight="false" outlineLevel="0" collapsed="false">
      <c r="H238" s="197"/>
      <c r="I238" s="197"/>
      <c r="J238" s="226"/>
      <c r="K238" s="232"/>
      <c r="L238" s="186" t="str">
        <f aca="false">IF(AND(L$30&gt;=$D238,L$30&lt;=$D238,NOT(ISBLANK($D238))),$G238,"")</f>
        <v/>
      </c>
      <c r="M238" s="186" t="str">
        <f aca="false">IF(AND(M$30&gt;=$D238,M$30&lt;=$D238,NOT(ISBLANK($D238))),$G238,"")</f>
        <v/>
      </c>
      <c r="N238" s="186" t="str">
        <f aca="false">IF(AND(N$30&gt;=$D238,N$30&lt;=$D238,NOT(ISBLANK($D238))),$G238,"")</f>
        <v/>
      </c>
      <c r="O238" s="186" t="str">
        <f aca="false">IF(AND(O$30&gt;=$D238,O$30&lt;=$D238,NOT(ISBLANK($D238))),$G238,"")</f>
        <v/>
      </c>
      <c r="P238" s="186" t="str">
        <f aca="false">IF(AND(P$30&gt;=$D238,P$30&lt;=$D238,NOT(ISBLANK($D238))),$G238,"")</f>
        <v/>
      </c>
      <c r="Q238" s="186" t="str">
        <f aca="false">IF(AND(Q$30&gt;=$D238,Q$30&lt;=$D238,NOT(ISBLANK($D238))),$G238,"")</f>
        <v/>
      </c>
      <c r="R238" s="186" t="str">
        <f aca="false">IF(AND(R$30&gt;=$D238,R$30&lt;=$D238,NOT(ISBLANK($D238))),$G238,"")</f>
        <v/>
      </c>
    </row>
    <row r="239" customFormat="false" ht="15.05" hidden="false" customHeight="false" outlineLevel="0" collapsed="false">
      <c r="H239" s="197"/>
      <c r="I239" s="197"/>
      <c r="J239" s="226"/>
      <c r="K239" s="232"/>
      <c r="L239" s="186" t="str">
        <f aca="false">IF(AND(L$30&gt;=$D239,L$30&lt;=$D239,NOT(ISBLANK($D239))),$G239,"")</f>
        <v/>
      </c>
      <c r="M239" s="186" t="str">
        <f aca="false">IF(AND(M$30&gt;=$D239,M$30&lt;=$D239,NOT(ISBLANK($D239))),$G239,"")</f>
        <v/>
      </c>
      <c r="N239" s="186" t="str">
        <f aca="false">IF(AND(N$30&gt;=$D239,N$30&lt;=$D239,NOT(ISBLANK($D239))),$G239,"")</f>
        <v/>
      </c>
      <c r="O239" s="186" t="str">
        <f aca="false">IF(AND(O$30&gt;=$D239,O$30&lt;=$D239,NOT(ISBLANK($D239))),$G239,"")</f>
        <v/>
      </c>
      <c r="P239" s="186" t="str">
        <f aca="false">IF(AND(P$30&gt;=$D239,P$30&lt;=$D239,NOT(ISBLANK($D239))),$G239,"")</f>
        <v/>
      </c>
      <c r="Q239" s="186" t="str">
        <f aca="false">IF(AND(Q$30&gt;=$D239,Q$30&lt;=$D239,NOT(ISBLANK($D239))),$G239,"")</f>
        <v/>
      </c>
      <c r="R239" s="186" t="str">
        <f aca="false">IF(AND(R$30&gt;=$D239,R$30&lt;=$D239,NOT(ISBLANK($D239))),$G239,"")</f>
        <v/>
      </c>
    </row>
    <row r="240" customFormat="false" ht="15.05" hidden="false" customHeight="false" outlineLevel="0" collapsed="false">
      <c r="H240" s="197"/>
      <c r="I240" s="197"/>
      <c r="J240" s="226"/>
      <c r="K240" s="232"/>
      <c r="L240" s="186" t="str">
        <f aca="false">IF(AND(L$30&gt;=$D240,L$30&lt;=$D240,NOT(ISBLANK($D240))),$G240,"")</f>
        <v/>
      </c>
      <c r="M240" s="186" t="str">
        <f aca="false">IF(AND(M$30&gt;=$D240,M$30&lt;=$D240,NOT(ISBLANK($D240))),$G240,"")</f>
        <v/>
      </c>
      <c r="N240" s="186" t="str">
        <f aca="false">IF(AND(N$30&gt;=$D240,N$30&lt;=$D240,NOT(ISBLANK($D240))),$G240,"")</f>
        <v/>
      </c>
      <c r="O240" s="186" t="str">
        <f aca="false">IF(AND(O$30&gt;=$D240,O$30&lt;=$D240,NOT(ISBLANK($D240))),$G240,"")</f>
        <v/>
      </c>
      <c r="P240" s="186" t="str">
        <f aca="false">IF(AND(P$30&gt;=$D240,P$30&lt;=$D240,NOT(ISBLANK($D240))),$G240,"")</f>
        <v/>
      </c>
      <c r="Q240" s="186" t="str">
        <f aca="false">IF(AND(Q$30&gt;=$D240,Q$30&lt;=$D240,NOT(ISBLANK($D240))),$G240,"")</f>
        <v/>
      </c>
      <c r="R240" s="186" t="str">
        <f aca="false">IF(AND(R$30&gt;=$D240,R$30&lt;=$D240,NOT(ISBLANK($D240))),$G240,"")</f>
        <v/>
      </c>
    </row>
    <row r="241" customFormat="false" ht="15.05" hidden="false" customHeight="false" outlineLevel="0" collapsed="false">
      <c r="H241" s="197"/>
      <c r="I241" s="197"/>
      <c r="J241" s="226"/>
      <c r="K241" s="232"/>
      <c r="L241" s="186" t="str">
        <f aca="false">IF(AND(L$30&gt;=$D241,L$30&lt;=$D241,NOT(ISBLANK($D241))),$G241,"")</f>
        <v/>
      </c>
      <c r="M241" s="186" t="str">
        <f aca="false">IF(AND(M$30&gt;=$D241,M$30&lt;=$D241,NOT(ISBLANK($D241))),$G241,"")</f>
        <v/>
      </c>
      <c r="N241" s="186" t="str">
        <f aca="false">IF(AND(N$30&gt;=$D241,N$30&lt;=$D241,NOT(ISBLANK($D241))),$G241,"")</f>
        <v/>
      </c>
      <c r="O241" s="186" t="str">
        <f aca="false">IF(AND(O$30&gt;=$D241,O$30&lt;=$D241,NOT(ISBLANK($D241))),$G241,"")</f>
        <v/>
      </c>
      <c r="P241" s="186" t="str">
        <f aca="false">IF(AND(P$30&gt;=$D241,P$30&lt;=$D241,NOT(ISBLANK($D241))),$G241,"")</f>
        <v/>
      </c>
      <c r="Q241" s="186" t="str">
        <f aca="false">IF(AND(Q$30&gt;=$D241,Q$30&lt;=$D241,NOT(ISBLANK($D241))),$G241,"")</f>
        <v/>
      </c>
      <c r="R241" s="186" t="str">
        <f aca="false">IF(AND(R$30&gt;=$D241,R$30&lt;=$D241,NOT(ISBLANK($D241))),$G241,"")</f>
        <v/>
      </c>
    </row>
    <row r="242" customFormat="false" ht="15.05" hidden="false" customHeight="false" outlineLevel="0" collapsed="false">
      <c r="H242" s="197"/>
      <c r="I242" s="197"/>
      <c r="J242" s="226"/>
      <c r="K242" s="232"/>
      <c r="L242" s="186" t="str">
        <f aca="false">IF(AND(L$30&gt;=$D242,L$30&lt;=$D242,NOT(ISBLANK($D242))),$G242,"")</f>
        <v/>
      </c>
      <c r="M242" s="186" t="str">
        <f aca="false">IF(AND(M$30&gt;=$D242,M$30&lt;=$D242,NOT(ISBLANK($D242))),$G242,"")</f>
        <v/>
      </c>
      <c r="N242" s="186" t="str">
        <f aca="false">IF(AND(N$30&gt;=$D242,N$30&lt;=$D242,NOT(ISBLANK($D242))),$G242,"")</f>
        <v/>
      </c>
      <c r="O242" s="186" t="str">
        <f aca="false">IF(AND(O$30&gt;=$D242,O$30&lt;=$D242,NOT(ISBLANK($D242))),$G242,"")</f>
        <v/>
      </c>
      <c r="P242" s="186" t="str">
        <f aca="false">IF(AND(P$30&gt;=$D242,P$30&lt;=$D242,NOT(ISBLANK($D242))),$G242,"")</f>
        <v/>
      </c>
      <c r="Q242" s="186" t="str">
        <f aca="false">IF(AND(Q$30&gt;=$D242,Q$30&lt;=$D242,NOT(ISBLANK($D242))),$G242,"")</f>
        <v/>
      </c>
      <c r="R242" s="186" t="str">
        <f aca="false">IF(AND(R$30&gt;=$D242,R$30&lt;=$D242,NOT(ISBLANK($D242))),$G242,"")</f>
        <v/>
      </c>
    </row>
    <row r="243" customFormat="false" ht="15.05" hidden="false" customHeight="false" outlineLevel="0" collapsed="false">
      <c r="H243" s="197"/>
      <c r="I243" s="197"/>
      <c r="J243" s="226"/>
      <c r="K243" s="232"/>
      <c r="L243" s="186" t="str">
        <f aca="false">IF(AND(L$30&gt;=$D243,L$30&lt;=$D243,NOT(ISBLANK($D243))),$G243,"")</f>
        <v/>
      </c>
      <c r="M243" s="186" t="str">
        <f aca="false">IF(AND(M$30&gt;=$D243,M$30&lt;=$D243,NOT(ISBLANK($D243))),$G243,"")</f>
        <v/>
      </c>
      <c r="N243" s="186" t="str">
        <f aca="false">IF(AND(N$30&gt;=$D243,N$30&lt;=$D243,NOT(ISBLANK($D243))),$G243,"")</f>
        <v/>
      </c>
      <c r="O243" s="186" t="str">
        <f aca="false">IF(AND(O$30&gt;=$D243,O$30&lt;=$D243,NOT(ISBLANK($D243))),$G243,"")</f>
        <v/>
      </c>
      <c r="P243" s="186" t="str">
        <f aca="false">IF(AND(P$30&gt;=$D243,P$30&lt;=$D243,NOT(ISBLANK($D243))),$G243,"")</f>
        <v/>
      </c>
      <c r="Q243" s="186" t="str">
        <f aca="false">IF(AND(Q$30&gt;=$D243,Q$30&lt;=$D243,NOT(ISBLANK($D243))),$G243,"")</f>
        <v/>
      </c>
      <c r="R243" s="186" t="str">
        <f aca="false">IF(AND(R$30&gt;=$D243,R$30&lt;=$D243,NOT(ISBLANK($D243))),$G243,"")</f>
        <v/>
      </c>
    </row>
    <row r="244" customFormat="false" ht="15.05" hidden="false" customHeight="false" outlineLevel="0" collapsed="false">
      <c r="H244" s="197"/>
      <c r="I244" s="197"/>
      <c r="J244" s="226"/>
      <c r="K244" s="232"/>
      <c r="L244" s="186" t="str">
        <f aca="false">IF(AND(L$30&gt;=$D244,L$30&lt;=$D244,NOT(ISBLANK($D244))),$G244,"")</f>
        <v/>
      </c>
      <c r="M244" s="186" t="str">
        <f aca="false">IF(AND(M$30&gt;=$D244,M$30&lt;=$D244,NOT(ISBLANK($D244))),$G244,"")</f>
        <v/>
      </c>
      <c r="N244" s="186" t="str">
        <f aca="false">IF(AND(N$30&gt;=$D244,N$30&lt;=$D244,NOT(ISBLANK($D244))),$G244,"")</f>
        <v/>
      </c>
      <c r="O244" s="186" t="str">
        <f aca="false">IF(AND(O$30&gt;=$D244,O$30&lt;=$D244,NOT(ISBLANK($D244))),$G244,"")</f>
        <v/>
      </c>
      <c r="P244" s="186" t="str">
        <f aca="false">IF(AND(P$30&gt;=$D244,P$30&lt;=$D244,NOT(ISBLANK($D244))),$G244,"")</f>
        <v/>
      </c>
      <c r="Q244" s="186" t="str">
        <f aca="false">IF(AND(Q$30&gt;=$D244,Q$30&lt;=$D244,NOT(ISBLANK($D244))),$G244,"")</f>
        <v/>
      </c>
      <c r="R244" s="186" t="str">
        <f aca="false">IF(AND(R$30&gt;=$D244,R$30&lt;=$D244,NOT(ISBLANK($D244))),$G244,"")</f>
        <v/>
      </c>
    </row>
    <row r="245" customFormat="false" ht="15.05" hidden="false" customHeight="false" outlineLevel="0" collapsed="false">
      <c r="H245" s="197"/>
      <c r="I245" s="197"/>
      <c r="J245" s="226"/>
      <c r="K245" s="232"/>
      <c r="L245" s="186" t="str">
        <f aca="false">IF(AND(L$30&gt;=$D245,L$30&lt;=$D245,NOT(ISBLANK($D245))),$G245,"")</f>
        <v/>
      </c>
      <c r="M245" s="186" t="str">
        <f aca="false">IF(AND(M$30&gt;=$D245,M$30&lt;=$D245,NOT(ISBLANK($D245))),$G245,"")</f>
        <v/>
      </c>
      <c r="N245" s="186" t="str">
        <f aca="false">IF(AND(N$30&gt;=$D245,N$30&lt;=$D245,NOT(ISBLANK($D245))),$G245,"")</f>
        <v/>
      </c>
      <c r="O245" s="186" t="str">
        <f aca="false">IF(AND(O$30&gt;=$D245,O$30&lt;=$D245,NOT(ISBLANK($D245))),$G245,"")</f>
        <v/>
      </c>
      <c r="P245" s="186" t="str">
        <f aca="false">IF(AND(P$30&gt;=$D245,P$30&lt;=$D245,NOT(ISBLANK($D245))),$G245,"")</f>
        <v/>
      </c>
      <c r="Q245" s="186" t="str">
        <f aca="false">IF(AND(Q$30&gt;=$D245,Q$30&lt;=$D245,NOT(ISBLANK($D245))),$G245,"")</f>
        <v/>
      </c>
      <c r="R245" s="186" t="str">
        <f aca="false">IF(AND(R$30&gt;=$D245,R$30&lt;=$D245,NOT(ISBLANK($D245))),$G245,"")</f>
        <v/>
      </c>
    </row>
    <row r="246" customFormat="false" ht="15.05" hidden="false" customHeight="false" outlineLevel="0" collapsed="false">
      <c r="H246" s="197"/>
      <c r="I246" s="197"/>
      <c r="J246" s="226"/>
      <c r="K246" s="232"/>
      <c r="L246" s="186" t="str">
        <f aca="false">IF(AND(L$30&gt;=$D246,L$30&lt;=$D246,NOT(ISBLANK($D246))),$G246,"")</f>
        <v/>
      </c>
      <c r="M246" s="186" t="str">
        <f aca="false">IF(AND(M$30&gt;=$D246,M$30&lt;=$D246,NOT(ISBLANK($D246))),$G246,"")</f>
        <v/>
      </c>
      <c r="N246" s="186" t="str">
        <f aca="false">IF(AND(N$30&gt;=$D246,N$30&lt;=$D246,NOT(ISBLANK($D246))),$G246,"")</f>
        <v/>
      </c>
      <c r="O246" s="186" t="str">
        <f aca="false">IF(AND(O$30&gt;=$D246,O$30&lt;=$D246,NOT(ISBLANK($D246))),$G246,"")</f>
        <v/>
      </c>
      <c r="P246" s="186" t="str">
        <f aca="false">IF(AND(P$30&gt;=$D246,P$30&lt;=$D246,NOT(ISBLANK($D246))),$G246,"")</f>
        <v/>
      </c>
      <c r="Q246" s="186" t="str">
        <f aca="false">IF(AND(Q$30&gt;=$D246,Q$30&lt;=$D246,NOT(ISBLANK($D246))),$G246,"")</f>
        <v/>
      </c>
      <c r="R246" s="186" t="str">
        <f aca="false">IF(AND(R$30&gt;=$D246,R$30&lt;=$D246,NOT(ISBLANK($D246))),$G246,"")</f>
        <v/>
      </c>
    </row>
    <row r="247" customFormat="false" ht="15.05" hidden="false" customHeight="false" outlineLevel="0" collapsed="false">
      <c r="H247" s="197"/>
      <c r="I247" s="197"/>
      <c r="J247" s="226"/>
      <c r="K247" s="232"/>
      <c r="L247" s="186" t="str">
        <f aca="false">IF(AND(L$30&gt;=$D247,L$30&lt;=$D247,NOT(ISBLANK($D247))),$G247,"")</f>
        <v/>
      </c>
      <c r="M247" s="186" t="str">
        <f aca="false">IF(AND(M$30&gt;=$D247,M$30&lt;=$D247,NOT(ISBLANK($D247))),$G247,"")</f>
        <v/>
      </c>
      <c r="N247" s="186" t="str">
        <f aca="false">IF(AND(N$30&gt;=$D247,N$30&lt;=$D247,NOT(ISBLANK($D247))),$G247,"")</f>
        <v/>
      </c>
      <c r="O247" s="186" t="str">
        <f aca="false">IF(AND(O$30&gt;=$D247,O$30&lt;=$D247,NOT(ISBLANK($D247))),$G247,"")</f>
        <v/>
      </c>
      <c r="P247" s="186" t="str">
        <f aca="false">IF(AND(P$30&gt;=$D247,P$30&lt;=$D247,NOT(ISBLANK($D247))),$G247,"")</f>
        <v/>
      </c>
      <c r="Q247" s="186" t="str">
        <f aca="false">IF(AND(Q$30&gt;=$D247,Q$30&lt;=$D247,NOT(ISBLANK($D247))),$G247,"")</f>
        <v/>
      </c>
      <c r="R247" s="186" t="str">
        <f aca="false">IF(AND(R$30&gt;=$D247,R$30&lt;=$D247,NOT(ISBLANK($D247))),$G247,"")</f>
        <v/>
      </c>
    </row>
    <row r="248" customFormat="false" ht="15.05" hidden="false" customHeight="false" outlineLevel="0" collapsed="false">
      <c r="H248" s="197"/>
      <c r="I248" s="197"/>
      <c r="J248" s="226"/>
      <c r="K248" s="232"/>
      <c r="L248" s="186" t="str">
        <f aca="false">IF(AND(L$30&gt;=$D248,L$30&lt;=$D248,NOT(ISBLANK($D248))),$G248,"")</f>
        <v/>
      </c>
      <c r="M248" s="186" t="str">
        <f aca="false">IF(AND(M$30&gt;=$D248,M$30&lt;=$D248,NOT(ISBLANK($D248))),$G248,"")</f>
        <v/>
      </c>
      <c r="N248" s="186" t="str">
        <f aca="false">IF(AND(N$30&gt;=$D248,N$30&lt;=$D248,NOT(ISBLANK($D248))),$G248,"")</f>
        <v/>
      </c>
      <c r="O248" s="186" t="str">
        <f aca="false">IF(AND(O$30&gt;=$D248,O$30&lt;=$D248,NOT(ISBLANK($D248))),$G248,"")</f>
        <v/>
      </c>
      <c r="P248" s="186" t="str">
        <f aca="false">IF(AND(P$30&gt;=$D248,P$30&lt;=$D248,NOT(ISBLANK($D248))),$G248,"")</f>
        <v/>
      </c>
      <c r="Q248" s="186" t="str">
        <f aca="false">IF(AND(Q$30&gt;=$D248,Q$30&lt;=$D248,NOT(ISBLANK($D248))),$G248,"")</f>
        <v/>
      </c>
      <c r="R248" s="186" t="str">
        <f aca="false">IF(AND(R$30&gt;=$D248,R$30&lt;=$D248,NOT(ISBLANK($D248))),$G248,"")</f>
        <v/>
      </c>
    </row>
    <row r="249" customFormat="false" ht="15.05" hidden="false" customHeight="false" outlineLevel="0" collapsed="false">
      <c r="H249" s="197"/>
      <c r="I249" s="197"/>
      <c r="J249" s="226"/>
      <c r="K249" s="232"/>
      <c r="L249" s="186" t="str">
        <f aca="false">IF(AND(L$30&gt;=$D249,L$30&lt;=$D249,NOT(ISBLANK($D249))),$G249,"")</f>
        <v/>
      </c>
      <c r="M249" s="186" t="str">
        <f aca="false">IF(AND(M$30&gt;=$D249,M$30&lt;=$D249,NOT(ISBLANK($D249))),$G249,"")</f>
        <v/>
      </c>
      <c r="N249" s="186" t="str">
        <f aca="false">IF(AND(N$30&gt;=$D249,N$30&lt;=$D249,NOT(ISBLANK($D249))),$G249,"")</f>
        <v/>
      </c>
      <c r="O249" s="186" t="str">
        <f aca="false">IF(AND(O$30&gt;=$D249,O$30&lt;=$D249,NOT(ISBLANK($D249))),$G249,"")</f>
        <v/>
      </c>
      <c r="P249" s="186" t="str">
        <f aca="false">IF(AND(P$30&gt;=$D249,P$30&lt;=$D249,NOT(ISBLANK($D249))),$G249,"")</f>
        <v/>
      </c>
      <c r="Q249" s="186" t="str">
        <f aca="false">IF(AND(Q$30&gt;=$D249,Q$30&lt;=$D249,NOT(ISBLANK($D249))),$G249,"")</f>
        <v/>
      </c>
      <c r="R249" s="186" t="str">
        <f aca="false">IF(AND(R$30&gt;=$D249,R$30&lt;=$D249,NOT(ISBLANK($D249))),$G249,"")</f>
        <v/>
      </c>
    </row>
    <row r="250" customFormat="false" ht="15.05" hidden="false" customHeight="false" outlineLevel="0" collapsed="false">
      <c r="H250" s="197"/>
      <c r="I250" s="197"/>
      <c r="J250" s="226"/>
      <c r="K250" s="232"/>
      <c r="L250" s="186" t="str">
        <f aca="false">IF(AND(L$30&gt;=$D250,L$30&lt;=$D250,NOT(ISBLANK($D250))),$G250,"")</f>
        <v/>
      </c>
      <c r="M250" s="186" t="str">
        <f aca="false">IF(AND(M$30&gt;=$D250,M$30&lt;=$D250,NOT(ISBLANK($D250))),$G250,"")</f>
        <v/>
      </c>
      <c r="N250" s="186" t="str">
        <f aca="false">IF(AND(N$30&gt;=$D250,N$30&lt;=$D250,NOT(ISBLANK($D250))),$G250,"")</f>
        <v/>
      </c>
      <c r="O250" s="186" t="str">
        <f aca="false">IF(AND(O$30&gt;=$D250,O$30&lt;=$D250,NOT(ISBLANK($D250))),$G250,"")</f>
        <v/>
      </c>
      <c r="P250" s="186" t="str">
        <f aca="false">IF(AND(P$30&gt;=$D250,P$30&lt;=$D250,NOT(ISBLANK($D250))),$G250,"")</f>
        <v/>
      </c>
      <c r="Q250" s="186" t="str">
        <f aca="false">IF(AND(Q$30&gt;=$D250,Q$30&lt;=$D250,NOT(ISBLANK($D250))),$G250,"")</f>
        <v/>
      </c>
      <c r="R250" s="186" t="str">
        <f aca="false">IF(AND(R$30&gt;=$D250,R$30&lt;=$D250,NOT(ISBLANK($D250))),$G250,"")</f>
        <v/>
      </c>
    </row>
    <row r="251" customFormat="false" ht="15.05" hidden="false" customHeight="false" outlineLevel="0" collapsed="false">
      <c r="H251" s="197"/>
      <c r="I251" s="197"/>
      <c r="J251" s="226"/>
      <c r="K251" s="232"/>
      <c r="L251" s="186" t="str">
        <f aca="false">IF(AND(L$30&gt;=$D251,L$30&lt;=$D251,NOT(ISBLANK($D251))),$G251,"")</f>
        <v/>
      </c>
      <c r="M251" s="186" t="str">
        <f aca="false">IF(AND(M$30&gt;=$D251,M$30&lt;=$D251,NOT(ISBLANK($D251))),$G251,"")</f>
        <v/>
      </c>
      <c r="N251" s="186" t="str">
        <f aca="false">IF(AND(N$30&gt;=$D251,N$30&lt;=$D251,NOT(ISBLANK($D251))),$G251,"")</f>
        <v/>
      </c>
      <c r="O251" s="186" t="str">
        <f aca="false">IF(AND(O$30&gt;=$D251,O$30&lt;=$D251,NOT(ISBLANK($D251))),$G251,"")</f>
        <v/>
      </c>
      <c r="P251" s="186" t="str">
        <f aca="false">IF(AND(P$30&gt;=$D251,P$30&lt;=$D251,NOT(ISBLANK($D251))),$G251,"")</f>
        <v/>
      </c>
      <c r="Q251" s="186" t="str">
        <f aca="false">IF(AND(Q$30&gt;=$D251,Q$30&lt;=$D251,NOT(ISBLANK($D251))),$G251,"")</f>
        <v/>
      </c>
      <c r="R251" s="186" t="str">
        <f aca="false">IF(AND(R$30&gt;=$D251,R$30&lt;=$D251,NOT(ISBLANK($D251))),$G251,"")</f>
        <v/>
      </c>
    </row>
    <row r="252" customFormat="false" ht="15.05" hidden="false" customHeight="false" outlineLevel="0" collapsed="false">
      <c r="H252" s="197"/>
      <c r="I252" s="197"/>
      <c r="J252" s="226"/>
      <c r="K252" s="232"/>
      <c r="L252" s="186" t="str">
        <f aca="false">IF(AND(L$30&gt;=$D252,L$30&lt;=$D252,NOT(ISBLANK($D252))),$G252,"")</f>
        <v/>
      </c>
      <c r="M252" s="186" t="str">
        <f aca="false">IF(AND(M$30&gt;=$D252,M$30&lt;=$D252,NOT(ISBLANK($D252))),$G252,"")</f>
        <v/>
      </c>
      <c r="N252" s="186" t="str">
        <f aca="false">IF(AND(N$30&gt;=$D252,N$30&lt;=$D252,NOT(ISBLANK($D252))),$G252,"")</f>
        <v/>
      </c>
      <c r="O252" s="186" t="str">
        <f aca="false">IF(AND(O$30&gt;=$D252,O$30&lt;=$D252,NOT(ISBLANK($D252))),$G252,"")</f>
        <v/>
      </c>
      <c r="P252" s="186" t="str">
        <f aca="false">IF(AND(P$30&gt;=$D252,P$30&lt;=$D252,NOT(ISBLANK($D252))),$G252,"")</f>
        <v/>
      </c>
      <c r="Q252" s="186" t="str">
        <f aca="false">IF(AND(Q$30&gt;=$D252,Q$30&lt;=$D252,NOT(ISBLANK($D252))),$G252,"")</f>
        <v/>
      </c>
      <c r="R252" s="186" t="str">
        <f aca="false">IF(AND(R$30&gt;=$D252,R$30&lt;=$D252,NOT(ISBLANK($D252))),$G252,"")</f>
        <v/>
      </c>
    </row>
    <row r="253" customFormat="false" ht="15.05" hidden="false" customHeight="false" outlineLevel="0" collapsed="false">
      <c r="H253" s="197"/>
      <c r="I253" s="197"/>
      <c r="J253" s="226"/>
      <c r="K253" s="232"/>
      <c r="L253" s="186" t="str">
        <f aca="false">IF(AND(L$30&gt;=$D253,L$30&lt;=$D253,NOT(ISBLANK($D253))),$G253,"")</f>
        <v/>
      </c>
      <c r="M253" s="186" t="str">
        <f aca="false">IF(AND(M$30&gt;=$D253,M$30&lt;=$D253,NOT(ISBLANK($D253))),$G253,"")</f>
        <v/>
      </c>
      <c r="N253" s="186" t="str">
        <f aca="false">IF(AND(N$30&gt;=$D253,N$30&lt;=$D253,NOT(ISBLANK($D253))),$G253,"")</f>
        <v/>
      </c>
      <c r="O253" s="186" t="str">
        <f aca="false">IF(AND(O$30&gt;=$D253,O$30&lt;=$D253,NOT(ISBLANK($D253))),$G253,"")</f>
        <v/>
      </c>
      <c r="P253" s="186" t="str">
        <f aca="false">IF(AND(P$30&gt;=$D253,P$30&lt;=$D253,NOT(ISBLANK($D253))),$G253,"")</f>
        <v/>
      </c>
      <c r="Q253" s="186" t="str">
        <f aca="false">IF(AND(Q$30&gt;=$D253,Q$30&lt;=$D253,NOT(ISBLANK($D253))),$G253,"")</f>
        <v/>
      </c>
      <c r="R253" s="186" t="str">
        <f aca="false">IF(AND(R$30&gt;=$D253,R$30&lt;=$D253,NOT(ISBLANK($D253))),$G253,"")</f>
        <v/>
      </c>
    </row>
    <row r="254" customFormat="false" ht="15.05" hidden="false" customHeight="false" outlineLevel="0" collapsed="false">
      <c r="H254" s="197"/>
      <c r="I254" s="197"/>
      <c r="J254" s="226"/>
      <c r="K254" s="232"/>
      <c r="L254" s="186" t="str">
        <f aca="false">IF(AND(L$30&gt;=$D254,L$30&lt;=$D254,NOT(ISBLANK($D254))),$G254,"")</f>
        <v/>
      </c>
      <c r="M254" s="186" t="str">
        <f aca="false">IF(AND(M$30&gt;=$D254,M$30&lt;=$D254,NOT(ISBLANK($D254))),$G254,"")</f>
        <v/>
      </c>
      <c r="N254" s="186" t="str">
        <f aca="false">IF(AND(N$30&gt;=$D254,N$30&lt;=$D254,NOT(ISBLANK($D254))),$G254,"")</f>
        <v/>
      </c>
      <c r="O254" s="186" t="str">
        <f aca="false">IF(AND(O$30&gt;=$D254,O$30&lt;=$D254,NOT(ISBLANK($D254))),$G254,"")</f>
        <v/>
      </c>
      <c r="P254" s="186" t="str">
        <f aca="false">IF(AND(P$30&gt;=$D254,P$30&lt;=$D254,NOT(ISBLANK($D254))),$G254,"")</f>
        <v/>
      </c>
      <c r="Q254" s="186" t="str">
        <f aca="false">IF(AND(Q$30&gt;=$D254,Q$30&lt;=$D254,NOT(ISBLANK($D254))),$G254,"")</f>
        <v/>
      </c>
      <c r="R254" s="186" t="str">
        <f aca="false">IF(AND(R$30&gt;=$D254,R$30&lt;=$D254,NOT(ISBLANK($D254))),$G254,"")</f>
        <v/>
      </c>
    </row>
    <row r="255" customFormat="false" ht="15.05" hidden="false" customHeight="false" outlineLevel="0" collapsed="false">
      <c r="H255" s="197"/>
      <c r="I255" s="197"/>
      <c r="J255" s="226"/>
      <c r="K255" s="232"/>
      <c r="L255" s="186" t="str">
        <f aca="false">IF(AND(L$30&gt;=$D255,L$30&lt;=$D255,NOT(ISBLANK($D255))),$G255,"")</f>
        <v/>
      </c>
      <c r="M255" s="186" t="str">
        <f aca="false">IF(AND(M$30&gt;=$D255,M$30&lt;=$D255,NOT(ISBLANK($D255))),$G255,"")</f>
        <v/>
      </c>
      <c r="N255" s="186" t="str">
        <f aca="false">IF(AND(N$30&gt;=$D255,N$30&lt;=$D255,NOT(ISBLANK($D255))),$G255,"")</f>
        <v/>
      </c>
      <c r="O255" s="186" t="str">
        <f aca="false">IF(AND(O$30&gt;=$D255,O$30&lt;=$D255,NOT(ISBLANK($D255))),$G255,"")</f>
        <v/>
      </c>
      <c r="P255" s="186" t="str">
        <f aca="false">IF(AND(P$30&gt;=$D255,P$30&lt;=$D255,NOT(ISBLANK($D255))),$G255,"")</f>
        <v/>
      </c>
      <c r="Q255" s="186" t="str">
        <f aca="false">IF(AND(Q$30&gt;=$D255,Q$30&lt;=$D255,NOT(ISBLANK($D255))),$G255,"")</f>
        <v/>
      </c>
      <c r="R255" s="186" t="str">
        <f aca="false">IF(AND(R$30&gt;=$D255,R$30&lt;=$D255,NOT(ISBLANK($D255))),$G255,"")</f>
        <v/>
      </c>
    </row>
    <row r="256" customFormat="false" ht="15.05" hidden="false" customHeight="false" outlineLevel="0" collapsed="false">
      <c r="H256" s="197"/>
      <c r="I256" s="197"/>
      <c r="J256" s="226"/>
      <c r="K256" s="232"/>
      <c r="L256" s="186" t="str">
        <f aca="false">IF(AND(L$30&gt;=$D256,L$30&lt;=$D256,NOT(ISBLANK($D256))),$G256,"")</f>
        <v/>
      </c>
      <c r="M256" s="186" t="str">
        <f aca="false">IF(AND(M$30&gt;=$D256,M$30&lt;=$D256,NOT(ISBLANK($D256))),$G256,"")</f>
        <v/>
      </c>
      <c r="N256" s="186" t="str">
        <f aca="false">IF(AND(N$30&gt;=$D256,N$30&lt;=$D256,NOT(ISBLANK($D256))),$G256,"")</f>
        <v/>
      </c>
      <c r="O256" s="186" t="str">
        <f aca="false">IF(AND(O$30&gt;=$D256,O$30&lt;=$D256,NOT(ISBLANK($D256))),$G256,"")</f>
        <v/>
      </c>
      <c r="P256" s="186" t="str">
        <f aca="false">IF(AND(P$30&gt;=$D256,P$30&lt;=$D256,NOT(ISBLANK($D256))),$G256,"")</f>
        <v/>
      </c>
      <c r="Q256" s="186" t="str">
        <f aca="false">IF(AND(Q$30&gt;=$D256,Q$30&lt;=$D256,NOT(ISBLANK($D256))),$G256,"")</f>
        <v/>
      </c>
      <c r="R256" s="186" t="str">
        <f aca="false">IF(AND(R$30&gt;=$D256,R$30&lt;=$D256,NOT(ISBLANK($D256))),$G256,"")</f>
        <v/>
      </c>
    </row>
    <row r="257" customFormat="false" ht="15.05" hidden="false" customHeight="false" outlineLevel="0" collapsed="false">
      <c r="H257" s="197"/>
      <c r="I257" s="197"/>
      <c r="J257" s="226"/>
      <c r="K257" s="232"/>
      <c r="L257" s="186" t="str">
        <f aca="false">IF(AND(L$30&gt;=$D257,L$30&lt;=$D257,NOT(ISBLANK($D257))),$G257,"")</f>
        <v/>
      </c>
      <c r="M257" s="186" t="str">
        <f aca="false">IF(AND(M$30&gt;=$D257,M$30&lt;=$D257,NOT(ISBLANK($D257))),$G257,"")</f>
        <v/>
      </c>
      <c r="N257" s="186" t="str">
        <f aca="false">IF(AND(N$30&gt;=$D257,N$30&lt;=$D257,NOT(ISBLANK($D257))),$G257,"")</f>
        <v/>
      </c>
      <c r="O257" s="186" t="str">
        <f aca="false">IF(AND(O$30&gt;=$D257,O$30&lt;=$D257,NOT(ISBLANK($D257))),$G257,"")</f>
        <v/>
      </c>
      <c r="P257" s="186" t="str">
        <f aca="false">IF(AND(P$30&gt;=$D257,P$30&lt;=$D257,NOT(ISBLANK($D257))),$G257,"")</f>
        <v/>
      </c>
      <c r="Q257" s="186" t="str">
        <f aca="false">IF(AND(Q$30&gt;=$D257,Q$30&lt;=$D257,NOT(ISBLANK($D257))),$G257,"")</f>
        <v/>
      </c>
      <c r="R257" s="186" t="str">
        <f aca="false">IF(AND(R$30&gt;=$D257,R$30&lt;=$D257,NOT(ISBLANK($D257))),$G257,"")</f>
        <v/>
      </c>
    </row>
    <row r="258" customFormat="false" ht="15.05" hidden="false" customHeight="false" outlineLevel="0" collapsed="false">
      <c r="H258" s="197"/>
      <c r="I258" s="197"/>
      <c r="J258" s="226"/>
      <c r="K258" s="232"/>
      <c r="L258" s="186" t="str">
        <f aca="false">IF(AND(L$30&gt;=$D258,L$30&lt;=$D258,NOT(ISBLANK($D258))),$G258,"")</f>
        <v/>
      </c>
      <c r="M258" s="186" t="str">
        <f aca="false">IF(AND(M$30&gt;=$D258,M$30&lt;=$D258,NOT(ISBLANK($D258))),$G258,"")</f>
        <v/>
      </c>
      <c r="N258" s="186" t="str">
        <f aca="false">IF(AND(N$30&gt;=$D258,N$30&lt;=$D258,NOT(ISBLANK($D258))),$G258,"")</f>
        <v/>
      </c>
      <c r="O258" s="186" t="str">
        <f aca="false">IF(AND(O$30&gt;=$D258,O$30&lt;=$D258,NOT(ISBLANK($D258))),$G258,"")</f>
        <v/>
      </c>
      <c r="P258" s="186" t="str">
        <f aca="false">IF(AND(P$30&gt;=$D258,P$30&lt;=$D258,NOT(ISBLANK($D258))),$G258,"")</f>
        <v/>
      </c>
      <c r="Q258" s="186" t="str">
        <f aca="false">IF(AND(Q$30&gt;=$D258,Q$30&lt;=$D258,NOT(ISBLANK($D258))),$G258,"")</f>
        <v/>
      </c>
      <c r="R258" s="186" t="str">
        <f aca="false">IF(AND(R$30&gt;=$D258,R$30&lt;=$D258,NOT(ISBLANK($D258))),$G258,"")</f>
        <v/>
      </c>
    </row>
    <row r="259" customFormat="false" ht="15.05" hidden="false" customHeight="false" outlineLevel="0" collapsed="false">
      <c r="H259" s="197"/>
      <c r="I259" s="197"/>
      <c r="J259" s="226"/>
      <c r="K259" s="232"/>
      <c r="L259" s="186" t="str">
        <f aca="false">IF(AND(L$30&gt;=$D259,L$30&lt;=$D259,NOT(ISBLANK($D259))),$G259,"")</f>
        <v/>
      </c>
      <c r="M259" s="186" t="str">
        <f aca="false">IF(AND(M$30&gt;=$D259,M$30&lt;=$D259,NOT(ISBLANK($D259))),$G259,"")</f>
        <v/>
      </c>
      <c r="N259" s="186" t="str">
        <f aca="false">IF(AND(N$30&gt;=$D259,N$30&lt;=$D259,NOT(ISBLANK($D259))),$G259,"")</f>
        <v/>
      </c>
      <c r="O259" s="186" t="str">
        <f aca="false">IF(AND(O$30&gt;=$D259,O$30&lt;=$D259,NOT(ISBLANK($D259))),$G259,"")</f>
        <v/>
      </c>
      <c r="P259" s="186" t="str">
        <f aca="false">IF(AND(P$30&gt;=$D259,P$30&lt;=$D259,NOT(ISBLANK($D259))),$G259,"")</f>
        <v/>
      </c>
      <c r="Q259" s="186" t="str">
        <f aca="false">IF(AND(Q$30&gt;=$D259,Q$30&lt;=$D259,NOT(ISBLANK($D259))),$G259,"")</f>
        <v/>
      </c>
      <c r="R259" s="186" t="str">
        <f aca="false">IF(AND(R$30&gt;=$D259,R$30&lt;=$D259,NOT(ISBLANK($D259))),$G259,"")</f>
        <v/>
      </c>
    </row>
    <row r="260" customFormat="false" ht="15.05" hidden="false" customHeight="false" outlineLevel="0" collapsed="false">
      <c r="H260" s="197"/>
      <c r="I260" s="197"/>
      <c r="J260" s="226"/>
      <c r="K260" s="232"/>
      <c r="L260" s="186" t="str">
        <f aca="false">IF(AND(L$30&gt;=$D260,L$30&lt;=$D260,NOT(ISBLANK($D260))),$G260,"")</f>
        <v/>
      </c>
      <c r="M260" s="186" t="str">
        <f aca="false">IF(AND(M$30&gt;=$D260,M$30&lt;=$D260,NOT(ISBLANK($D260))),$G260,"")</f>
        <v/>
      </c>
      <c r="N260" s="186" t="str">
        <f aca="false">IF(AND(N$30&gt;=$D260,N$30&lt;=$D260,NOT(ISBLANK($D260))),$G260,"")</f>
        <v/>
      </c>
      <c r="O260" s="186" t="str">
        <f aca="false">IF(AND(O$30&gt;=$D260,O$30&lt;=$D260,NOT(ISBLANK($D260))),$G260,"")</f>
        <v/>
      </c>
      <c r="P260" s="186" t="str">
        <f aca="false">IF(AND(P$30&gt;=$D260,P$30&lt;=$D260,NOT(ISBLANK($D260))),$G260,"")</f>
        <v/>
      </c>
      <c r="Q260" s="186" t="str">
        <f aca="false">IF(AND(Q$30&gt;=$D260,Q$30&lt;=$D260,NOT(ISBLANK($D260))),$G260,"")</f>
        <v/>
      </c>
      <c r="R260" s="186" t="str">
        <f aca="false">IF(AND(R$30&gt;=$D260,R$30&lt;=$D260,NOT(ISBLANK($D260))),$G260,"")</f>
        <v/>
      </c>
    </row>
    <row r="261" customFormat="false" ht="15.05" hidden="false" customHeight="false" outlineLevel="0" collapsed="false">
      <c r="H261" s="197"/>
      <c r="I261" s="197"/>
      <c r="J261" s="226"/>
      <c r="K261" s="232"/>
      <c r="L261" s="186" t="str">
        <f aca="false">IF(AND(L$30&gt;=$D261,L$30&lt;=$D261,NOT(ISBLANK($D261))),$G261,"")</f>
        <v/>
      </c>
      <c r="M261" s="186" t="str">
        <f aca="false">IF(AND(M$30&gt;=$D261,M$30&lt;=$D261,NOT(ISBLANK($D261))),$G261,"")</f>
        <v/>
      </c>
      <c r="N261" s="186" t="str">
        <f aca="false">IF(AND(N$30&gt;=$D261,N$30&lt;=$D261,NOT(ISBLANK($D261))),$G261,"")</f>
        <v/>
      </c>
      <c r="O261" s="186" t="str">
        <f aca="false">IF(AND(O$30&gt;=$D261,O$30&lt;=$D261,NOT(ISBLANK($D261))),$G261,"")</f>
        <v/>
      </c>
      <c r="P261" s="186" t="str">
        <f aca="false">IF(AND(P$30&gt;=$D261,P$30&lt;=$D261,NOT(ISBLANK($D261))),$G261,"")</f>
        <v/>
      </c>
      <c r="Q261" s="186" t="str">
        <f aca="false">IF(AND(Q$30&gt;=$D261,Q$30&lt;=$D261,NOT(ISBLANK($D261))),$G261,"")</f>
        <v/>
      </c>
      <c r="R261" s="186" t="str">
        <f aca="false">IF(AND(R$30&gt;=$D261,R$30&lt;=$D261,NOT(ISBLANK($D261))),$G261,"")</f>
        <v/>
      </c>
    </row>
    <row r="262" customFormat="false" ht="15.05" hidden="false" customHeight="false" outlineLevel="0" collapsed="false">
      <c r="H262" s="197"/>
      <c r="I262" s="197"/>
      <c r="J262" s="226"/>
      <c r="K262" s="232"/>
      <c r="L262" s="186" t="str">
        <f aca="false">IF(AND(L$30&gt;=$D262,L$30&lt;=$D262,NOT(ISBLANK($D262))),$G262,"")</f>
        <v/>
      </c>
      <c r="M262" s="186" t="str">
        <f aca="false">IF(AND(M$30&gt;=$D262,M$30&lt;=$D262,NOT(ISBLANK($D262))),$G262,"")</f>
        <v/>
      </c>
      <c r="N262" s="186" t="str">
        <f aca="false">IF(AND(N$30&gt;=$D262,N$30&lt;=$D262,NOT(ISBLANK($D262))),$G262,"")</f>
        <v/>
      </c>
      <c r="O262" s="186" t="str">
        <f aca="false">IF(AND(O$30&gt;=$D262,O$30&lt;=$D262,NOT(ISBLANK($D262))),$G262,"")</f>
        <v/>
      </c>
      <c r="P262" s="186" t="str">
        <f aca="false">IF(AND(P$30&gt;=$D262,P$30&lt;=$D262,NOT(ISBLANK($D262))),$G262,"")</f>
        <v/>
      </c>
      <c r="Q262" s="186" t="str">
        <f aca="false">IF(AND(Q$30&gt;=$D262,Q$30&lt;=$D262,NOT(ISBLANK($D262))),$G262,"")</f>
        <v/>
      </c>
      <c r="R262" s="186" t="str">
        <f aca="false">IF(AND(R$30&gt;=$D262,R$30&lt;=$D262,NOT(ISBLANK($D262))),$G262,"")</f>
        <v/>
      </c>
    </row>
    <row r="263" customFormat="false" ht="15.05" hidden="false" customHeight="false" outlineLevel="0" collapsed="false">
      <c r="H263" s="197"/>
      <c r="I263" s="197"/>
      <c r="J263" s="226"/>
      <c r="K263" s="232"/>
      <c r="L263" s="186" t="str">
        <f aca="false">IF(AND(L$30&gt;=$D263,L$30&lt;=$D263,NOT(ISBLANK($D263))),$G263,"")</f>
        <v/>
      </c>
      <c r="M263" s="186" t="str">
        <f aca="false">IF(AND(M$30&gt;=$D263,M$30&lt;=$D263,NOT(ISBLANK($D263))),$G263,"")</f>
        <v/>
      </c>
      <c r="N263" s="186" t="str">
        <f aca="false">IF(AND(N$30&gt;=$D263,N$30&lt;=$D263,NOT(ISBLANK($D263))),$G263,"")</f>
        <v/>
      </c>
      <c r="O263" s="186" t="str">
        <f aca="false">IF(AND(O$30&gt;=$D263,O$30&lt;=$D263,NOT(ISBLANK($D263))),$G263,"")</f>
        <v/>
      </c>
      <c r="P263" s="186" t="str">
        <f aca="false">IF(AND(P$30&gt;=$D263,P$30&lt;=$D263,NOT(ISBLANK($D263))),$G263,"")</f>
        <v/>
      </c>
      <c r="Q263" s="186" t="str">
        <f aca="false">IF(AND(Q$30&gt;=$D263,Q$30&lt;=$D263,NOT(ISBLANK($D263))),$G263,"")</f>
        <v/>
      </c>
      <c r="R263" s="186" t="str">
        <f aca="false">IF(AND(R$30&gt;=$D263,R$30&lt;=$D263,NOT(ISBLANK($D263))),$G263,"")</f>
        <v/>
      </c>
    </row>
    <row r="264" customFormat="false" ht="15.05" hidden="false" customHeight="false" outlineLevel="0" collapsed="false">
      <c r="H264" s="197"/>
      <c r="I264" s="197"/>
      <c r="J264" s="226"/>
      <c r="K264" s="232"/>
      <c r="L264" s="186" t="str">
        <f aca="false">IF(AND(L$30&gt;=$D264,L$30&lt;=$D264,NOT(ISBLANK($D264))),$G264,"")</f>
        <v/>
      </c>
      <c r="M264" s="186" t="str">
        <f aca="false">IF(AND(M$30&gt;=$D264,M$30&lt;=$D264,NOT(ISBLANK($D264))),$G264,"")</f>
        <v/>
      </c>
      <c r="N264" s="186" t="str">
        <f aca="false">IF(AND(N$30&gt;=$D264,N$30&lt;=$D264,NOT(ISBLANK($D264))),$G264,"")</f>
        <v/>
      </c>
      <c r="O264" s="186" t="str">
        <f aca="false">IF(AND(O$30&gt;=$D264,O$30&lt;=$D264,NOT(ISBLANK($D264))),$G264,"")</f>
        <v/>
      </c>
      <c r="P264" s="186" t="str">
        <f aca="false">IF(AND(P$30&gt;=$D264,P$30&lt;=$D264,NOT(ISBLANK($D264))),$G264,"")</f>
        <v/>
      </c>
      <c r="Q264" s="186" t="str">
        <f aca="false">IF(AND(Q$30&gt;=$D264,Q$30&lt;=$D264,NOT(ISBLANK($D264))),$G264,"")</f>
        <v/>
      </c>
      <c r="R264" s="186" t="str">
        <f aca="false">IF(AND(R$30&gt;=$D264,R$30&lt;=$D264,NOT(ISBLANK($D264))),$G264,"")</f>
        <v/>
      </c>
    </row>
    <row r="265" customFormat="false" ht="15.05" hidden="false" customHeight="false" outlineLevel="0" collapsed="false">
      <c r="H265" s="197"/>
      <c r="I265" s="197"/>
      <c r="J265" s="226"/>
      <c r="K265" s="232"/>
      <c r="L265" s="186" t="str">
        <f aca="false">IF(AND(L$30&gt;=$D265,L$30&lt;=$D265,NOT(ISBLANK($D265))),$G265,"")</f>
        <v/>
      </c>
      <c r="M265" s="186" t="str">
        <f aca="false">IF(AND(M$30&gt;=$D265,M$30&lt;=$D265,NOT(ISBLANK($D265))),$G265,"")</f>
        <v/>
      </c>
      <c r="N265" s="186" t="str">
        <f aca="false">IF(AND(N$30&gt;=$D265,N$30&lt;=$D265,NOT(ISBLANK($D265))),$G265,"")</f>
        <v/>
      </c>
      <c r="O265" s="186" t="str">
        <f aca="false">IF(AND(O$30&gt;=$D265,O$30&lt;=$D265,NOT(ISBLANK($D265))),$G265,"")</f>
        <v/>
      </c>
      <c r="P265" s="186" t="str">
        <f aca="false">IF(AND(P$30&gt;=$D265,P$30&lt;=$D265,NOT(ISBLANK($D265))),$G265,"")</f>
        <v/>
      </c>
      <c r="Q265" s="186" t="str">
        <f aca="false">IF(AND(Q$30&gt;=$D265,Q$30&lt;=$D265,NOT(ISBLANK($D265))),$G265,"")</f>
        <v/>
      </c>
      <c r="R265" s="186" t="str">
        <f aca="false">IF(AND(R$30&gt;=$D265,R$30&lt;=$D265,NOT(ISBLANK($D265))),$G265,"")</f>
        <v/>
      </c>
    </row>
    <row r="266" customFormat="false" ht="15.05" hidden="false" customHeight="false" outlineLevel="0" collapsed="false">
      <c r="H266" s="197"/>
      <c r="I266" s="197"/>
      <c r="J266" s="226"/>
      <c r="K266" s="232"/>
      <c r="L266" s="186" t="str">
        <f aca="false">IF(AND(L$30&gt;=$D266,L$30&lt;=$D266,NOT(ISBLANK($D266))),$G266,"")</f>
        <v/>
      </c>
      <c r="M266" s="186" t="str">
        <f aca="false">IF(AND(M$30&gt;=$D266,M$30&lt;=$D266,NOT(ISBLANK($D266))),$G266,"")</f>
        <v/>
      </c>
      <c r="N266" s="186" t="str">
        <f aca="false">IF(AND(N$30&gt;=$D266,N$30&lt;=$D266,NOT(ISBLANK($D266))),$G266,"")</f>
        <v/>
      </c>
      <c r="O266" s="186" t="str">
        <f aca="false">IF(AND(O$30&gt;=$D266,O$30&lt;=$D266,NOT(ISBLANK($D266))),$G266,"")</f>
        <v/>
      </c>
      <c r="P266" s="186" t="str">
        <f aca="false">IF(AND(P$30&gt;=$D266,P$30&lt;=$D266,NOT(ISBLANK($D266))),$G266,"")</f>
        <v/>
      </c>
      <c r="Q266" s="186" t="str">
        <f aca="false">IF(AND(Q$30&gt;=$D266,Q$30&lt;=$D266,NOT(ISBLANK($D266))),$G266,"")</f>
        <v/>
      </c>
      <c r="R266" s="186" t="str">
        <f aca="false">IF(AND(R$30&gt;=$D266,R$30&lt;=$D266,NOT(ISBLANK($D266))),$G266,"")</f>
        <v/>
      </c>
    </row>
    <row r="267" customFormat="false" ht="15.05" hidden="false" customHeight="false" outlineLevel="0" collapsed="false">
      <c r="H267" s="197"/>
      <c r="I267" s="197"/>
      <c r="J267" s="226"/>
      <c r="K267" s="232"/>
      <c r="L267" s="186" t="str">
        <f aca="false">IF(AND(L$30&gt;=$D267,L$30&lt;=$D267,NOT(ISBLANK($D267))),$G267,"")</f>
        <v/>
      </c>
      <c r="M267" s="186" t="str">
        <f aca="false">IF(AND(M$30&gt;=$D267,M$30&lt;=$D267,NOT(ISBLANK($D267))),$G267,"")</f>
        <v/>
      </c>
      <c r="N267" s="186" t="str">
        <f aca="false">IF(AND(N$30&gt;=$D267,N$30&lt;=$D267,NOT(ISBLANK($D267))),$G267,"")</f>
        <v/>
      </c>
      <c r="O267" s="186" t="str">
        <f aca="false">IF(AND(O$30&gt;=$D267,O$30&lt;=$D267,NOT(ISBLANK($D267))),$G267,"")</f>
        <v/>
      </c>
      <c r="P267" s="186" t="str">
        <f aca="false">IF(AND(P$30&gt;=$D267,P$30&lt;=$D267,NOT(ISBLANK($D267))),$G267,"")</f>
        <v/>
      </c>
      <c r="Q267" s="186" t="str">
        <f aca="false">IF(AND(Q$30&gt;=$D267,Q$30&lt;=$D267,NOT(ISBLANK($D267))),$G267,"")</f>
        <v/>
      </c>
      <c r="R267" s="186" t="str">
        <f aca="false">IF(AND(R$30&gt;=$D267,R$30&lt;=$D267,NOT(ISBLANK($D267))),$G267,"")</f>
        <v/>
      </c>
    </row>
    <row r="268" customFormat="false" ht="15.05" hidden="false" customHeight="false" outlineLevel="0" collapsed="false">
      <c r="H268" s="197"/>
      <c r="I268" s="197"/>
      <c r="J268" s="226"/>
      <c r="K268" s="232"/>
      <c r="L268" s="186" t="str">
        <f aca="false">IF(AND(L$30&gt;=$D268,L$30&lt;=$D268,NOT(ISBLANK($D268))),$G268,"")</f>
        <v/>
      </c>
      <c r="M268" s="186" t="str">
        <f aca="false">IF(AND(M$30&gt;=$D268,M$30&lt;=$D268,NOT(ISBLANK($D268))),$G268,"")</f>
        <v/>
      </c>
      <c r="N268" s="186" t="str">
        <f aca="false">IF(AND(N$30&gt;=$D268,N$30&lt;=$D268,NOT(ISBLANK($D268))),$G268,"")</f>
        <v/>
      </c>
      <c r="O268" s="186" t="str">
        <f aca="false">IF(AND(O$30&gt;=$D268,O$30&lt;=$D268,NOT(ISBLANK($D268))),$G268,"")</f>
        <v/>
      </c>
      <c r="P268" s="186" t="str">
        <f aca="false">IF(AND(P$30&gt;=$D268,P$30&lt;=$D268,NOT(ISBLANK($D268))),$G268,"")</f>
        <v/>
      </c>
      <c r="Q268" s="186" t="str">
        <f aca="false">IF(AND(Q$30&gt;=$D268,Q$30&lt;=$D268,NOT(ISBLANK($D268))),$G268,"")</f>
        <v/>
      </c>
      <c r="R268" s="186" t="str">
        <f aca="false">IF(AND(R$30&gt;=$D268,R$30&lt;=$D268,NOT(ISBLANK($D268))),$G268,"")</f>
        <v/>
      </c>
    </row>
    <row r="269" customFormat="false" ht="15.05" hidden="false" customHeight="false" outlineLevel="0" collapsed="false">
      <c r="H269" s="197"/>
      <c r="I269" s="197"/>
      <c r="J269" s="226"/>
      <c r="K269" s="232"/>
      <c r="L269" s="186" t="str">
        <f aca="false">IF(AND(L$30&gt;=$D269,L$30&lt;=$D269,NOT(ISBLANK($D269))),$G269,"")</f>
        <v/>
      </c>
      <c r="M269" s="186" t="str">
        <f aca="false">IF(AND(M$30&gt;=$D269,M$30&lt;=$D269,NOT(ISBLANK($D269))),$G269,"")</f>
        <v/>
      </c>
      <c r="N269" s="186" t="str">
        <f aca="false">IF(AND(N$30&gt;=$D269,N$30&lt;=$D269,NOT(ISBLANK($D269))),$G269,"")</f>
        <v/>
      </c>
      <c r="O269" s="186" t="str">
        <f aca="false">IF(AND(O$30&gt;=$D269,O$30&lt;=$D269,NOT(ISBLANK($D269))),$G269,"")</f>
        <v/>
      </c>
      <c r="P269" s="186" t="str">
        <f aca="false">IF(AND(P$30&gt;=$D269,P$30&lt;=$D269,NOT(ISBLANK($D269))),$G269,"")</f>
        <v/>
      </c>
      <c r="Q269" s="186" t="str">
        <f aca="false">IF(AND(Q$30&gt;=$D269,Q$30&lt;=$D269,NOT(ISBLANK($D269))),$G269,"")</f>
        <v/>
      </c>
      <c r="R269" s="186" t="str">
        <f aca="false">IF(AND(R$30&gt;=$D269,R$30&lt;=$D269,NOT(ISBLANK($D269))),$G269,"")</f>
        <v/>
      </c>
    </row>
    <row r="270" customFormat="false" ht="15.05" hidden="false" customHeight="false" outlineLevel="0" collapsed="false">
      <c r="H270" s="197"/>
      <c r="I270" s="197"/>
      <c r="J270" s="226"/>
      <c r="K270" s="232"/>
      <c r="L270" s="186" t="str">
        <f aca="false">IF(AND(L$30&gt;=$D270,L$30&lt;=$D270,NOT(ISBLANK($D270))),$G270,"")</f>
        <v/>
      </c>
      <c r="M270" s="186" t="str">
        <f aca="false">IF(AND(M$30&gt;=$D270,M$30&lt;=$D270,NOT(ISBLANK($D270))),$G270,"")</f>
        <v/>
      </c>
      <c r="N270" s="186" t="str">
        <f aca="false">IF(AND(N$30&gt;=$D270,N$30&lt;=$D270,NOT(ISBLANK($D270))),$G270,"")</f>
        <v/>
      </c>
      <c r="O270" s="186" t="str">
        <f aca="false">IF(AND(O$30&gt;=$D270,O$30&lt;=$D270,NOT(ISBLANK($D270))),$G270,"")</f>
        <v/>
      </c>
      <c r="P270" s="186" t="str">
        <f aca="false">IF(AND(P$30&gt;=$D270,P$30&lt;=$D270,NOT(ISBLANK($D270))),$G270,"")</f>
        <v/>
      </c>
      <c r="Q270" s="186" t="str">
        <f aca="false">IF(AND(Q$30&gt;=$D270,Q$30&lt;=$D270,NOT(ISBLANK($D270))),$G270,"")</f>
        <v/>
      </c>
      <c r="R270" s="186" t="str">
        <f aca="false">IF(AND(R$30&gt;=$D270,R$30&lt;=$D270,NOT(ISBLANK($D270))),$G270,"")</f>
        <v/>
      </c>
    </row>
    <row r="271" customFormat="false" ht="15.05" hidden="false" customHeight="false" outlineLevel="0" collapsed="false">
      <c r="H271" s="197"/>
      <c r="I271" s="197"/>
      <c r="J271" s="226"/>
      <c r="K271" s="232"/>
      <c r="L271" s="186" t="str">
        <f aca="false">IF(AND(L$30&gt;=$D271,L$30&lt;=$D271,NOT(ISBLANK($D271))),$G271,"")</f>
        <v/>
      </c>
      <c r="M271" s="186" t="str">
        <f aca="false">IF(AND(M$30&gt;=$D271,M$30&lt;=$D271,NOT(ISBLANK($D271))),$G271,"")</f>
        <v/>
      </c>
      <c r="N271" s="186" t="str">
        <f aca="false">IF(AND(N$30&gt;=$D271,N$30&lt;=$D271,NOT(ISBLANK($D271))),$G271,"")</f>
        <v/>
      </c>
      <c r="O271" s="186" t="str">
        <f aca="false">IF(AND(O$30&gt;=$D271,O$30&lt;=$D271,NOT(ISBLANK($D271))),$G271,"")</f>
        <v/>
      </c>
      <c r="P271" s="186" t="str">
        <f aca="false">IF(AND(P$30&gt;=$D271,P$30&lt;=$D271,NOT(ISBLANK($D271))),$G271,"")</f>
        <v/>
      </c>
      <c r="Q271" s="186" t="str">
        <f aca="false">IF(AND(Q$30&gt;=$D271,Q$30&lt;=$D271,NOT(ISBLANK($D271))),$G271,"")</f>
        <v/>
      </c>
      <c r="R271" s="186" t="str">
        <f aca="false">IF(AND(R$30&gt;=$D271,R$30&lt;=$D271,NOT(ISBLANK($D271))),$G271,"")</f>
        <v/>
      </c>
    </row>
    <row r="272" customFormat="false" ht="15.05" hidden="false" customHeight="false" outlineLevel="0" collapsed="false">
      <c r="H272" s="197"/>
      <c r="I272" s="197"/>
      <c r="J272" s="226"/>
      <c r="K272" s="232"/>
      <c r="L272" s="186" t="str">
        <f aca="false">IF(AND(L$30&gt;=$D272,L$30&lt;=$D272,NOT(ISBLANK($D272))),$G272,"")</f>
        <v/>
      </c>
      <c r="M272" s="186" t="str">
        <f aca="false">IF(AND(M$30&gt;=$D272,M$30&lt;=$D272,NOT(ISBLANK($D272))),$G272,"")</f>
        <v/>
      </c>
      <c r="N272" s="186" t="str">
        <f aca="false">IF(AND(N$30&gt;=$D272,N$30&lt;=$D272,NOT(ISBLANK($D272))),$G272,"")</f>
        <v/>
      </c>
      <c r="O272" s="186" t="str">
        <f aca="false">IF(AND(O$30&gt;=$D272,O$30&lt;=$D272,NOT(ISBLANK($D272))),$G272,"")</f>
        <v/>
      </c>
      <c r="P272" s="186" t="str">
        <f aca="false">IF(AND(P$30&gt;=$D272,P$30&lt;=$D272,NOT(ISBLANK($D272))),$G272,"")</f>
        <v/>
      </c>
      <c r="Q272" s="186" t="str">
        <f aca="false">IF(AND(Q$30&gt;=$D272,Q$30&lt;=$D272,NOT(ISBLANK($D272))),$G272,"")</f>
        <v/>
      </c>
      <c r="R272" s="186" t="str">
        <f aca="false">IF(AND(R$30&gt;=$D272,R$30&lt;=$D272,NOT(ISBLANK($D272))),$G272,"")</f>
        <v/>
      </c>
    </row>
    <row r="273" customFormat="false" ht="15.05" hidden="false" customHeight="false" outlineLevel="0" collapsed="false">
      <c r="H273" s="197"/>
      <c r="I273" s="197"/>
      <c r="J273" s="226"/>
      <c r="K273" s="232"/>
      <c r="L273" s="186" t="str">
        <f aca="false">IF(AND(L$30&gt;=$D273,L$30&lt;=$D273,NOT(ISBLANK($D273))),$G273,"")</f>
        <v/>
      </c>
      <c r="M273" s="186" t="str">
        <f aca="false">IF(AND(M$30&gt;=$D273,M$30&lt;=$D273,NOT(ISBLANK($D273))),$G273,"")</f>
        <v/>
      </c>
      <c r="N273" s="186" t="str">
        <f aca="false">IF(AND(N$30&gt;=$D273,N$30&lt;=$D273,NOT(ISBLANK($D273))),$G273,"")</f>
        <v/>
      </c>
      <c r="O273" s="186" t="str">
        <f aca="false">IF(AND(O$30&gt;=$D273,O$30&lt;=$D273,NOT(ISBLANK($D273))),$G273,"")</f>
        <v/>
      </c>
      <c r="P273" s="186" t="str">
        <f aca="false">IF(AND(P$30&gt;=$D273,P$30&lt;=$D273,NOT(ISBLANK($D273))),$G273,"")</f>
        <v/>
      </c>
      <c r="Q273" s="186" t="str">
        <f aca="false">IF(AND(Q$30&gt;=$D273,Q$30&lt;=$D273,NOT(ISBLANK($D273))),$G273,"")</f>
        <v/>
      </c>
      <c r="R273" s="186" t="str">
        <f aca="false">IF(AND(R$30&gt;=$D273,R$30&lt;=$D273,NOT(ISBLANK($D273))),$G273,"")</f>
        <v/>
      </c>
    </row>
    <row r="274" customFormat="false" ht="15.05" hidden="false" customHeight="false" outlineLevel="0" collapsed="false">
      <c r="H274" s="197"/>
      <c r="I274" s="197"/>
      <c r="J274" s="226"/>
      <c r="K274" s="232"/>
      <c r="L274" s="186" t="str">
        <f aca="false">IF(AND(L$30&gt;=$D274,L$30&lt;=$D274,NOT(ISBLANK($D274))),$G274,"")</f>
        <v/>
      </c>
      <c r="M274" s="186" t="str">
        <f aca="false">IF(AND(M$30&gt;=$D274,M$30&lt;=$D274,NOT(ISBLANK($D274))),$G274,"")</f>
        <v/>
      </c>
      <c r="N274" s="186" t="str">
        <f aca="false">IF(AND(N$30&gt;=$D274,N$30&lt;=$D274,NOT(ISBLANK($D274))),$G274,"")</f>
        <v/>
      </c>
      <c r="O274" s="186" t="str">
        <f aca="false">IF(AND(O$30&gt;=$D274,O$30&lt;=$D274,NOT(ISBLANK($D274))),$G274,"")</f>
        <v/>
      </c>
      <c r="P274" s="186" t="str">
        <f aca="false">IF(AND(P$30&gt;=$D274,P$30&lt;=$D274,NOT(ISBLANK($D274))),$G274,"")</f>
        <v/>
      </c>
      <c r="Q274" s="186" t="str">
        <f aca="false">IF(AND(Q$30&gt;=$D274,Q$30&lt;=$D274,NOT(ISBLANK($D274))),$G274,"")</f>
        <v/>
      </c>
      <c r="R274" s="186" t="str">
        <f aca="false">IF(AND(R$30&gt;=$D274,R$30&lt;=$D274,NOT(ISBLANK($D274))),$G274,"")</f>
        <v/>
      </c>
    </row>
    <row r="275" customFormat="false" ht="15.05" hidden="false" customHeight="false" outlineLevel="0" collapsed="false">
      <c r="H275" s="197"/>
      <c r="I275" s="197"/>
      <c r="J275" s="226"/>
      <c r="K275" s="232"/>
      <c r="L275" s="186" t="str">
        <f aca="false">IF(AND(L$30&gt;=$D275,L$30&lt;=$D275,NOT(ISBLANK($D275))),$G275,"")</f>
        <v/>
      </c>
      <c r="M275" s="186" t="str">
        <f aca="false">IF(AND(M$30&gt;=$D275,M$30&lt;=$D275,NOT(ISBLANK($D275))),$G275,"")</f>
        <v/>
      </c>
      <c r="N275" s="186" t="str">
        <f aca="false">IF(AND(N$30&gt;=$D275,N$30&lt;=$D275,NOT(ISBLANK($D275))),$G275,"")</f>
        <v/>
      </c>
      <c r="O275" s="186" t="str">
        <f aca="false">IF(AND(O$30&gt;=$D275,O$30&lt;=$D275,NOT(ISBLANK($D275))),$G275,"")</f>
        <v/>
      </c>
      <c r="P275" s="186" t="str">
        <f aca="false">IF(AND(P$30&gt;=$D275,P$30&lt;=$D275,NOT(ISBLANK($D275))),$G275,"")</f>
        <v/>
      </c>
      <c r="Q275" s="186" t="str">
        <f aca="false">IF(AND(Q$30&gt;=$D275,Q$30&lt;=$D275,NOT(ISBLANK($D275))),$G275,"")</f>
        <v/>
      </c>
      <c r="R275" s="186" t="str">
        <f aca="false">IF(AND(R$30&gt;=$D275,R$30&lt;=$D275,NOT(ISBLANK($D275))),$G275,"")</f>
        <v/>
      </c>
    </row>
    <row r="276" customFormat="false" ht="15.05" hidden="false" customHeight="false" outlineLevel="0" collapsed="false">
      <c r="H276" s="197"/>
      <c r="I276" s="197"/>
      <c r="J276" s="226"/>
      <c r="K276" s="232"/>
      <c r="L276" s="186" t="str">
        <f aca="false">IF(AND(L$30&gt;=$D276,L$30&lt;=$D276,NOT(ISBLANK($D276))),$G276,"")</f>
        <v/>
      </c>
      <c r="M276" s="186" t="str">
        <f aca="false">IF(AND(M$30&gt;=$D276,M$30&lt;=$D276,NOT(ISBLANK($D276))),$G276,"")</f>
        <v/>
      </c>
      <c r="N276" s="186" t="str">
        <f aca="false">IF(AND(N$30&gt;=$D276,N$30&lt;=$D276,NOT(ISBLANK($D276))),$G276,"")</f>
        <v/>
      </c>
      <c r="O276" s="186" t="str">
        <f aca="false">IF(AND(O$30&gt;=$D276,O$30&lt;=$D276,NOT(ISBLANK($D276))),$G276,"")</f>
        <v/>
      </c>
      <c r="P276" s="186" t="str">
        <f aca="false">IF(AND(P$30&gt;=$D276,P$30&lt;=$D276,NOT(ISBLANK($D276))),$G276,"")</f>
        <v/>
      </c>
      <c r="Q276" s="186" t="str">
        <f aca="false">IF(AND(Q$30&gt;=$D276,Q$30&lt;=$D276,NOT(ISBLANK($D276))),$G276,"")</f>
        <v/>
      </c>
      <c r="R276" s="186" t="str">
        <f aca="false">IF(AND(R$30&gt;=$D276,R$30&lt;=$D276,NOT(ISBLANK($D276))),$G276,"")</f>
        <v/>
      </c>
    </row>
    <row r="277" customFormat="false" ht="15.05" hidden="false" customHeight="false" outlineLevel="0" collapsed="false">
      <c r="H277" s="197"/>
      <c r="I277" s="197"/>
      <c r="J277" s="226"/>
      <c r="K277" s="232"/>
      <c r="L277" s="186" t="str">
        <f aca="false">IF(AND(L$30&gt;=$D277,L$30&lt;=$D277,NOT(ISBLANK($D277))),$G277,"")</f>
        <v/>
      </c>
      <c r="M277" s="186" t="str">
        <f aca="false">IF(AND(M$30&gt;=$D277,M$30&lt;=$D277,NOT(ISBLANK($D277))),$G277,"")</f>
        <v/>
      </c>
      <c r="N277" s="186" t="str">
        <f aca="false">IF(AND(N$30&gt;=$D277,N$30&lt;=$D277,NOT(ISBLANK($D277))),$G277,"")</f>
        <v/>
      </c>
      <c r="O277" s="186" t="str">
        <f aca="false">IF(AND(O$30&gt;=$D277,O$30&lt;=$D277,NOT(ISBLANK($D277))),$G277,"")</f>
        <v/>
      </c>
      <c r="P277" s="186" t="str">
        <f aca="false">IF(AND(P$30&gt;=$D277,P$30&lt;=$D277,NOT(ISBLANK($D277))),$G277,"")</f>
        <v/>
      </c>
      <c r="Q277" s="186" t="str">
        <f aca="false">IF(AND(Q$30&gt;=$D277,Q$30&lt;=$D277,NOT(ISBLANK($D277))),$G277,"")</f>
        <v/>
      </c>
      <c r="R277" s="186" t="str">
        <f aca="false">IF(AND(R$30&gt;=$D277,R$30&lt;=$D277,NOT(ISBLANK($D277))),$G277,"")</f>
        <v/>
      </c>
    </row>
    <row r="278" customFormat="false" ht="15.05" hidden="false" customHeight="false" outlineLevel="0" collapsed="false">
      <c r="H278" s="197"/>
      <c r="I278" s="197"/>
      <c r="J278" s="226"/>
      <c r="K278" s="232"/>
      <c r="L278" s="186" t="str">
        <f aca="false">IF(AND(L$30&gt;=$D278,L$30&lt;=$D278,NOT(ISBLANK($D278))),$G278,"")</f>
        <v/>
      </c>
      <c r="M278" s="186" t="str">
        <f aca="false">IF(AND(M$30&gt;=$D278,M$30&lt;=$D278,NOT(ISBLANK($D278))),$G278,"")</f>
        <v/>
      </c>
      <c r="N278" s="186" t="str">
        <f aca="false">IF(AND(N$30&gt;=$D278,N$30&lt;=$D278,NOT(ISBLANK($D278))),$G278,"")</f>
        <v/>
      </c>
      <c r="O278" s="186" t="str">
        <f aca="false">IF(AND(O$30&gt;=$D278,O$30&lt;=$D278,NOT(ISBLANK($D278))),$G278,"")</f>
        <v/>
      </c>
      <c r="P278" s="186" t="str">
        <f aca="false">IF(AND(P$30&gt;=$D278,P$30&lt;=$D278,NOT(ISBLANK($D278))),$G278,"")</f>
        <v/>
      </c>
      <c r="Q278" s="186" t="str">
        <f aca="false">IF(AND(Q$30&gt;=$D278,Q$30&lt;=$D278,NOT(ISBLANK($D278))),$G278,"")</f>
        <v/>
      </c>
      <c r="R278" s="186" t="str">
        <f aca="false">IF(AND(R$30&gt;=$D278,R$30&lt;=$D278,NOT(ISBLANK($D278))),$G278,"")</f>
        <v/>
      </c>
    </row>
    <row r="279" customFormat="false" ht="15.05" hidden="false" customHeight="false" outlineLevel="0" collapsed="false">
      <c r="H279" s="197"/>
      <c r="I279" s="197"/>
      <c r="J279" s="226"/>
      <c r="K279" s="232"/>
      <c r="L279" s="186" t="str">
        <f aca="false">IF(AND(L$30&gt;=$D279,L$30&lt;=$D279,NOT(ISBLANK($D279))),$G279,"")</f>
        <v/>
      </c>
      <c r="M279" s="186" t="str">
        <f aca="false">IF(AND(M$30&gt;=$D279,M$30&lt;=$D279,NOT(ISBLANK($D279))),$G279,"")</f>
        <v/>
      </c>
      <c r="N279" s="186" t="str">
        <f aca="false">IF(AND(N$30&gt;=$D279,N$30&lt;=$D279,NOT(ISBLANK($D279))),$G279,"")</f>
        <v/>
      </c>
      <c r="O279" s="186" t="str">
        <f aca="false">IF(AND(O$30&gt;=$D279,O$30&lt;=$D279,NOT(ISBLANK($D279))),$G279,"")</f>
        <v/>
      </c>
      <c r="P279" s="186" t="str">
        <f aca="false">IF(AND(P$30&gt;=$D279,P$30&lt;=$D279,NOT(ISBLANK($D279))),$G279,"")</f>
        <v/>
      </c>
      <c r="Q279" s="186" t="str">
        <f aca="false">IF(AND(Q$30&gt;=$D279,Q$30&lt;=$D279,NOT(ISBLANK($D279))),$G279,"")</f>
        <v/>
      </c>
      <c r="R279" s="186" t="str">
        <f aca="false">IF(AND(R$30&gt;=$D279,R$30&lt;=$D279,NOT(ISBLANK($D279))),$G279,"")</f>
        <v/>
      </c>
    </row>
    <row r="280" customFormat="false" ht="15.05" hidden="false" customHeight="false" outlineLevel="0" collapsed="false">
      <c r="H280" s="197"/>
      <c r="I280" s="197"/>
      <c r="J280" s="226"/>
      <c r="K280" s="232"/>
      <c r="L280" s="186" t="str">
        <f aca="false">IF(AND(L$30&gt;=$D280,L$30&lt;=$D280,NOT(ISBLANK($D280))),$G280,"")</f>
        <v/>
      </c>
      <c r="M280" s="186" t="str">
        <f aca="false">IF(AND(M$30&gt;=$D280,M$30&lt;=$D280,NOT(ISBLANK($D280))),$G280,"")</f>
        <v/>
      </c>
      <c r="N280" s="186" t="str">
        <f aca="false">IF(AND(N$30&gt;=$D280,N$30&lt;=$D280,NOT(ISBLANK($D280))),$G280,"")</f>
        <v/>
      </c>
      <c r="O280" s="186" t="str">
        <f aca="false">IF(AND(O$30&gt;=$D280,O$30&lt;=$D280,NOT(ISBLANK($D280))),$G280,"")</f>
        <v/>
      </c>
      <c r="P280" s="186" t="str">
        <f aca="false">IF(AND(P$30&gt;=$D280,P$30&lt;=$D280,NOT(ISBLANK($D280))),$G280,"")</f>
        <v/>
      </c>
      <c r="Q280" s="186" t="str">
        <f aca="false">IF(AND(Q$30&gt;=$D280,Q$30&lt;=$D280,NOT(ISBLANK($D280))),$G280,"")</f>
        <v/>
      </c>
      <c r="R280" s="186" t="str">
        <f aca="false">IF(AND(R$30&gt;=$D280,R$30&lt;=$D280,NOT(ISBLANK($D280))),$G280,"")</f>
        <v/>
      </c>
    </row>
    <row r="281" customFormat="false" ht="15.05" hidden="false" customHeight="false" outlineLevel="0" collapsed="false">
      <c r="H281" s="197"/>
      <c r="I281" s="197"/>
      <c r="J281" s="226"/>
      <c r="K281" s="232"/>
      <c r="L281" s="186" t="str">
        <f aca="false">IF(AND(L$30&gt;=$D281,L$30&lt;=$D281,NOT(ISBLANK($D281))),$G281,"")</f>
        <v/>
      </c>
      <c r="M281" s="186" t="str">
        <f aca="false">IF(AND(M$30&gt;=$D281,M$30&lt;=$D281,NOT(ISBLANK($D281))),$G281,"")</f>
        <v/>
      </c>
      <c r="N281" s="186" t="str">
        <f aca="false">IF(AND(N$30&gt;=$D281,N$30&lt;=$D281,NOT(ISBLANK($D281))),$G281,"")</f>
        <v/>
      </c>
      <c r="O281" s="186" t="str">
        <f aca="false">IF(AND(O$30&gt;=$D281,O$30&lt;=$D281,NOT(ISBLANK($D281))),$G281,"")</f>
        <v/>
      </c>
      <c r="P281" s="186" t="str">
        <f aca="false">IF(AND(P$30&gt;=$D281,P$30&lt;=$D281,NOT(ISBLANK($D281))),$G281,"")</f>
        <v/>
      </c>
      <c r="Q281" s="186" t="str">
        <f aca="false">IF(AND(Q$30&gt;=$D281,Q$30&lt;=$D281,NOT(ISBLANK($D281))),$G281,"")</f>
        <v/>
      </c>
      <c r="R281" s="186" t="str">
        <f aca="false">IF(AND(R$30&gt;=$D281,R$30&lt;=$D281,NOT(ISBLANK($D281))),$G281,"")</f>
        <v/>
      </c>
    </row>
    <row r="282" customFormat="false" ht="15.05" hidden="false" customHeight="false" outlineLevel="0" collapsed="false">
      <c r="H282" s="197"/>
      <c r="I282" s="197"/>
      <c r="J282" s="226"/>
      <c r="K282" s="232"/>
      <c r="L282" s="186" t="str">
        <f aca="false">IF(AND(L$30&gt;=$D282,L$30&lt;=$D282,NOT(ISBLANK($D282))),$G282,"")</f>
        <v/>
      </c>
      <c r="M282" s="186" t="str">
        <f aca="false">IF(AND(M$30&gt;=$D282,M$30&lt;=$D282,NOT(ISBLANK($D282))),$G282,"")</f>
        <v/>
      </c>
      <c r="N282" s="186" t="str">
        <f aca="false">IF(AND(N$30&gt;=$D282,N$30&lt;=$D282,NOT(ISBLANK($D282))),$G282,"")</f>
        <v/>
      </c>
      <c r="O282" s="186" t="str">
        <f aca="false">IF(AND(O$30&gt;=$D282,O$30&lt;=$D282,NOT(ISBLANK($D282))),$G282,"")</f>
        <v/>
      </c>
      <c r="P282" s="186" t="str">
        <f aca="false">IF(AND(P$30&gt;=$D282,P$30&lt;=$D282,NOT(ISBLANK($D282))),$G282,"")</f>
        <v/>
      </c>
      <c r="Q282" s="186" t="str">
        <f aca="false">IF(AND(Q$30&gt;=$D282,Q$30&lt;=$D282,NOT(ISBLANK($D282))),$G282,"")</f>
        <v/>
      </c>
      <c r="R282" s="186" t="str">
        <f aca="false">IF(AND(R$30&gt;=$D282,R$30&lt;=$D282,NOT(ISBLANK($D282))),$G282,"")</f>
        <v/>
      </c>
    </row>
    <row r="283" customFormat="false" ht="15.05" hidden="false" customHeight="false" outlineLevel="0" collapsed="false">
      <c r="H283" s="197"/>
      <c r="I283" s="197"/>
      <c r="J283" s="226"/>
      <c r="K283" s="232"/>
      <c r="L283" s="186" t="str">
        <f aca="false">IF(AND(L$30&gt;=$D283,L$30&lt;=$D283,NOT(ISBLANK($D283))),$G283,"")</f>
        <v/>
      </c>
      <c r="M283" s="186" t="str">
        <f aca="false">IF(AND(M$30&gt;=$D283,M$30&lt;=$D283,NOT(ISBLANK($D283))),$G283,"")</f>
        <v/>
      </c>
      <c r="N283" s="186" t="str">
        <f aca="false">IF(AND(N$30&gt;=$D283,N$30&lt;=$D283,NOT(ISBLANK($D283))),$G283,"")</f>
        <v/>
      </c>
      <c r="O283" s="186" t="str">
        <f aca="false">IF(AND(O$30&gt;=$D283,O$30&lt;=$D283,NOT(ISBLANK($D283))),$G283,"")</f>
        <v/>
      </c>
      <c r="P283" s="186" t="str">
        <f aca="false">IF(AND(P$30&gt;=$D283,P$30&lt;=$D283,NOT(ISBLANK($D283))),$G283,"")</f>
        <v/>
      </c>
      <c r="Q283" s="186" t="str">
        <f aca="false">IF(AND(Q$30&gt;=$D283,Q$30&lt;=$D283,NOT(ISBLANK($D283))),$G283,"")</f>
        <v/>
      </c>
      <c r="R283" s="186" t="str">
        <f aca="false">IF(AND(R$30&gt;=$D283,R$30&lt;=$D283,NOT(ISBLANK($D283))),$G283,"")</f>
        <v/>
      </c>
    </row>
    <row r="284" customFormat="false" ht="15.05" hidden="false" customHeight="false" outlineLevel="0" collapsed="false">
      <c r="H284" s="197"/>
      <c r="I284" s="197"/>
      <c r="J284" s="226"/>
      <c r="K284" s="232"/>
      <c r="L284" s="186" t="str">
        <f aca="false">IF(AND(L$30&gt;=$D284,L$30&lt;=$D284,NOT(ISBLANK($D284))),$G284,"")</f>
        <v/>
      </c>
      <c r="M284" s="186" t="str">
        <f aca="false">IF(AND(M$30&gt;=$D284,M$30&lt;=$D284,NOT(ISBLANK($D284))),$G284,"")</f>
        <v/>
      </c>
      <c r="N284" s="186" t="str">
        <f aca="false">IF(AND(N$30&gt;=$D284,N$30&lt;=$D284,NOT(ISBLANK($D284))),$G284,"")</f>
        <v/>
      </c>
      <c r="O284" s="186" t="str">
        <f aca="false">IF(AND(O$30&gt;=$D284,O$30&lt;=$D284,NOT(ISBLANK($D284))),$G284,"")</f>
        <v/>
      </c>
      <c r="P284" s="186" t="str">
        <f aca="false">IF(AND(P$30&gt;=$D284,P$30&lt;=$D284,NOT(ISBLANK($D284))),$G284,"")</f>
        <v/>
      </c>
      <c r="Q284" s="186" t="str">
        <f aca="false">IF(AND(Q$30&gt;=$D284,Q$30&lt;=$D284,NOT(ISBLANK($D284))),$G284,"")</f>
        <v/>
      </c>
      <c r="R284" s="186" t="str">
        <f aca="false">IF(AND(R$30&gt;=$D284,R$30&lt;=$D284,NOT(ISBLANK($D284))),$G284,"")</f>
        <v/>
      </c>
    </row>
    <row r="285" customFormat="false" ht="15.05" hidden="false" customHeight="false" outlineLevel="0" collapsed="false">
      <c r="H285" s="197"/>
      <c r="I285" s="197"/>
      <c r="J285" s="226"/>
      <c r="K285" s="232"/>
      <c r="L285" s="186" t="str">
        <f aca="false">IF(AND(L$30&gt;=$D285,L$30&lt;=$D285,NOT(ISBLANK($D285))),$G285,"")</f>
        <v/>
      </c>
      <c r="M285" s="186" t="str">
        <f aca="false">IF(AND(M$30&gt;=$D285,M$30&lt;=$D285,NOT(ISBLANK($D285))),$G285,"")</f>
        <v/>
      </c>
      <c r="N285" s="186" t="str">
        <f aca="false">IF(AND(N$30&gt;=$D285,N$30&lt;=$D285,NOT(ISBLANK($D285))),$G285,"")</f>
        <v/>
      </c>
      <c r="O285" s="186" t="str">
        <f aca="false">IF(AND(O$30&gt;=$D285,O$30&lt;=$D285,NOT(ISBLANK($D285))),$G285,"")</f>
        <v/>
      </c>
      <c r="P285" s="186" t="str">
        <f aca="false">IF(AND(P$30&gt;=$D285,P$30&lt;=$D285,NOT(ISBLANK($D285))),$G285,"")</f>
        <v/>
      </c>
      <c r="Q285" s="186" t="str">
        <f aca="false">IF(AND(Q$30&gt;=$D285,Q$30&lt;=$D285,NOT(ISBLANK($D285))),$G285,"")</f>
        <v/>
      </c>
      <c r="R285" s="186" t="str">
        <f aca="false">IF(AND(R$30&gt;=$D285,R$30&lt;=$D285,NOT(ISBLANK($D285))),$G285,"")</f>
        <v/>
      </c>
    </row>
    <row r="286" customFormat="false" ht="15.05" hidden="false" customHeight="false" outlineLevel="0" collapsed="false">
      <c r="H286" s="197"/>
      <c r="I286" s="197"/>
      <c r="J286" s="226"/>
      <c r="K286" s="232"/>
      <c r="L286" s="186" t="str">
        <f aca="false">IF(AND(L$30&gt;=$D286,L$30&lt;=$D286,NOT(ISBLANK($D286))),$G286,"")</f>
        <v/>
      </c>
      <c r="M286" s="186" t="str">
        <f aca="false">IF(AND(M$30&gt;=$D286,M$30&lt;=$D286,NOT(ISBLANK($D286))),$G286,"")</f>
        <v/>
      </c>
      <c r="N286" s="186" t="str">
        <f aca="false">IF(AND(N$30&gt;=$D286,N$30&lt;=$D286,NOT(ISBLANK($D286))),$G286,"")</f>
        <v/>
      </c>
      <c r="O286" s="186" t="str">
        <f aca="false">IF(AND(O$30&gt;=$D286,O$30&lt;=$D286,NOT(ISBLANK($D286))),$G286,"")</f>
        <v/>
      </c>
      <c r="P286" s="186" t="str">
        <f aca="false">IF(AND(P$30&gt;=$D286,P$30&lt;=$D286,NOT(ISBLANK($D286))),$G286,"")</f>
        <v/>
      </c>
      <c r="Q286" s="186" t="str">
        <f aca="false">IF(AND(Q$30&gt;=$D286,Q$30&lt;=$D286,NOT(ISBLANK($D286))),$G286,"")</f>
        <v/>
      </c>
      <c r="R286" s="186" t="str">
        <f aca="false">IF(AND(R$30&gt;=$D286,R$30&lt;=$D286,NOT(ISBLANK($D286))),$G286,"")</f>
        <v/>
      </c>
    </row>
    <row r="287" customFormat="false" ht="15.05" hidden="false" customHeight="false" outlineLevel="0" collapsed="false">
      <c r="H287" s="197"/>
      <c r="I287" s="197"/>
      <c r="J287" s="226"/>
      <c r="K287" s="232"/>
      <c r="L287" s="186" t="str">
        <f aca="false">IF(AND(L$30&gt;=$D287,L$30&lt;=$D287,NOT(ISBLANK($D287))),$G287,"")</f>
        <v/>
      </c>
      <c r="M287" s="186" t="str">
        <f aca="false">IF(AND(M$30&gt;=$D287,M$30&lt;=$D287,NOT(ISBLANK($D287))),$G287,"")</f>
        <v/>
      </c>
      <c r="N287" s="186" t="str">
        <f aca="false">IF(AND(N$30&gt;=$D287,N$30&lt;=$D287,NOT(ISBLANK($D287))),$G287,"")</f>
        <v/>
      </c>
      <c r="O287" s="186" t="str">
        <f aca="false">IF(AND(O$30&gt;=$D287,O$30&lt;=$D287,NOT(ISBLANK($D287))),$G287,"")</f>
        <v/>
      </c>
      <c r="P287" s="186" t="str">
        <f aca="false">IF(AND(P$30&gt;=$D287,P$30&lt;=$D287,NOT(ISBLANK($D287))),$G287,"")</f>
        <v/>
      </c>
      <c r="Q287" s="186" t="str">
        <f aca="false">IF(AND(Q$30&gt;=$D287,Q$30&lt;=$D287,NOT(ISBLANK($D287))),$G287,"")</f>
        <v/>
      </c>
      <c r="R287" s="186" t="str">
        <f aca="false">IF(AND(R$30&gt;=$D287,R$30&lt;=$D287,NOT(ISBLANK($D287))),$G287,"")</f>
        <v/>
      </c>
    </row>
    <row r="288" customFormat="false" ht="15.05" hidden="false" customHeight="false" outlineLevel="0" collapsed="false">
      <c r="H288" s="197"/>
      <c r="I288" s="197"/>
      <c r="J288" s="226"/>
      <c r="K288" s="232"/>
      <c r="L288" s="186" t="str">
        <f aca="false">IF(AND(L$30&gt;=$D288,L$30&lt;=$D288,NOT(ISBLANK($D288))),$G288,"")</f>
        <v/>
      </c>
      <c r="M288" s="186" t="str">
        <f aca="false">IF(AND(M$30&gt;=$D288,M$30&lt;=$D288,NOT(ISBLANK($D288))),$G288,"")</f>
        <v/>
      </c>
      <c r="N288" s="186" t="str">
        <f aca="false">IF(AND(N$30&gt;=$D288,N$30&lt;=$D288,NOT(ISBLANK($D288))),$G288,"")</f>
        <v/>
      </c>
      <c r="O288" s="186" t="str">
        <f aca="false">IF(AND(O$30&gt;=$D288,O$30&lt;=$D288,NOT(ISBLANK($D288))),$G288,"")</f>
        <v/>
      </c>
      <c r="P288" s="186" t="str">
        <f aca="false">IF(AND(P$30&gt;=$D288,P$30&lt;=$D288,NOT(ISBLANK($D288))),$G288,"")</f>
        <v/>
      </c>
      <c r="Q288" s="186" t="str">
        <f aca="false">IF(AND(Q$30&gt;=$D288,Q$30&lt;=$D288,NOT(ISBLANK($D288))),$G288,"")</f>
        <v/>
      </c>
      <c r="R288" s="186" t="str">
        <f aca="false">IF(AND(R$30&gt;=$D288,R$30&lt;=$D288,NOT(ISBLANK($D288))),$G288,"")</f>
        <v/>
      </c>
    </row>
    <row r="289" customFormat="false" ht="15.05" hidden="false" customHeight="false" outlineLevel="0" collapsed="false">
      <c r="H289" s="197"/>
      <c r="I289" s="197"/>
      <c r="J289" s="226"/>
      <c r="K289" s="232"/>
      <c r="L289" s="186" t="str">
        <f aca="false">IF(AND(L$30&gt;=$D289,L$30&lt;=$D289,NOT(ISBLANK($D289))),$G289,"")</f>
        <v/>
      </c>
      <c r="M289" s="186" t="str">
        <f aca="false">IF(AND(M$30&gt;=$D289,M$30&lt;=$D289,NOT(ISBLANK($D289))),$G289,"")</f>
        <v/>
      </c>
      <c r="N289" s="186" t="str">
        <f aca="false">IF(AND(N$30&gt;=$D289,N$30&lt;=$D289,NOT(ISBLANK($D289))),$G289,"")</f>
        <v/>
      </c>
      <c r="O289" s="186" t="str">
        <f aca="false">IF(AND(O$30&gt;=$D289,O$30&lt;=$D289,NOT(ISBLANK($D289))),$G289,"")</f>
        <v/>
      </c>
      <c r="P289" s="186" t="str">
        <f aca="false">IF(AND(P$30&gt;=$D289,P$30&lt;=$D289,NOT(ISBLANK($D289))),$G289,"")</f>
        <v/>
      </c>
      <c r="Q289" s="186" t="str">
        <f aca="false">IF(AND(Q$30&gt;=$D289,Q$30&lt;=$D289,NOT(ISBLANK($D289))),$G289,"")</f>
        <v/>
      </c>
      <c r="R289" s="186" t="str">
        <f aca="false">IF(AND(R$30&gt;=$D289,R$30&lt;=$D289,NOT(ISBLANK($D289))),$G289,"")</f>
        <v/>
      </c>
    </row>
    <row r="290" customFormat="false" ht="15.05" hidden="false" customHeight="false" outlineLevel="0" collapsed="false">
      <c r="H290" s="197"/>
      <c r="I290" s="197"/>
      <c r="J290" s="226"/>
      <c r="K290" s="232"/>
      <c r="L290" s="186" t="str">
        <f aca="false">IF(AND(L$30&gt;=$D290,L$30&lt;=$D290,NOT(ISBLANK($D290))),$G290,"")</f>
        <v/>
      </c>
      <c r="M290" s="186" t="str">
        <f aca="false">IF(AND(M$30&gt;=$D290,M$30&lt;=$D290,NOT(ISBLANK($D290))),$G290,"")</f>
        <v/>
      </c>
      <c r="N290" s="186" t="str">
        <f aca="false">IF(AND(N$30&gt;=$D290,N$30&lt;=$D290,NOT(ISBLANK($D290))),$G290,"")</f>
        <v/>
      </c>
      <c r="O290" s="186" t="str">
        <f aca="false">IF(AND(O$30&gt;=$D290,O$30&lt;=$D290,NOT(ISBLANK($D290))),$G290,"")</f>
        <v/>
      </c>
      <c r="P290" s="186" t="str">
        <f aca="false">IF(AND(P$30&gt;=$D290,P$30&lt;=$D290,NOT(ISBLANK($D290))),$G290,"")</f>
        <v/>
      </c>
      <c r="Q290" s="186" t="str">
        <f aca="false">IF(AND(Q$30&gt;=$D290,Q$30&lt;=$D290,NOT(ISBLANK($D290))),$G290,"")</f>
        <v/>
      </c>
      <c r="R290" s="186" t="str">
        <f aca="false">IF(AND(R$30&gt;=$D290,R$30&lt;=$D290,NOT(ISBLANK($D290))),$G290,"")</f>
        <v/>
      </c>
    </row>
    <row r="291" customFormat="false" ht="15.05" hidden="false" customHeight="false" outlineLevel="0" collapsed="false">
      <c r="H291" s="197"/>
      <c r="I291" s="197"/>
      <c r="J291" s="226"/>
      <c r="K291" s="232"/>
      <c r="L291" s="186" t="str">
        <f aca="false">IF(AND(L$30&gt;=$D291,L$30&lt;=$D291,NOT(ISBLANK($D291))),$G291,"")</f>
        <v/>
      </c>
      <c r="M291" s="186" t="str">
        <f aca="false">IF(AND(M$30&gt;=$D291,M$30&lt;=$D291,NOT(ISBLANK($D291))),$G291,"")</f>
        <v/>
      </c>
      <c r="N291" s="186" t="str">
        <f aca="false">IF(AND(N$30&gt;=$D291,N$30&lt;=$D291,NOT(ISBLANK($D291))),$G291,"")</f>
        <v/>
      </c>
      <c r="O291" s="186" t="str">
        <f aca="false">IF(AND(O$30&gt;=$D291,O$30&lt;=$D291,NOT(ISBLANK($D291))),$G291,"")</f>
        <v/>
      </c>
      <c r="P291" s="186" t="str">
        <f aca="false">IF(AND(P$30&gt;=$D291,P$30&lt;=$D291,NOT(ISBLANK($D291))),$G291,"")</f>
        <v/>
      </c>
      <c r="Q291" s="186" t="str">
        <f aca="false">IF(AND(Q$30&gt;=$D291,Q$30&lt;=$D291,NOT(ISBLANK($D291))),$G291,"")</f>
        <v/>
      </c>
      <c r="R291" s="186" t="str">
        <f aca="false">IF(AND(R$30&gt;=$D291,R$30&lt;=$D291,NOT(ISBLANK($D291))),$G291,"")</f>
        <v/>
      </c>
    </row>
    <row r="292" customFormat="false" ht="15.05" hidden="false" customHeight="false" outlineLevel="0" collapsed="false">
      <c r="H292" s="197"/>
      <c r="I292" s="197"/>
      <c r="J292" s="226"/>
      <c r="L292" s="186" t="str">
        <f aca="false">IF(AND(L$30&gt;=$D292,L$30&lt;=$D292,NOT(ISBLANK($D292))),$G292,"")</f>
        <v/>
      </c>
      <c r="M292" s="186" t="str">
        <f aca="false">IF(AND(M$30&gt;=$D292,M$30&lt;=$D292,NOT(ISBLANK($D292))),$G292,"")</f>
        <v/>
      </c>
      <c r="N292" s="186" t="str">
        <f aca="false">IF(AND(N$30&gt;=$D292,N$30&lt;=$D292,NOT(ISBLANK($D292))),$G292,"")</f>
        <v/>
      </c>
      <c r="O292" s="186" t="str">
        <f aca="false">IF(AND(O$30&gt;=$D292,O$30&lt;=$D292,NOT(ISBLANK($D292))),$G292,"")</f>
        <v/>
      </c>
      <c r="P292" s="186" t="str">
        <f aca="false">IF(AND(P$30&gt;=$D292,P$30&lt;=$D292,NOT(ISBLANK($D292))),$G292,"")</f>
        <v/>
      </c>
      <c r="Q292" s="186" t="str">
        <f aca="false">IF(AND(Q$30&gt;=$D292,Q$30&lt;=$D292,NOT(ISBLANK($D292))),$G292,"")</f>
        <v/>
      </c>
      <c r="R292" s="186" t="str">
        <f aca="false">IF(AND(R$30&gt;=$D292,R$30&lt;=$D292,NOT(ISBLANK($D292))),$G292,"")</f>
        <v/>
      </c>
    </row>
    <row r="293" customFormat="false" ht="15.05" hidden="false" customHeight="false" outlineLevel="0" collapsed="false">
      <c r="H293" s="197"/>
      <c r="I293" s="197"/>
      <c r="J293" s="226"/>
      <c r="L293" s="186" t="str">
        <f aca="false">IF(AND(L$30&gt;=$D293,L$30&lt;=$D293,NOT(ISBLANK($D293))),$G293,"")</f>
        <v/>
      </c>
      <c r="M293" s="186" t="str">
        <f aca="false">IF(AND(M$30&gt;=$D293,M$30&lt;=$D293,NOT(ISBLANK($D293))),$G293,"")</f>
        <v/>
      </c>
      <c r="N293" s="186" t="str">
        <f aca="false">IF(AND(N$30&gt;=$D293,N$30&lt;=$D293,NOT(ISBLANK($D293))),$G293,"")</f>
        <v/>
      </c>
      <c r="O293" s="186" t="str">
        <f aca="false">IF(AND(O$30&gt;=$D293,O$30&lt;=$D293,NOT(ISBLANK($D293))),$G293,"")</f>
        <v/>
      </c>
      <c r="P293" s="186" t="str">
        <f aca="false">IF(AND(P$30&gt;=$D293,P$30&lt;=$D293,NOT(ISBLANK($D293))),$G293,"")</f>
        <v/>
      </c>
      <c r="Q293" s="186" t="str">
        <f aca="false">IF(AND(Q$30&gt;=$D293,Q$30&lt;=$D293,NOT(ISBLANK($D293))),$G293,"")</f>
        <v/>
      </c>
      <c r="R293" s="186" t="str">
        <f aca="false">IF(AND(R$30&gt;=$D293,R$30&lt;=$D293,NOT(ISBLANK($D293))),$G293,"")</f>
        <v/>
      </c>
    </row>
    <row r="294" customFormat="false" ht="15.05" hidden="false" customHeight="false" outlineLevel="0" collapsed="false">
      <c r="H294" s="197"/>
      <c r="I294" s="197"/>
      <c r="J294" s="226"/>
      <c r="L294" s="186" t="str">
        <f aca="false">IF(AND(L$30&gt;=$D294,L$30&lt;=$D294,NOT(ISBLANK($D294))),$G294,"")</f>
        <v/>
      </c>
      <c r="M294" s="186" t="str">
        <f aca="false">IF(AND(M$30&gt;=$D294,M$30&lt;=$D294,NOT(ISBLANK($D294))),$G294,"")</f>
        <v/>
      </c>
      <c r="N294" s="186" t="str">
        <f aca="false">IF(AND(N$30&gt;=$D294,N$30&lt;=$D294,NOT(ISBLANK($D294))),$G294,"")</f>
        <v/>
      </c>
      <c r="O294" s="186" t="str">
        <f aca="false">IF(AND(O$30&gt;=$D294,O$30&lt;=$D294,NOT(ISBLANK($D294))),$G294,"")</f>
        <v/>
      </c>
      <c r="P294" s="186" t="str">
        <f aca="false">IF(AND(P$30&gt;=$D294,P$30&lt;=$D294,NOT(ISBLANK($D294))),$G294,"")</f>
        <v/>
      </c>
      <c r="Q294" s="186" t="str">
        <f aca="false">IF(AND(Q$30&gt;=$D294,Q$30&lt;=$D294,NOT(ISBLANK($D294))),$G294,"")</f>
        <v/>
      </c>
      <c r="R294" s="186" t="str">
        <f aca="false">IF(AND(R$30&gt;=$D294,R$30&lt;=$D294,NOT(ISBLANK($D294))),$G294,"")</f>
        <v/>
      </c>
    </row>
    <row r="295" customFormat="false" ht="15.05" hidden="false" customHeight="false" outlineLevel="0" collapsed="false">
      <c r="H295" s="197"/>
      <c r="I295" s="197"/>
      <c r="J295" s="226"/>
      <c r="L295" s="186" t="str">
        <f aca="false">IF(AND(L$30&gt;=$D295,L$30&lt;=$D295,NOT(ISBLANK($D295))),$G295,"")</f>
        <v/>
      </c>
      <c r="M295" s="186" t="str">
        <f aca="false">IF(AND(M$30&gt;=$D295,M$30&lt;=$D295,NOT(ISBLANK($D295))),$G295,"")</f>
        <v/>
      </c>
      <c r="N295" s="186" t="str">
        <f aca="false">IF(AND(N$30&gt;=$D295,N$30&lt;=$D295,NOT(ISBLANK($D295))),$G295,"")</f>
        <v/>
      </c>
      <c r="O295" s="186" t="str">
        <f aca="false">IF(AND(O$30&gt;=$D295,O$30&lt;=$D295,NOT(ISBLANK($D295))),$G295,"")</f>
        <v/>
      </c>
      <c r="P295" s="186" t="str">
        <f aca="false">IF(AND(P$30&gt;=$D295,P$30&lt;=$D295,NOT(ISBLANK($D295))),$G295,"")</f>
        <v/>
      </c>
      <c r="Q295" s="186" t="str">
        <f aca="false">IF(AND(Q$30&gt;=$D295,Q$30&lt;=$D295,NOT(ISBLANK($D295))),$G295,"")</f>
        <v/>
      </c>
      <c r="R295" s="186" t="str">
        <f aca="false">IF(AND(R$30&gt;=$D295,R$30&lt;=$D295,NOT(ISBLANK($D295))),$G295,"")</f>
        <v/>
      </c>
    </row>
    <row r="296" customFormat="false" ht="15.05" hidden="false" customHeight="false" outlineLevel="0" collapsed="false">
      <c r="H296" s="197"/>
      <c r="I296" s="197"/>
      <c r="J296" s="226"/>
      <c r="L296" s="186" t="str">
        <f aca="false">IF(AND(L$30&gt;=$D296,L$30&lt;=$D296,NOT(ISBLANK($D296))),$G296,"")</f>
        <v/>
      </c>
      <c r="M296" s="186" t="str">
        <f aca="false">IF(AND(M$30&gt;=$D296,M$30&lt;=$D296,NOT(ISBLANK($D296))),$G296,"")</f>
        <v/>
      </c>
      <c r="N296" s="186" t="str">
        <f aca="false">IF(AND(N$30&gt;=$D296,N$30&lt;=$D296,NOT(ISBLANK($D296))),$G296,"")</f>
        <v/>
      </c>
      <c r="O296" s="186" t="str">
        <f aca="false">IF(AND(O$30&gt;=$D296,O$30&lt;=$D296,NOT(ISBLANK($D296))),$G296,"")</f>
        <v/>
      </c>
      <c r="P296" s="186" t="str">
        <f aca="false">IF(AND(P$30&gt;=$D296,P$30&lt;=$D296,NOT(ISBLANK($D296))),$G296,"")</f>
        <v/>
      </c>
      <c r="Q296" s="186" t="str">
        <f aca="false">IF(AND(Q$30&gt;=$D296,Q$30&lt;=$D296,NOT(ISBLANK($D296))),$G296,"")</f>
        <v/>
      </c>
      <c r="R296" s="186" t="str">
        <f aca="false">IF(AND(R$30&gt;=$D296,R$30&lt;=$D296,NOT(ISBLANK($D296))),$G296,"")</f>
        <v/>
      </c>
    </row>
    <row r="297" customFormat="false" ht="15.05" hidden="false" customHeight="false" outlineLevel="0" collapsed="false">
      <c r="H297" s="197"/>
      <c r="I297" s="197"/>
      <c r="J297" s="226"/>
      <c r="L297" s="186" t="str">
        <f aca="false">IF(AND(L$30&gt;=$D297,L$30&lt;=$D297,NOT(ISBLANK($D297))),$G297,"")</f>
        <v/>
      </c>
      <c r="M297" s="186" t="str">
        <f aca="false">IF(AND(M$30&gt;=$D297,M$30&lt;=$D297,NOT(ISBLANK($D297))),$G297,"")</f>
        <v/>
      </c>
      <c r="N297" s="186" t="str">
        <f aca="false">IF(AND(N$30&gt;=$D297,N$30&lt;=$D297,NOT(ISBLANK($D297))),$G297,"")</f>
        <v/>
      </c>
      <c r="O297" s="186" t="str">
        <f aca="false">IF(AND(O$30&gt;=$D297,O$30&lt;=$D297,NOT(ISBLANK($D297))),$G297,"")</f>
        <v/>
      </c>
      <c r="P297" s="186" t="str">
        <f aca="false">IF(AND(P$30&gt;=$D297,P$30&lt;=$D297,NOT(ISBLANK($D297))),$G297,"")</f>
        <v/>
      </c>
      <c r="Q297" s="186" t="str">
        <f aca="false">IF(AND(Q$30&gt;=$D297,Q$30&lt;=$D297,NOT(ISBLANK($D297))),$G297,"")</f>
        <v/>
      </c>
      <c r="R297" s="186" t="str">
        <f aca="false">IF(AND(R$30&gt;=$D297,R$30&lt;=$D297,NOT(ISBLANK($D297))),$G297,"")</f>
        <v/>
      </c>
    </row>
    <row r="298" customFormat="false" ht="15.05" hidden="false" customHeight="false" outlineLevel="0" collapsed="false">
      <c r="H298" s="197"/>
      <c r="I298" s="197"/>
      <c r="J298" s="226"/>
      <c r="L298" s="186" t="str">
        <f aca="false">IF(AND(L$30&gt;=$D298,L$30&lt;=$D298,NOT(ISBLANK($D298))),$G298,"")</f>
        <v/>
      </c>
      <c r="M298" s="186" t="str">
        <f aca="false">IF(AND(M$30&gt;=$D298,M$30&lt;=$D298,NOT(ISBLANK($D298))),$G298,"")</f>
        <v/>
      </c>
      <c r="N298" s="186" t="str">
        <f aca="false">IF(AND(N$30&gt;=$D298,N$30&lt;=$D298,NOT(ISBLANK($D298))),$G298,"")</f>
        <v/>
      </c>
      <c r="O298" s="186" t="str">
        <f aca="false">IF(AND(O$30&gt;=$D298,O$30&lt;=$D298,NOT(ISBLANK($D298))),$G298,"")</f>
        <v/>
      </c>
      <c r="P298" s="186" t="str">
        <f aca="false">IF(AND(P$30&gt;=$D298,P$30&lt;=$D298,NOT(ISBLANK($D298))),$G298,"")</f>
        <v/>
      </c>
      <c r="Q298" s="186" t="str">
        <f aca="false">IF(AND(Q$30&gt;=$D298,Q$30&lt;=$D298,NOT(ISBLANK($D298))),$G298,"")</f>
        <v/>
      </c>
      <c r="R298" s="186" t="str">
        <f aca="false">IF(AND(R$30&gt;=$D298,R$30&lt;=$D298,NOT(ISBLANK($D298))),$G298,"")</f>
        <v/>
      </c>
    </row>
    <row r="299" customFormat="false" ht="15.05" hidden="false" customHeight="false" outlineLevel="0" collapsed="false">
      <c r="H299" s="197"/>
      <c r="I299" s="197"/>
      <c r="J299" s="226"/>
      <c r="L299" s="186" t="str">
        <f aca="false">IF(AND(L$30&gt;=$D299,L$30&lt;=$D299,NOT(ISBLANK($D299))),$G299,"")</f>
        <v/>
      </c>
      <c r="M299" s="186" t="str">
        <f aca="false">IF(AND(M$30&gt;=$D299,M$30&lt;=$D299,NOT(ISBLANK($D299))),$G299,"")</f>
        <v/>
      </c>
      <c r="N299" s="186" t="str">
        <f aca="false">IF(AND(N$30&gt;=$D299,N$30&lt;=$D299,NOT(ISBLANK($D299))),$G299,"")</f>
        <v/>
      </c>
      <c r="O299" s="186" t="str">
        <f aca="false">IF(AND(O$30&gt;=$D299,O$30&lt;=$D299,NOT(ISBLANK($D299))),$G299,"")</f>
        <v/>
      </c>
      <c r="P299" s="186" t="str">
        <f aca="false">IF(AND(P$30&gt;=$D299,P$30&lt;=$D299,NOT(ISBLANK($D299))),$G299,"")</f>
        <v/>
      </c>
      <c r="Q299" s="186" t="str">
        <f aca="false">IF(AND(Q$30&gt;=$D299,Q$30&lt;=$D299,NOT(ISBLANK($D299))),$G299,"")</f>
        <v/>
      </c>
      <c r="R299" s="186" t="str">
        <f aca="false">IF(AND(R$30&gt;=$D299,R$30&lt;=$D299,NOT(ISBLANK($D299))),$G299,"")</f>
        <v/>
      </c>
    </row>
    <row r="300" customFormat="false" ht="15.05" hidden="false" customHeight="false" outlineLevel="0" collapsed="false">
      <c r="H300" s="197"/>
      <c r="I300" s="197"/>
      <c r="J300" s="226"/>
      <c r="L300" s="186" t="str">
        <f aca="false">IF(AND(L$30&gt;=$D300,L$30&lt;=$D300,NOT(ISBLANK($D300))),$G300,"")</f>
        <v/>
      </c>
      <c r="M300" s="186" t="str">
        <f aca="false">IF(AND(M$30&gt;=$D300,M$30&lt;=$D300,NOT(ISBLANK($D300))),$G300,"")</f>
        <v/>
      </c>
      <c r="N300" s="186" t="str">
        <f aca="false">IF(AND(N$30&gt;=$D300,N$30&lt;=$D300,NOT(ISBLANK($D300))),$G300,"")</f>
        <v/>
      </c>
      <c r="O300" s="186" t="str">
        <f aca="false">IF(AND(O$30&gt;=$D300,O$30&lt;=$D300,NOT(ISBLANK($D300))),$G300,"")</f>
        <v/>
      </c>
      <c r="P300" s="186" t="str">
        <f aca="false">IF(AND(P$30&gt;=$D300,P$30&lt;=$D300,NOT(ISBLANK($D300))),$G300,"")</f>
        <v/>
      </c>
      <c r="Q300" s="186" t="str">
        <f aca="false">IF(AND(Q$30&gt;=$D300,Q$30&lt;=$D300,NOT(ISBLANK($D300))),$G300,"")</f>
        <v/>
      </c>
      <c r="R300" s="186" t="str">
        <f aca="false">IF(AND(R$30&gt;=$D300,R$30&lt;=$D300,NOT(ISBLANK($D300))),$G300,"")</f>
        <v/>
      </c>
    </row>
    <row r="301" customFormat="false" ht="15.05" hidden="false" customHeight="false" outlineLevel="0" collapsed="false">
      <c r="H301" s="197"/>
      <c r="I301" s="197"/>
      <c r="J301" s="226"/>
      <c r="L301" s="186" t="str">
        <f aca="false">IF(AND(L$30&gt;=$D301,L$30&lt;=$D301,NOT(ISBLANK($D301))),$G301,"")</f>
        <v/>
      </c>
      <c r="M301" s="186" t="str">
        <f aca="false">IF(AND(M$30&gt;=$D301,M$30&lt;=$D301,NOT(ISBLANK($D301))),$G301,"")</f>
        <v/>
      </c>
      <c r="N301" s="186" t="str">
        <f aca="false">IF(AND(N$30&gt;=$D301,N$30&lt;=$D301,NOT(ISBLANK($D301))),$G301,"")</f>
        <v/>
      </c>
      <c r="O301" s="186" t="str">
        <f aca="false">IF(AND(O$30&gt;=$D301,O$30&lt;=$D301,NOT(ISBLANK($D301))),$G301,"")</f>
        <v/>
      </c>
      <c r="P301" s="186" t="str">
        <f aca="false">IF(AND(P$30&gt;=$D301,P$30&lt;=$D301,NOT(ISBLANK($D301))),$G301,"")</f>
        <v/>
      </c>
      <c r="Q301" s="186" t="str">
        <f aca="false">IF(AND(Q$30&gt;=$D301,Q$30&lt;=$D301,NOT(ISBLANK($D301))),$G301,"")</f>
        <v/>
      </c>
      <c r="R301" s="186" t="str">
        <f aca="false">IF(AND(R$30&gt;=$D301,R$30&lt;=$D301,NOT(ISBLANK($D301))),$G301,"")</f>
        <v/>
      </c>
    </row>
    <row r="302" customFormat="false" ht="15.05" hidden="false" customHeight="false" outlineLevel="0" collapsed="false">
      <c r="H302" s="197"/>
      <c r="I302" s="197"/>
      <c r="J302" s="226"/>
      <c r="L302" s="186" t="str">
        <f aca="false">IF(AND(L$30&gt;=$D302,L$30&lt;=$D302,NOT(ISBLANK($D302))),$G302,"")</f>
        <v/>
      </c>
      <c r="M302" s="186" t="str">
        <f aca="false">IF(AND(M$30&gt;=$D302,M$30&lt;=$D302,NOT(ISBLANK($D302))),$G302,"")</f>
        <v/>
      </c>
      <c r="N302" s="186" t="str">
        <f aca="false">IF(AND(N$30&gt;=$D302,N$30&lt;=$D302,NOT(ISBLANK($D302))),$G302,"")</f>
        <v/>
      </c>
      <c r="O302" s="186" t="str">
        <f aca="false">IF(AND(O$30&gt;=$D302,O$30&lt;=$D302,NOT(ISBLANK($D302))),$G302,"")</f>
        <v/>
      </c>
      <c r="P302" s="186" t="str">
        <f aca="false">IF(AND(P$30&gt;=$D302,P$30&lt;=$D302,NOT(ISBLANK($D302))),$G302,"")</f>
        <v/>
      </c>
      <c r="Q302" s="186" t="str">
        <f aca="false">IF(AND(Q$30&gt;=$D302,Q$30&lt;=$D302,NOT(ISBLANK($D302))),$G302,"")</f>
        <v/>
      </c>
      <c r="R302" s="186" t="str">
        <f aca="false">IF(AND(R$30&gt;=$D302,R$30&lt;=$D302,NOT(ISBLANK($D302))),$G302,"")</f>
        <v/>
      </c>
    </row>
    <row r="303" customFormat="false" ht="15.05" hidden="false" customHeight="false" outlineLevel="0" collapsed="false">
      <c r="H303" s="197"/>
      <c r="I303" s="197"/>
      <c r="J303" s="226"/>
      <c r="L303" s="186" t="str">
        <f aca="false">IF(AND(L$30&gt;=$D303,L$30&lt;=$D303,NOT(ISBLANK($D303))),$G303,"")</f>
        <v/>
      </c>
      <c r="M303" s="186" t="str">
        <f aca="false">IF(AND(M$30&gt;=$D303,M$30&lt;=$D303,NOT(ISBLANK($D303))),$G303,"")</f>
        <v/>
      </c>
      <c r="N303" s="186" t="str">
        <f aca="false">IF(AND(N$30&gt;=$D303,N$30&lt;=$D303,NOT(ISBLANK($D303))),$G303,"")</f>
        <v/>
      </c>
      <c r="O303" s="186" t="str">
        <f aca="false">IF(AND(O$30&gt;=$D303,O$30&lt;=$D303,NOT(ISBLANK($D303))),$G303,"")</f>
        <v/>
      </c>
      <c r="P303" s="186" t="str">
        <f aca="false">IF(AND(P$30&gt;=$D303,P$30&lt;=$D303,NOT(ISBLANK($D303))),$G303,"")</f>
        <v/>
      </c>
      <c r="Q303" s="186" t="str">
        <f aca="false">IF(AND(Q$30&gt;=$D303,Q$30&lt;=$D303,NOT(ISBLANK($D303))),$G303,"")</f>
        <v/>
      </c>
      <c r="R303" s="186" t="str">
        <f aca="false">IF(AND(R$30&gt;=$D303,R$30&lt;=$D303,NOT(ISBLANK($D303))),$G303,"")</f>
        <v/>
      </c>
    </row>
    <row r="304" customFormat="false" ht="15.05" hidden="false" customHeight="false" outlineLevel="0" collapsed="false">
      <c r="H304" s="197"/>
      <c r="I304" s="197"/>
      <c r="J304" s="226"/>
      <c r="L304" s="186" t="str">
        <f aca="false">IF(AND(L$30&gt;=$D304,L$30&lt;=$D304,NOT(ISBLANK($D304))),$G304,"")</f>
        <v/>
      </c>
      <c r="M304" s="186" t="str">
        <f aca="false">IF(AND(M$30&gt;=$D304,M$30&lt;=$D304,NOT(ISBLANK($D304))),$G304,"")</f>
        <v/>
      </c>
      <c r="N304" s="186" t="str">
        <f aca="false">IF(AND(N$30&gt;=$D304,N$30&lt;=$D304,NOT(ISBLANK($D304))),$G304,"")</f>
        <v/>
      </c>
      <c r="O304" s="186" t="str">
        <f aca="false">IF(AND(O$30&gt;=$D304,O$30&lt;=$D304,NOT(ISBLANK($D304))),$G304,"")</f>
        <v/>
      </c>
      <c r="P304" s="186" t="str">
        <f aca="false">IF(AND(P$30&gt;=$D304,P$30&lt;=$D304,NOT(ISBLANK($D304))),$G304,"")</f>
        <v/>
      </c>
      <c r="Q304" s="186" t="str">
        <f aca="false">IF(AND(Q$30&gt;=$D304,Q$30&lt;=$D304,NOT(ISBLANK($D304))),$G304,"")</f>
        <v/>
      </c>
      <c r="R304" s="186" t="str">
        <f aca="false">IF(AND(R$30&gt;=$D304,R$30&lt;=$D304,NOT(ISBLANK($D304))),$G304,"")</f>
        <v/>
      </c>
    </row>
    <row r="305" customFormat="false" ht="15.05" hidden="false" customHeight="false" outlineLevel="0" collapsed="false">
      <c r="H305" s="197"/>
      <c r="I305" s="197"/>
      <c r="J305" s="226"/>
      <c r="L305" s="186" t="str">
        <f aca="false">IF(AND(L$30&gt;=$D305,L$30&lt;=$D305,NOT(ISBLANK($D305))),$G305,"")</f>
        <v/>
      </c>
      <c r="M305" s="186" t="str">
        <f aca="false">IF(AND(M$30&gt;=$D305,M$30&lt;=$D305,NOT(ISBLANK($D305))),$G305,"")</f>
        <v/>
      </c>
      <c r="N305" s="186" t="str">
        <f aca="false">IF(AND(N$30&gt;=$D305,N$30&lt;=$D305,NOT(ISBLANK($D305))),$G305,"")</f>
        <v/>
      </c>
      <c r="O305" s="186" t="str">
        <f aca="false">IF(AND(O$30&gt;=$D305,O$30&lt;=$D305,NOT(ISBLANK($D305))),$G305,"")</f>
        <v/>
      </c>
      <c r="P305" s="186" t="str">
        <f aca="false">IF(AND(P$30&gt;=$D305,P$30&lt;=$D305,NOT(ISBLANK($D305))),$G305,"")</f>
        <v/>
      </c>
      <c r="Q305" s="186" t="str">
        <f aca="false">IF(AND(Q$30&gt;=$D305,Q$30&lt;=$D305,NOT(ISBLANK($D305))),$G305,"")</f>
        <v/>
      </c>
      <c r="R305" s="186" t="str">
        <f aca="false">IF(AND(R$30&gt;=$D305,R$30&lt;=$D305,NOT(ISBLANK($D305))),$G305,"")</f>
        <v/>
      </c>
    </row>
    <row r="306" customFormat="false" ht="15.05" hidden="false" customHeight="false" outlineLevel="0" collapsed="false">
      <c r="H306" s="197"/>
      <c r="I306" s="197"/>
      <c r="J306" s="226"/>
      <c r="L306" s="186" t="str">
        <f aca="false">IF(AND(L$30&gt;=$D306,L$30&lt;=$D306,NOT(ISBLANK($D306))),$G306,"")</f>
        <v/>
      </c>
      <c r="M306" s="186" t="str">
        <f aca="false">IF(AND(M$30&gt;=$D306,M$30&lt;=$D306,NOT(ISBLANK($D306))),$G306,"")</f>
        <v/>
      </c>
      <c r="N306" s="186" t="str">
        <f aca="false">IF(AND(N$30&gt;=$D306,N$30&lt;=$D306,NOT(ISBLANK($D306))),$G306,"")</f>
        <v/>
      </c>
      <c r="O306" s="186" t="str">
        <f aca="false">IF(AND(O$30&gt;=$D306,O$30&lt;=$D306,NOT(ISBLANK($D306))),$G306,"")</f>
        <v/>
      </c>
      <c r="P306" s="186" t="str">
        <f aca="false">IF(AND(P$30&gt;=$D306,P$30&lt;=$D306,NOT(ISBLANK($D306))),$G306,"")</f>
        <v/>
      </c>
      <c r="Q306" s="186" t="str">
        <f aca="false">IF(AND(Q$30&gt;=$D306,Q$30&lt;=$D306,NOT(ISBLANK($D306))),$G306,"")</f>
        <v/>
      </c>
      <c r="R306" s="186" t="str">
        <f aca="false">IF(AND(R$30&gt;=$D306,R$30&lt;=$D306,NOT(ISBLANK($D306))),$G306,"")</f>
        <v/>
      </c>
    </row>
    <row r="307" customFormat="false" ht="15.05" hidden="false" customHeight="false" outlineLevel="0" collapsed="false">
      <c r="H307" s="197"/>
      <c r="I307" s="197"/>
      <c r="J307" s="226"/>
      <c r="L307" s="186" t="str">
        <f aca="false">IF(AND(L$30&gt;=$D307,L$30&lt;=$D307,NOT(ISBLANK($D307))),$G307,"")</f>
        <v/>
      </c>
      <c r="M307" s="186" t="str">
        <f aca="false">IF(AND(M$30&gt;=$D307,M$30&lt;=$D307,NOT(ISBLANK($D307))),$G307,"")</f>
        <v/>
      </c>
      <c r="N307" s="186" t="str">
        <f aca="false">IF(AND(N$30&gt;=$D307,N$30&lt;=$D307,NOT(ISBLANK($D307))),$G307,"")</f>
        <v/>
      </c>
      <c r="O307" s="186" t="str">
        <f aca="false">IF(AND(O$30&gt;=$D307,O$30&lt;=$D307,NOT(ISBLANK($D307))),$G307,"")</f>
        <v/>
      </c>
      <c r="P307" s="186" t="str">
        <f aca="false">IF(AND(P$30&gt;=$D307,P$30&lt;=$D307,NOT(ISBLANK($D307))),$G307,"")</f>
        <v/>
      </c>
      <c r="Q307" s="186" t="str">
        <f aca="false">IF(AND(Q$30&gt;=$D307,Q$30&lt;=$D307,NOT(ISBLANK($D307))),$G307,"")</f>
        <v/>
      </c>
      <c r="R307" s="186" t="str">
        <f aca="false">IF(AND(R$30&gt;=$D307,R$30&lt;=$D307,NOT(ISBLANK($D307))),$G307,"")</f>
        <v/>
      </c>
    </row>
    <row r="308" customFormat="false" ht="15.05" hidden="false" customHeight="false" outlineLevel="0" collapsed="false">
      <c r="H308" s="197"/>
      <c r="I308" s="197"/>
      <c r="J308" s="226"/>
      <c r="L308" s="186" t="str">
        <f aca="false">IF(AND(L$30&gt;=$D308,L$30&lt;=$D308,NOT(ISBLANK($D308))),$G308,"")</f>
        <v/>
      </c>
      <c r="M308" s="186" t="str">
        <f aca="false">IF(AND(M$30&gt;=$D308,M$30&lt;=$D308,NOT(ISBLANK($D308))),$G308,"")</f>
        <v/>
      </c>
      <c r="N308" s="186" t="str">
        <f aca="false">IF(AND(N$30&gt;=$D308,N$30&lt;=$D308,NOT(ISBLANK($D308))),$G308,"")</f>
        <v/>
      </c>
      <c r="O308" s="186" t="str">
        <f aca="false">IF(AND(O$30&gt;=$D308,O$30&lt;=$D308,NOT(ISBLANK($D308))),$G308,"")</f>
        <v/>
      </c>
      <c r="P308" s="186" t="str">
        <f aca="false">IF(AND(P$30&gt;=$D308,P$30&lt;=$D308,NOT(ISBLANK($D308))),$G308,"")</f>
        <v/>
      </c>
      <c r="Q308" s="186" t="str">
        <f aca="false">IF(AND(Q$30&gt;=$D308,Q$30&lt;=$D308,NOT(ISBLANK($D308))),$G308,"")</f>
        <v/>
      </c>
      <c r="R308" s="186" t="str">
        <f aca="false">IF(AND(R$30&gt;=$D308,R$30&lt;=$D308,NOT(ISBLANK($D308))),$G308,"")</f>
        <v/>
      </c>
    </row>
    <row r="309" customFormat="false" ht="15.05" hidden="false" customHeight="false" outlineLevel="0" collapsed="false">
      <c r="H309" s="197"/>
      <c r="I309" s="197"/>
      <c r="J309" s="226"/>
      <c r="L309" s="186" t="str">
        <f aca="false">IF(AND(L$30&gt;=$D309,L$30&lt;=$D309,NOT(ISBLANK($D309))),$G309,"")</f>
        <v/>
      </c>
      <c r="M309" s="186" t="str">
        <f aca="false">IF(AND(M$30&gt;=$D309,M$30&lt;=$D309,NOT(ISBLANK($D309))),$G309,"")</f>
        <v/>
      </c>
      <c r="N309" s="186" t="str">
        <f aca="false">IF(AND(N$30&gt;=$D309,N$30&lt;=$D309,NOT(ISBLANK($D309))),$G309,"")</f>
        <v/>
      </c>
      <c r="O309" s="186" t="str">
        <f aca="false">IF(AND(O$30&gt;=$D309,O$30&lt;=$D309,NOT(ISBLANK($D309))),$G309,"")</f>
        <v/>
      </c>
      <c r="P309" s="186" t="str">
        <f aca="false">IF(AND(P$30&gt;=$D309,P$30&lt;=$D309,NOT(ISBLANK($D309))),$G309,"")</f>
        <v/>
      </c>
      <c r="Q309" s="186" t="str">
        <f aca="false">IF(AND(Q$30&gt;=$D309,Q$30&lt;=$D309,NOT(ISBLANK($D309))),$G309,"")</f>
        <v/>
      </c>
      <c r="R309" s="186" t="str">
        <f aca="false">IF(AND(R$30&gt;=$D309,R$30&lt;=$D309,NOT(ISBLANK($D309))),$G309,"")</f>
        <v/>
      </c>
    </row>
    <row r="310" customFormat="false" ht="15.05" hidden="false" customHeight="false" outlineLevel="0" collapsed="false">
      <c r="H310" s="197"/>
      <c r="I310" s="197"/>
      <c r="J310" s="226"/>
      <c r="L310" s="186" t="str">
        <f aca="false">IF(AND(L$30&gt;=$D310,L$30&lt;=$D310,NOT(ISBLANK($D310))),$G310,"")</f>
        <v/>
      </c>
      <c r="M310" s="186" t="str">
        <f aca="false">IF(AND(M$30&gt;=$D310,M$30&lt;=$D310,NOT(ISBLANK($D310))),$G310,"")</f>
        <v/>
      </c>
      <c r="N310" s="186" t="str">
        <f aca="false">IF(AND(N$30&gt;=$D310,N$30&lt;=$D310,NOT(ISBLANK($D310))),$G310,"")</f>
        <v/>
      </c>
      <c r="O310" s="186" t="str">
        <f aca="false">IF(AND(O$30&gt;=$D310,O$30&lt;=$D310,NOT(ISBLANK($D310))),$G310,"")</f>
        <v/>
      </c>
      <c r="P310" s="186" t="str">
        <f aca="false">IF(AND(P$30&gt;=$D310,P$30&lt;=$D310,NOT(ISBLANK($D310))),$G310,"")</f>
        <v/>
      </c>
      <c r="Q310" s="186" t="str">
        <f aca="false">IF(AND(Q$30&gt;=$D310,Q$30&lt;=$D310,NOT(ISBLANK($D310))),$G310,"")</f>
        <v/>
      </c>
      <c r="R310" s="186" t="str">
        <f aca="false">IF(AND(R$30&gt;=$D310,R$30&lt;=$D310,NOT(ISBLANK($D310))),$G310,"")</f>
        <v/>
      </c>
    </row>
    <row r="311" customFormat="false" ht="15.05" hidden="false" customHeight="false" outlineLevel="0" collapsed="false">
      <c r="H311" s="197"/>
      <c r="I311" s="197"/>
      <c r="J311" s="226"/>
      <c r="L311" s="186" t="str">
        <f aca="false">IF(AND(L$30&gt;=$D311,L$30&lt;=$D311,NOT(ISBLANK($D311))),$G311,"")</f>
        <v/>
      </c>
      <c r="M311" s="186" t="str">
        <f aca="false">IF(AND(M$30&gt;=$D311,M$30&lt;=$D311,NOT(ISBLANK($D311))),$G311,"")</f>
        <v/>
      </c>
      <c r="N311" s="186" t="str">
        <f aca="false">IF(AND(N$30&gt;=$D311,N$30&lt;=$D311,NOT(ISBLANK($D311))),$G311,"")</f>
        <v/>
      </c>
      <c r="O311" s="186" t="str">
        <f aca="false">IF(AND(O$30&gt;=$D311,O$30&lt;=$D311,NOT(ISBLANK($D311))),$G311,"")</f>
        <v/>
      </c>
      <c r="P311" s="186" t="str">
        <f aca="false">IF(AND(P$30&gt;=$D311,P$30&lt;=$D311,NOT(ISBLANK($D311))),$G311,"")</f>
        <v/>
      </c>
      <c r="Q311" s="186" t="str">
        <f aca="false">IF(AND(Q$30&gt;=$D311,Q$30&lt;=$D311,NOT(ISBLANK($D311))),$G311,"")</f>
        <v/>
      </c>
      <c r="R311" s="186" t="str">
        <f aca="false">IF(AND(R$30&gt;=$D311,R$30&lt;=$D311,NOT(ISBLANK($D311))),$G311,"")</f>
        <v/>
      </c>
    </row>
    <row r="312" customFormat="false" ht="15.05" hidden="false" customHeight="false" outlineLevel="0" collapsed="false">
      <c r="H312" s="197"/>
      <c r="I312" s="197"/>
      <c r="J312" s="226"/>
      <c r="L312" s="186" t="str">
        <f aca="false">IF(AND(L$30&gt;=$D312,L$30&lt;=$D312,NOT(ISBLANK($D312))),$G312,"")</f>
        <v/>
      </c>
      <c r="M312" s="186" t="str">
        <f aca="false">IF(AND(M$30&gt;=$D312,M$30&lt;=$D312,NOT(ISBLANK($D312))),$G312,"")</f>
        <v/>
      </c>
      <c r="N312" s="186" t="str">
        <f aca="false">IF(AND(N$30&gt;=$D312,N$30&lt;=$D312,NOT(ISBLANK($D312))),$G312,"")</f>
        <v/>
      </c>
      <c r="O312" s="186" t="str">
        <f aca="false">IF(AND(O$30&gt;=$D312,O$30&lt;=$D312,NOT(ISBLANK($D312))),$G312,"")</f>
        <v/>
      </c>
      <c r="P312" s="186" t="str">
        <f aca="false">IF(AND(P$30&gt;=$D312,P$30&lt;=$D312,NOT(ISBLANK($D312))),$G312,"")</f>
        <v/>
      </c>
      <c r="Q312" s="186" t="str">
        <f aca="false">IF(AND(Q$30&gt;=$D312,Q$30&lt;=$D312,NOT(ISBLANK($D312))),$G312,"")</f>
        <v/>
      </c>
      <c r="R312" s="186" t="str">
        <f aca="false">IF(AND(R$30&gt;=$D312,R$30&lt;=$D312,NOT(ISBLANK($D312))),$G312,"")</f>
        <v/>
      </c>
    </row>
    <row r="313" customFormat="false" ht="15.05" hidden="false" customHeight="false" outlineLevel="0" collapsed="false">
      <c r="H313" s="197"/>
      <c r="I313" s="197"/>
      <c r="J313" s="226"/>
      <c r="L313" s="186" t="str">
        <f aca="false">IF(AND(L$30&gt;=$D313,L$30&lt;=$D313,NOT(ISBLANK($D313))),$G313,"")</f>
        <v/>
      </c>
      <c r="M313" s="186" t="str">
        <f aca="false">IF(AND(M$30&gt;=$D313,M$30&lt;=$D313,NOT(ISBLANK($D313))),$G313,"")</f>
        <v/>
      </c>
      <c r="N313" s="186" t="str">
        <f aca="false">IF(AND(N$30&gt;=$D313,N$30&lt;=$D313,NOT(ISBLANK($D313))),$G313,"")</f>
        <v/>
      </c>
      <c r="O313" s="186" t="str">
        <f aca="false">IF(AND(O$30&gt;=$D313,O$30&lt;=$D313,NOT(ISBLANK($D313))),$G313,"")</f>
        <v/>
      </c>
      <c r="P313" s="186" t="str">
        <f aca="false">IF(AND(P$30&gt;=$D313,P$30&lt;=$D313,NOT(ISBLANK($D313))),$G313,"")</f>
        <v/>
      </c>
      <c r="Q313" s="186" t="str">
        <f aca="false">IF(AND(Q$30&gt;=$D313,Q$30&lt;=$D313,NOT(ISBLANK($D313))),$G313,"")</f>
        <v/>
      </c>
      <c r="R313" s="186" t="str">
        <f aca="false">IF(AND(R$30&gt;=$D313,R$30&lt;=$D313,NOT(ISBLANK($D313))),$G313,"")</f>
        <v/>
      </c>
    </row>
    <row r="314" customFormat="false" ht="15.05" hidden="false" customHeight="false" outlineLevel="0" collapsed="false">
      <c r="H314" s="197"/>
      <c r="I314" s="197"/>
      <c r="J314" s="226"/>
      <c r="L314" s="186" t="str">
        <f aca="false">IF(AND(L$30&gt;=$D314,L$30&lt;=$D314,NOT(ISBLANK($D314))),$G314,"")</f>
        <v/>
      </c>
      <c r="M314" s="186" t="str">
        <f aca="false">IF(AND(M$30&gt;=$D314,M$30&lt;=$D314,NOT(ISBLANK($D314))),$G314,"")</f>
        <v/>
      </c>
      <c r="N314" s="186" t="str">
        <f aca="false">IF(AND(N$30&gt;=$D314,N$30&lt;=$D314,NOT(ISBLANK($D314))),$G314,"")</f>
        <v/>
      </c>
      <c r="O314" s="186" t="str">
        <f aca="false">IF(AND(O$30&gt;=$D314,O$30&lt;=$D314,NOT(ISBLANK($D314))),$G314,"")</f>
        <v/>
      </c>
      <c r="P314" s="186" t="str">
        <f aca="false">IF(AND(P$30&gt;=$D314,P$30&lt;=$D314,NOT(ISBLANK($D314))),$G314,"")</f>
        <v/>
      </c>
      <c r="Q314" s="186" t="str">
        <f aca="false">IF(AND(Q$30&gt;=$D314,Q$30&lt;=$D314,NOT(ISBLANK($D314))),$G314,"")</f>
        <v/>
      </c>
      <c r="R314" s="186" t="str">
        <f aca="false">IF(AND(R$30&gt;=$D314,R$30&lt;=$D314,NOT(ISBLANK($D314))),$G314,"")</f>
        <v/>
      </c>
    </row>
    <row r="315" customFormat="false" ht="15.05" hidden="false" customHeight="false" outlineLevel="0" collapsed="false">
      <c r="H315" s="197"/>
      <c r="I315" s="197"/>
      <c r="J315" s="226"/>
      <c r="L315" s="186" t="str">
        <f aca="false">IF(AND(L$30&gt;=$D315,L$30&lt;=$D315,NOT(ISBLANK($D315))),$G315,"")</f>
        <v/>
      </c>
      <c r="M315" s="186" t="str">
        <f aca="false">IF(AND(M$30&gt;=$D315,M$30&lt;=$D315,NOT(ISBLANK($D315))),$G315,"")</f>
        <v/>
      </c>
      <c r="N315" s="186" t="str">
        <f aca="false">IF(AND(N$30&gt;=$D315,N$30&lt;=$D315,NOT(ISBLANK($D315))),$G315,"")</f>
        <v/>
      </c>
      <c r="O315" s="186" t="str">
        <f aca="false">IF(AND(O$30&gt;=$D315,O$30&lt;=$D315,NOT(ISBLANK($D315))),$G315,"")</f>
        <v/>
      </c>
      <c r="P315" s="186" t="str">
        <f aca="false">IF(AND(P$30&gt;=$D315,P$30&lt;=$D315,NOT(ISBLANK($D315))),$G315,"")</f>
        <v/>
      </c>
      <c r="Q315" s="186" t="str">
        <f aca="false">IF(AND(Q$30&gt;=$D315,Q$30&lt;=$D315,NOT(ISBLANK($D315))),$G315,"")</f>
        <v/>
      </c>
      <c r="R315" s="186" t="str">
        <f aca="false">IF(AND(R$30&gt;=$D315,R$30&lt;=$D315,NOT(ISBLANK($D315))),$G315,"")</f>
        <v/>
      </c>
    </row>
    <row r="316" customFormat="false" ht="15.05" hidden="false" customHeight="false" outlineLevel="0" collapsed="false">
      <c r="H316" s="197"/>
      <c r="I316" s="197"/>
      <c r="J316" s="226"/>
      <c r="L316" s="186" t="str">
        <f aca="false">IF(AND(L$30&gt;=$D316,L$30&lt;=$D316,NOT(ISBLANK($D316))),$G316,"")</f>
        <v/>
      </c>
      <c r="M316" s="186" t="str">
        <f aca="false">IF(AND(M$30&gt;=$D316,M$30&lt;=$D316,NOT(ISBLANK($D316))),$G316,"")</f>
        <v/>
      </c>
      <c r="N316" s="186" t="str">
        <f aca="false">IF(AND(N$30&gt;=$D316,N$30&lt;=$D316,NOT(ISBLANK($D316))),$G316,"")</f>
        <v/>
      </c>
      <c r="O316" s="186" t="str">
        <f aca="false">IF(AND(O$30&gt;=$D316,O$30&lt;=$D316,NOT(ISBLANK($D316))),$G316,"")</f>
        <v/>
      </c>
      <c r="P316" s="186" t="str">
        <f aca="false">IF(AND(P$30&gt;=$D316,P$30&lt;=$D316,NOT(ISBLANK($D316))),$G316,"")</f>
        <v/>
      </c>
      <c r="Q316" s="186" t="str">
        <f aca="false">IF(AND(Q$30&gt;=$D316,Q$30&lt;=$D316,NOT(ISBLANK($D316))),$G316,"")</f>
        <v/>
      </c>
      <c r="R316" s="186" t="str">
        <f aca="false">IF(AND(R$30&gt;=$D316,R$30&lt;=$D316,NOT(ISBLANK($D316))),$G316,"")</f>
        <v/>
      </c>
    </row>
    <row r="317" customFormat="false" ht="15.05" hidden="false" customHeight="false" outlineLevel="0" collapsed="false">
      <c r="H317" s="197"/>
      <c r="I317" s="197"/>
      <c r="J317" s="226"/>
      <c r="L317" s="186" t="str">
        <f aca="false">IF(AND(L$30&gt;=$D317,L$30&lt;=$D317,NOT(ISBLANK($D317))),$G317,"")</f>
        <v/>
      </c>
      <c r="M317" s="186" t="str">
        <f aca="false">IF(AND(M$30&gt;=$D317,M$30&lt;=$D317,NOT(ISBLANK($D317))),$G317,"")</f>
        <v/>
      </c>
      <c r="N317" s="186" t="str">
        <f aca="false">IF(AND(N$30&gt;=$D317,N$30&lt;=$D317,NOT(ISBLANK($D317))),$G317,"")</f>
        <v/>
      </c>
      <c r="O317" s="186" t="str">
        <f aca="false">IF(AND(O$30&gt;=$D317,O$30&lt;=$D317,NOT(ISBLANK($D317))),$G317,"")</f>
        <v/>
      </c>
      <c r="P317" s="186" t="str">
        <f aca="false">IF(AND(P$30&gt;=$D317,P$30&lt;=$D317,NOT(ISBLANK($D317))),$G317,"")</f>
        <v/>
      </c>
      <c r="Q317" s="186" t="str">
        <f aca="false">IF(AND(Q$30&gt;=$D317,Q$30&lt;=$D317,NOT(ISBLANK($D317))),$G317,"")</f>
        <v/>
      </c>
      <c r="R317" s="186" t="str">
        <f aca="false">IF(AND(R$30&gt;=$D317,R$30&lt;=$D317,NOT(ISBLANK($D317))),$G317,"")</f>
        <v/>
      </c>
    </row>
    <row r="318" customFormat="false" ht="15.05" hidden="false" customHeight="false" outlineLevel="0" collapsed="false">
      <c r="H318" s="197"/>
      <c r="I318" s="197"/>
      <c r="J318" s="226"/>
      <c r="L318" s="186" t="str">
        <f aca="false">IF(AND(L$30&gt;=$D318,L$30&lt;=$D318,NOT(ISBLANK($D318))),$G318,"")</f>
        <v/>
      </c>
      <c r="M318" s="186" t="str">
        <f aca="false">IF(AND(M$30&gt;=$D318,M$30&lt;=$D318,NOT(ISBLANK($D318))),$G318,"")</f>
        <v/>
      </c>
      <c r="N318" s="186" t="str">
        <f aca="false">IF(AND(N$30&gt;=$D318,N$30&lt;=$D318,NOT(ISBLANK($D318))),$G318,"")</f>
        <v/>
      </c>
      <c r="O318" s="186" t="str">
        <f aca="false">IF(AND(O$30&gt;=$D318,O$30&lt;=$D318,NOT(ISBLANK($D318))),$G318,"")</f>
        <v/>
      </c>
      <c r="P318" s="186" t="str">
        <f aca="false">IF(AND(P$30&gt;=$D318,P$30&lt;=$D318,NOT(ISBLANK($D318))),$G318,"")</f>
        <v/>
      </c>
      <c r="Q318" s="186" t="str">
        <f aca="false">IF(AND(Q$30&gt;=$D318,Q$30&lt;=$D318,NOT(ISBLANK($D318))),$G318,"")</f>
        <v/>
      </c>
      <c r="R318" s="186" t="str">
        <f aca="false">IF(AND(R$30&gt;=$D318,R$30&lt;=$D318,NOT(ISBLANK($D318))),$G318,"")</f>
        <v/>
      </c>
    </row>
    <row r="319" customFormat="false" ht="15.05" hidden="false" customHeight="false" outlineLevel="0" collapsed="false">
      <c r="H319" s="197"/>
      <c r="I319" s="197"/>
      <c r="J319" s="226"/>
      <c r="L319" s="186" t="str">
        <f aca="false">IF(AND(L$30&gt;=$D319,L$30&lt;=$D319,NOT(ISBLANK($D319))),$G319,"")</f>
        <v/>
      </c>
      <c r="M319" s="186" t="str">
        <f aca="false">IF(AND(M$30&gt;=$D319,M$30&lt;=$D319,NOT(ISBLANK($D319))),$G319,"")</f>
        <v/>
      </c>
      <c r="N319" s="186" t="str">
        <f aca="false">IF(AND(N$30&gt;=$D319,N$30&lt;=$D319,NOT(ISBLANK($D319))),$G319,"")</f>
        <v/>
      </c>
      <c r="O319" s="186" t="str">
        <f aca="false">IF(AND(O$30&gt;=$D319,O$30&lt;=$D319,NOT(ISBLANK($D319))),$G319,"")</f>
        <v/>
      </c>
      <c r="P319" s="186" t="str">
        <f aca="false">IF(AND(P$30&gt;=$D319,P$30&lt;=$D319,NOT(ISBLANK($D319))),$G319,"")</f>
        <v/>
      </c>
      <c r="Q319" s="186" t="str">
        <f aca="false">IF(AND(Q$30&gt;=$D319,Q$30&lt;=$D319,NOT(ISBLANK($D319))),$G319,"")</f>
        <v/>
      </c>
      <c r="R319" s="186" t="str">
        <f aca="false">IF(AND(R$30&gt;=$D319,R$30&lt;=$D319,NOT(ISBLANK($D319))),$G319,"")</f>
        <v/>
      </c>
    </row>
    <row r="320" customFormat="false" ht="15.05" hidden="false" customHeight="false" outlineLevel="0" collapsed="false">
      <c r="H320" s="197"/>
      <c r="I320" s="197"/>
      <c r="J320" s="226"/>
      <c r="L320" s="186" t="str">
        <f aca="false">IF(AND(L$30&gt;=$D320,L$30&lt;=$D320,NOT(ISBLANK($D320))),$G320,"")</f>
        <v/>
      </c>
      <c r="M320" s="186" t="str">
        <f aca="false">IF(AND(M$30&gt;=$D320,M$30&lt;=$D320,NOT(ISBLANK($D320))),$G320,"")</f>
        <v/>
      </c>
      <c r="N320" s="186" t="str">
        <f aca="false">IF(AND(N$30&gt;=$D320,N$30&lt;=$D320,NOT(ISBLANK($D320))),$G320,"")</f>
        <v/>
      </c>
      <c r="O320" s="186" t="str">
        <f aca="false">IF(AND(O$30&gt;=$D320,O$30&lt;=$D320,NOT(ISBLANK($D320))),$G320,"")</f>
        <v/>
      </c>
      <c r="P320" s="186" t="str">
        <f aca="false">IF(AND(P$30&gt;=$D320,P$30&lt;=$D320,NOT(ISBLANK($D320))),$G320,"")</f>
        <v/>
      </c>
      <c r="Q320" s="186" t="str">
        <f aca="false">IF(AND(Q$30&gt;=$D320,Q$30&lt;=$D320,NOT(ISBLANK($D320))),$G320,"")</f>
        <v/>
      </c>
      <c r="R320" s="186" t="str">
        <f aca="false">IF(AND(R$30&gt;=$D320,R$30&lt;=$D320,NOT(ISBLANK($D320))),$G320,"")</f>
        <v/>
      </c>
    </row>
    <row r="321" customFormat="false" ht="15.05" hidden="false" customHeight="false" outlineLevel="0" collapsed="false">
      <c r="H321" s="197"/>
      <c r="I321" s="197"/>
      <c r="J321" s="226"/>
      <c r="L321" s="186" t="str">
        <f aca="false">IF(AND(L$30&gt;=$D321,L$30&lt;=$D321,NOT(ISBLANK($D321))),$G321,"")</f>
        <v/>
      </c>
      <c r="M321" s="186" t="str">
        <f aca="false">IF(AND(M$30&gt;=$D321,M$30&lt;=$D321,NOT(ISBLANK($D321))),$G321,"")</f>
        <v/>
      </c>
      <c r="N321" s="186" t="str">
        <f aca="false">IF(AND(N$30&gt;=$D321,N$30&lt;=$D321,NOT(ISBLANK($D321))),$G321,"")</f>
        <v/>
      </c>
      <c r="O321" s="186" t="str">
        <f aca="false">IF(AND(O$30&gt;=$D321,O$30&lt;=$D321,NOT(ISBLANK($D321))),$G321,"")</f>
        <v/>
      </c>
      <c r="P321" s="186" t="str">
        <f aca="false">IF(AND(P$30&gt;=$D321,P$30&lt;=$D321,NOT(ISBLANK($D321))),$G321,"")</f>
        <v/>
      </c>
      <c r="Q321" s="186" t="str">
        <f aca="false">IF(AND(Q$30&gt;=$D321,Q$30&lt;=$D321,NOT(ISBLANK($D321))),$G321,"")</f>
        <v/>
      </c>
      <c r="R321" s="186" t="str">
        <f aca="false">IF(AND(R$30&gt;=$D321,R$30&lt;=$D321,NOT(ISBLANK($D321))),$G321,"")</f>
        <v/>
      </c>
    </row>
    <row r="322" customFormat="false" ht="15.05" hidden="false" customHeight="false" outlineLevel="0" collapsed="false">
      <c r="H322" s="197"/>
      <c r="I322" s="197"/>
      <c r="J322" s="226"/>
      <c r="L322" s="186" t="str">
        <f aca="false">IF(AND(L$30&gt;=$D322,L$30&lt;=$D322,NOT(ISBLANK($D322))),$G322,"")</f>
        <v/>
      </c>
      <c r="M322" s="186" t="str">
        <f aca="false">IF(AND(M$30&gt;=$D322,M$30&lt;=$D322,NOT(ISBLANK($D322))),$G322,"")</f>
        <v/>
      </c>
      <c r="N322" s="186" t="str">
        <f aca="false">IF(AND(N$30&gt;=$D322,N$30&lt;=$D322,NOT(ISBLANK($D322))),$G322,"")</f>
        <v/>
      </c>
      <c r="O322" s="186" t="str">
        <f aca="false">IF(AND(O$30&gt;=$D322,O$30&lt;=$D322,NOT(ISBLANK($D322))),$G322,"")</f>
        <v/>
      </c>
      <c r="P322" s="186" t="str">
        <f aca="false">IF(AND(P$30&gt;=$D322,P$30&lt;=$D322,NOT(ISBLANK($D322))),$G322,"")</f>
        <v/>
      </c>
      <c r="Q322" s="186" t="str">
        <f aca="false">IF(AND(Q$30&gt;=$D322,Q$30&lt;=$D322,NOT(ISBLANK($D322))),$G322,"")</f>
        <v/>
      </c>
      <c r="R322" s="186" t="str">
        <f aca="false">IF(AND(R$30&gt;=$D322,R$30&lt;=$D322,NOT(ISBLANK($D322))),$G322,"")</f>
        <v/>
      </c>
    </row>
    <row r="323" customFormat="false" ht="15.05" hidden="false" customHeight="false" outlineLevel="0" collapsed="false">
      <c r="H323" s="197"/>
      <c r="I323" s="197"/>
      <c r="J323" s="226"/>
      <c r="L323" s="186" t="str">
        <f aca="false">IF(AND(L$30&gt;=$D323,L$30&lt;=$D323,NOT(ISBLANK($D323))),$G323,"")</f>
        <v/>
      </c>
      <c r="M323" s="186" t="str">
        <f aca="false">IF(AND(M$30&gt;=$D323,M$30&lt;=$D323,NOT(ISBLANK($D323))),$G323,"")</f>
        <v/>
      </c>
      <c r="N323" s="186" t="str">
        <f aca="false">IF(AND(N$30&gt;=$D323,N$30&lt;=$D323,NOT(ISBLANK($D323))),$G323,"")</f>
        <v/>
      </c>
      <c r="O323" s="186" t="str">
        <f aca="false">IF(AND(O$30&gt;=$D323,O$30&lt;=$D323,NOT(ISBLANK($D323))),$G323,"")</f>
        <v/>
      </c>
      <c r="P323" s="186" t="str">
        <f aca="false">IF(AND(P$30&gt;=$D323,P$30&lt;=$D323,NOT(ISBLANK($D323))),$G323,"")</f>
        <v/>
      </c>
      <c r="Q323" s="186" t="str">
        <f aca="false">IF(AND(Q$30&gt;=$D323,Q$30&lt;=$D323,NOT(ISBLANK($D323))),$G323,"")</f>
        <v/>
      </c>
      <c r="R323" s="186" t="str">
        <f aca="false">IF(AND(R$30&gt;=$D323,R$30&lt;=$D323,NOT(ISBLANK($D323))),$G323,"")</f>
        <v/>
      </c>
    </row>
    <row r="324" customFormat="false" ht="15.05" hidden="false" customHeight="false" outlineLevel="0" collapsed="false">
      <c r="H324" s="197"/>
      <c r="I324" s="197"/>
      <c r="J324" s="226"/>
      <c r="L324" s="186" t="str">
        <f aca="false">IF(AND(L$30&gt;=$D324,L$30&lt;=$D324,NOT(ISBLANK($D324))),$G324,"")</f>
        <v/>
      </c>
      <c r="M324" s="186" t="str">
        <f aca="false">IF(AND(M$30&gt;=$D324,M$30&lt;=$D324,NOT(ISBLANK($D324))),$G324,"")</f>
        <v/>
      </c>
      <c r="N324" s="186" t="str">
        <f aca="false">IF(AND(N$30&gt;=$D324,N$30&lt;=$D324,NOT(ISBLANK($D324))),$G324,"")</f>
        <v/>
      </c>
      <c r="O324" s="186" t="str">
        <f aca="false">IF(AND(O$30&gt;=$D324,O$30&lt;=$D324,NOT(ISBLANK($D324))),$G324,"")</f>
        <v/>
      </c>
      <c r="P324" s="186" t="str">
        <f aca="false">IF(AND(P$30&gt;=$D324,P$30&lt;=$D324,NOT(ISBLANK($D324))),$G324,"")</f>
        <v/>
      </c>
      <c r="Q324" s="186" t="str">
        <f aca="false">IF(AND(Q$30&gt;=$D324,Q$30&lt;=$D324,NOT(ISBLANK($D324))),$G324,"")</f>
        <v/>
      </c>
      <c r="R324" s="186" t="str">
        <f aca="false">IF(AND(R$30&gt;=$D324,R$30&lt;=$D324,NOT(ISBLANK($D324))),$G324,"")</f>
        <v/>
      </c>
    </row>
    <row r="325" customFormat="false" ht="15.05" hidden="false" customHeight="false" outlineLevel="0" collapsed="false">
      <c r="H325" s="197"/>
      <c r="I325" s="197"/>
      <c r="J325" s="226"/>
      <c r="L325" s="186" t="str">
        <f aca="false">IF(AND(L$30&gt;=$D325,L$30&lt;=$D325,NOT(ISBLANK($D325))),$G325,"")</f>
        <v/>
      </c>
      <c r="M325" s="186" t="str">
        <f aca="false">IF(AND(M$30&gt;=$D325,M$30&lt;=$D325,NOT(ISBLANK($D325))),$G325,"")</f>
        <v/>
      </c>
      <c r="N325" s="186" t="str">
        <f aca="false">IF(AND(N$30&gt;=$D325,N$30&lt;=$D325,NOT(ISBLANK($D325))),$G325,"")</f>
        <v/>
      </c>
      <c r="O325" s="186" t="str">
        <f aca="false">IF(AND(O$30&gt;=$D325,O$30&lt;=$D325,NOT(ISBLANK($D325))),$G325,"")</f>
        <v/>
      </c>
      <c r="P325" s="186" t="str">
        <f aca="false">IF(AND(P$30&gt;=$D325,P$30&lt;=$D325,NOT(ISBLANK($D325))),$G325,"")</f>
        <v/>
      </c>
      <c r="Q325" s="186" t="str">
        <f aca="false">IF(AND(Q$30&gt;=$D325,Q$30&lt;=$D325,NOT(ISBLANK($D325))),$G325,"")</f>
        <v/>
      </c>
      <c r="R325" s="186" t="str">
        <f aca="false">IF(AND(R$30&gt;=$D325,R$30&lt;=$D325,NOT(ISBLANK($D325))),$G325,"")</f>
        <v/>
      </c>
    </row>
    <row r="326" customFormat="false" ht="15.05" hidden="false" customHeight="false" outlineLevel="0" collapsed="false">
      <c r="H326" s="197"/>
      <c r="I326" s="197"/>
      <c r="J326" s="226"/>
      <c r="L326" s="186" t="str">
        <f aca="false">IF(AND(L$30&gt;=$D326,L$30&lt;=$D326,NOT(ISBLANK($D326))),$G326,"")</f>
        <v/>
      </c>
      <c r="M326" s="186" t="str">
        <f aca="false">IF(AND(M$30&gt;=$D326,M$30&lt;=$D326,NOT(ISBLANK($D326))),$G326,"")</f>
        <v/>
      </c>
      <c r="N326" s="186" t="str">
        <f aca="false">IF(AND(N$30&gt;=$D326,N$30&lt;=$D326,NOT(ISBLANK($D326))),$G326,"")</f>
        <v/>
      </c>
      <c r="O326" s="186" t="str">
        <f aca="false">IF(AND(O$30&gt;=$D326,O$30&lt;=$D326,NOT(ISBLANK($D326))),$G326,"")</f>
        <v/>
      </c>
      <c r="P326" s="186" t="str">
        <f aca="false">IF(AND(P$30&gt;=$D326,P$30&lt;=$D326,NOT(ISBLANK($D326))),$G326,"")</f>
        <v/>
      </c>
      <c r="Q326" s="186" t="str">
        <f aca="false">IF(AND(Q$30&gt;=$D326,Q$30&lt;=$D326,NOT(ISBLANK($D326))),$G326,"")</f>
        <v/>
      </c>
      <c r="R326" s="186" t="str">
        <f aca="false">IF(AND(R$30&gt;=$D326,R$30&lt;=$D326,NOT(ISBLANK($D326))),$G326,"")</f>
        <v/>
      </c>
    </row>
    <row r="327" customFormat="false" ht="15.05" hidden="false" customHeight="false" outlineLevel="0" collapsed="false">
      <c r="H327" s="197"/>
      <c r="I327" s="197"/>
      <c r="J327" s="226"/>
      <c r="L327" s="186" t="str">
        <f aca="false">IF(AND(L$30&gt;=$D327,L$30&lt;=$D327,NOT(ISBLANK($D327))),$G327,"")</f>
        <v/>
      </c>
      <c r="M327" s="186" t="str">
        <f aca="false">IF(AND(M$30&gt;=$D327,M$30&lt;=$D327,NOT(ISBLANK($D327))),$G327,"")</f>
        <v/>
      </c>
      <c r="N327" s="186" t="str">
        <f aca="false">IF(AND(N$30&gt;=$D327,N$30&lt;=$D327,NOT(ISBLANK($D327))),$G327,"")</f>
        <v/>
      </c>
      <c r="O327" s="186" t="str">
        <f aca="false">IF(AND(O$30&gt;=$D327,O$30&lt;=$D327,NOT(ISBLANK($D327))),$G327,"")</f>
        <v/>
      </c>
      <c r="P327" s="186" t="str">
        <f aca="false">IF(AND(P$30&gt;=$D327,P$30&lt;=$D327,NOT(ISBLANK($D327))),$G327,"")</f>
        <v/>
      </c>
      <c r="Q327" s="186" t="str">
        <f aca="false">IF(AND(Q$30&gt;=$D327,Q$30&lt;=$D327,NOT(ISBLANK($D327))),$G327,"")</f>
        <v/>
      </c>
      <c r="R327" s="186" t="str">
        <f aca="false">IF(AND(R$30&gt;=$D327,R$30&lt;=$D327,NOT(ISBLANK($D327))),$G327,"")</f>
        <v/>
      </c>
    </row>
    <row r="328" customFormat="false" ht="15.05" hidden="false" customHeight="false" outlineLevel="0" collapsed="false">
      <c r="H328" s="197"/>
      <c r="I328" s="197"/>
      <c r="J328" s="226"/>
      <c r="L328" s="186" t="str">
        <f aca="false">IF(AND(L$30&gt;=$D328,L$30&lt;=$D328,NOT(ISBLANK($D328))),$G328,"")</f>
        <v/>
      </c>
      <c r="M328" s="186" t="str">
        <f aca="false">IF(AND(M$30&gt;=$D328,M$30&lt;=$D328,NOT(ISBLANK($D328))),$G328,"")</f>
        <v/>
      </c>
      <c r="N328" s="186" t="str">
        <f aca="false">IF(AND(N$30&gt;=$D328,N$30&lt;=$D328,NOT(ISBLANK($D328))),$G328,"")</f>
        <v/>
      </c>
      <c r="O328" s="186" t="str">
        <f aca="false">IF(AND(O$30&gt;=$D328,O$30&lt;=$D328,NOT(ISBLANK($D328))),$G328,"")</f>
        <v/>
      </c>
      <c r="P328" s="186" t="str">
        <f aca="false">IF(AND(P$30&gt;=$D328,P$30&lt;=$D328,NOT(ISBLANK($D328))),$G328,"")</f>
        <v/>
      </c>
      <c r="Q328" s="186" t="str">
        <f aca="false">IF(AND(Q$30&gt;=$D328,Q$30&lt;=$D328,NOT(ISBLANK($D328))),$G328,"")</f>
        <v/>
      </c>
      <c r="R328" s="186" t="str">
        <f aca="false">IF(AND(R$30&gt;=$D328,R$30&lt;=$D328,NOT(ISBLANK($D328))),$G328,"")</f>
        <v/>
      </c>
    </row>
    <row r="329" customFormat="false" ht="15.05" hidden="false" customHeight="false" outlineLevel="0" collapsed="false">
      <c r="H329" s="197"/>
      <c r="I329" s="197"/>
      <c r="J329" s="226"/>
      <c r="L329" s="186" t="str">
        <f aca="false">IF(AND(L$30&gt;=$D329,L$30&lt;=$D329,NOT(ISBLANK($D329))),$G329,"")</f>
        <v/>
      </c>
      <c r="M329" s="186" t="str">
        <f aca="false">IF(AND(M$30&gt;=$D329,M$30&lt;=$D329,NOT(ISBLANK($D329))),$G329,"")</f>
        <v/>
      </c>
      <c r="N329" s="186" t="str">
        <f aca="false">IF(AND(N$30&gt;=$D329,N$30&lt;=$D329,NOT(ISBLANK($D329))),$G329,"")</f>
        <v/>
      </c>
      <c r="O329" s="186" t="str">
        <f aca="false">IF(AND(O$30&gt;=$D329,O$30&lt;=$D329,NOT(ISBLANK($D329))),$G329,"")</f>
        <v/>
      </c>
      <c r="P329" s="186" t="str">
        <f aca="false">IF(AND(P$30&gt;=$D329,P$30&lt;=$D329,NOT(ISBLANK($D329))),$G329,"")</f>
        <v/>
      </c>
      <c r="Q329" s="186" t="str">
        <f aca="false">IF(AND(Q$30&gt;=$D329,Q$30&lt;=$D329,NOT(ISBLANK($D329))),$G329,"")</f>
        <v/>
      </c>
      <c r="R329" s="186" t="str">
        <f aca="false">IF(AND(R$30&gt;=$D329,R$30&lt;=$D329,NOT(ISBLANK($D329))),$G329,"")</f>
        <v/>
      </c>
    </row>
    <row r="330" customFormat="false" ht="15.05" hidden="false" customHeight="false" outlineLevel="0" collapsed="false">
      <c r="H330" s="197"/>
      <c r="I330" s="197"/>
      <c r="J330" s="226"/>
      <c r="L330" s="186" t="str">
        <f aca="false">IF(AND(L$30&gt;=$D330,L$30&lt;=$D330,NOT(ISBLANK($D330))),$G330,"")</f>
        <v/>
      </c>
      <c r="M330" s="186" t="str">
        <f aca="false">IF(AND(M$30&gt;=$D330,M$30&lt;=$D330,NOT(ISBLANK($D330))),$G330,"")</f>
        <v/>
      </c>
      <c r="N330" s="186" t="str">
        <f aca="false">IF(AND(N$30&gt;=$D330,N$30&lt;=$D330,NOT(ISBLANK($D330))),$G330,"")</f>
        <v/>
      </c>
      <c r="O330" s="186" t="str">
        <f aca="false">IF(AND(O$30&gt;=$D330,O$30&lt;=$D330,NOT(ISBLANK($D330))),$G330,"")</f>
        <v/>
      </c>
      <c r="P330" s="186" t="str">
        <f aca="false">IF(AND(P$30&gt;=$D330,P$30&lt;=$D330,NOT(ISBLANK($D330))),$G330,"")</f>
        <v/>
      </c>
      <c r="Q330" s="186" t="str">
        <f aca="false">IF(AND(Q$30&gt;=$D330,Q$30&lt;=$D330,NOT(ISBLANK($D330))),$G330,"")</f>
        <v/>
      </c>
      <c r="R330" s="186" t="str">
        <f aca="false">IF(AND(R$30&gt;=$D330,R$30&lt;=$D330,NOT(ISBLANK($D330))),$G330,"")</f>
        <v/>
      </c>
    </row>
    <row r="331" customFormat="false" ht="15.05" hidden="false" customHeight="false" outlineLevel="0" collapsed="false">
      <c r="H331" s="197"/>
      <c r="I331" s="197"/>
      <c r="J331" s="226"/>
      <c r="L331" s="186" t="str">
        <f aca="false">IF(AND(L$30&gt;=$D331,L$30&lt;=$D331,NOT(ISBLANK($D331))),$G331,"")</f>
        <v/>
      </c>
      <c r="M331" s="186" t="str">
        <f aca="false">IF(AND(M$30&gt;=$D331,M$30&lt;=$D331,NOT(ISBLANK($D331))),$G331,"")</f>
        <v/>
      </c>
      <c r="N331" s="186" t="str">
        <f aca="false">IF(AND(N$30&gt;=$D331,N$30&lt;=$D331,NOT(ISBLANK($D331))),$G331,"")</f>
        <v/>
      </c>
      <c r="O331" s="186" t="str">
        <f aca="false">IF(AND(O$30&gt;=$D331,O$30&lt;=$D331,NOT(ISBLANK($D331))),$G331,"")</f>
        <v/>
      </c>
      <c r="P331" s="186" t="str">
        <f aca="false">IF(AND(P$30&gt;=$D331,P$30&lt;=$D331,NOT(ISBLANK($D331))),$G331,"")</f>
        <v/>
      </c>
      <c r="Q331" s="186" t="str">
        <f aca="false">IF(AND(Q$30&gt;=$D331,Q$30&lt;=$D331,NOT(ISBLANK($D331))),$G331,"")</f>
        <v/>
      </c>
      <c r="R331" s="186" t="str">
        <f aca="false">IF(AND(R$30&gt;=$D331,R$30&lt;=$D331,NOT(ISBLANK($D331))),$G331,"")</f>
        <v/>
      </c>
    </row>
    <row r="332" customFormat="false" ht="15.05" hidden="false" customHeight="false" outlineLevel="0" collapsed="false">
      <c r="H332" s="197"/>
      <c r="I332" s="197"/>
      <c r="J332" s="226"/>
      <c r="L332" s="186" t="str">
        <f aca="false">IF(AND(L$30&gt;=$D332,L$30&lt;=$D332,NOT(ISBLANK($D332))),$G332,"")</f>
        <v/>
      </c>
      <c r="M332" s="186" t="str">
        <f aca="false">IF(AND(M$30&gt;=$D332,M$30&lt;=$D332,NOT(ISBLANK($D332))),$G332,"")</f>
        <v/>
      </c>
      <c r="N332" s="186" t="str">
        <f aca="false">IF(AND(N$30&gt;=$D332,N$30&lt;=$D332,NOT(ISBLANK($D332))),$G332,"")</f>
        <v/>
      </c>
      <c r="O332" s="186" t="str">
        <f aca="false">IF(AND(O$30&gt;=$D332,O$30&lt;=$D332,NOT(ISBLANK($D332))),$G332,"")</f>
        <v/>
      </c>
      <c r="P332" s="186" t="str">
        <f aca="false">IF(AND(P$30&gt;=$D332,P$30&lt;=$D332,NOT(ISBLANK($D332))),$G332,"")</f>
        <v/>
      </c>
      <c r="Q332" s="186" t="str">
        <f aca="false">IF(AND(Q$30&gt;=$D332,Q$30&lt;=$D332,NOT(ISBLANK($D332))),$G332,"")</f>
        <v/>
      </c>
      <c r="R332" s="186" t="str">
        <f aca="false">IF(AND(R$30&gt;=$D332,R$30&lt;=$D332,NOT(ISBLANK($D332))),$G332,"")</f>
        <v/>
      </c>
    </row>
    <row r="333" customFormat="false" ht="15.05" hidden="false" customHeight="false" outlineLevel="0" collapsed="false">
      <c r="H333" s="197"/>
      <c r="I333" s="197"/>
      <c r="J333" s="226"/>
      <c r="L333" s="186" t="str">
        <f aca="false">IF(AND(L$30&gt;=$D333,L$30&lt;=$D333,NOT(ISBLANK($D333))),$G333,"")</f>
        <v/>
      </c>
      <c r="M333" s="186" t="str">
        <f aca="false">IF(AND(M$30&gt;=$D333,M$30&lt;=$D333,NOT(ISBLANK($D333))),$G333,"")</f>
        <v/>
      </c>
      <c r="N333" s="186" t="str">
        <f aca="false">IF(AND(N$30&gt;=$D333,N$30&lt;=$D333,NOT(ISBLANK($D333))),$G333,"")</f>
        <v/>
      </c>
      <c r="O333" s="186" t="str">
        <f aca="false">IF(AND(O$30&gt;=$D333,O$30&lt;=$D333,NOT(ISBLANK($D333))),$G333,"")</f>
        <v/>
      </c>
      <c r="P333" s="186" t="str">
        <f aca="false">IF(AND(P$30&gt;=$D333,P$30&lt;=$D333,NOT(ISBLANK($D333))),$G333,"")</f>
        <v/>
      </c>
      <c r="Q333" s="186" t="str">
        <f aca="false">IF(AND(Q$30&gt;=$D333,Q$30&lt;=$D333,NOT(ISBLANK($D333))),$G333,"")</f>
        <v/>
      </c>
      <c r="R333" s="186" t="str">
        <f aca="false">IF(AND(R$30&gt;=$D333,R$30&lt;=$D333,NOT(ISBLANK($D333))),$G333,"")</f>
        <v/>
      </c>
    </row>
    <row r="334" customFormat="false" ht="15.05" hidden="false" customHeight="false" outlineLevel="0" collapsed="false">
      <c r="H334" s="197"/>
      <c r="I334" s="197"/>
      <c r="J334" s="226"/>
      <c r="L334" s="186" t="str">
        <f aca="false">IF(AND(L$30&gt;=$D334,L$30&lt;=$D334,NOT(ISBLANK($D334))),$G334,"")</f>
        <v/>
      </c>
      <c r="M334" s="186" t="str">
        <f aca="false">IF(AND(M$30&gt;=$D334,M$30&lt;=$D334,NOT(ISBLANK($D334))),$G334,"")</f>
        <v/>
      </c>
      <c r="N334" s="186" t="str">
        <f aca="false">IF(AND(N$30&gt;=$D334,N$30&lt;=$D334,NOT(ISBLANK($D334))),$G334,"")</f>
        <v/>
      </c>
      <c r="O334" s="186" t="str">
        <f aca="false">IF(AND(O$30&gt;=$D334,O$30&lt;=$D334,NOT(ISBLANK($D334))),$G334,"")</f>
        <v/>
      </c>
      <c r="P334" s="186" t="str">
        <f aca="false">IF(AND(P$30&gt;=$D334,P$30&lt;=$D334,NOT(ISBLANK($D334))),$G334,"")</f>
        <v/>
      </c>
      <c r="Q334" s="186" t="str">
        <f aca="false">IF(AND(Q$30&gt;=$D334,Q$30&lt;=$D334,NOT(ISBLANK($D334))),$G334,"")</f>
        <v/>
      </c>
      <c r="R334" s="186" t="str">
        <f aca="false">IF(AND(R$30&gt;=$D334,R$30&lt;=$D334,NOT(ISBLANK($D334))),$G334,"")</f>
        <v/>
      </c>
    </row>
    <row r="335" customFormat="false" ht="15.05" hidden="false" customHeight="false" outlineLevel="0" collapsed="false">
      <c r="H335" s="197"/>
      <c r="I335" s="197"/>
      <c r="J335" s="226"/>
      <c r="L335" s="186" t="str">
        <f aca="false">IF(AND(L$30&gt;=$D335,L$30&lt;=$D335,NOT(ISBLANK($D335))),$G335,"")</f>
        <v/>
      </c>
      <c r="M335" s="186" t="str">
        <f aca="false">IF(AND(M$30&gt;=$D335,M$30&lt;=$D335,NOT(ISBLANK($D335))),$G335,"")</f>
        <v/>
      </c>
      <c r="N335" s="186" t="str">
        <f aca="false">IF(AND(N$30&gt;=$D335,N$30&lt;=$D335,NOT(ISBLANK($D335))),$G335,"")</f>
        <v/>
      </c>
      <c r="O335" s="186" t="str">
        <f aca="false">IF(AND(O$30&gt;=$D335,O$30&lt;=$D335,NOT(ISBLANK($D335))),$G335,"")</f>
        <v/>
      </c>
      <c r="P335" s="186" t="str">
        <f aca="false">IF(AND(P$30&gt;=$D335,P$30&lt;=$D335,NOT(ISBLANK($D335))),$G335,"")</f>
        <v/>
      </c>
      <c r="Q335" s="186" t="str">
        <f aca="false">IF(AND(Q$30&gt;=$D335,Q$30&lt;=$D335,NOT(ISBLANK($D335))),$G335,"")</f>
        <v/>
      </c>
      <c r="R335" s="186" t="str">
        <f aca="false">IF(AND(R$30&gt;=$D335,R$30&lt;=$D335,NOT(ISBLANK($D335))),$G335,"")</f>
        <v/>
      </c>
    </row>
    <row r="336" customFormat="false" ht="15.05" hidden="false" customHeight="false" outlineLevel="0" collapsed="false">
      <c r="H336" s="197"/>
      <c r="I336" s="197"/>
      <c r="J336" s="226"/>
      <c r="L336" s="186" t="str">
        <f aca="false">IF(AND(L$30&gt;=$D336,L$30&lt;=$D336,NOT(ISBLANK($D336))),$G336,"")</f>
        <v/>
      </c>
      <c r="M336" s="186" t="str">
        <f aca="false">IF(AND(M$30&gt;=$D336,M$30&lt;=$D336,NOT(ISBLANK($D336))),$G336,"")</f>
        <v/>
      </c>
      <c r="N336" s="186" t="str">
        <f aca="false">IF(AND(N$30&gt;=$D336,N$30&lt;=$D336,NOT(ISBLANK($D336))),$G336,"")</f>
        <v/>
      </c>
      <c r="O336" s="186" t="str">
        <f aca="false">IF(AND(O$30&gt;=$D336,O$30&lt;=$D336,NOT(ISBLANK($D336))),$G336,"")</f>
        <v/>
      </c>
      <c r="P336" s="186" t="str">
        <f aca="false">IF(AND(P$30&gt;=$D336,P$30&lt;=$D336,NOT(ISBLANK($D336))),$G336,"")</f>
        <v/>
      </c>
      <c r="Q336" s="186" t="str">
        <f aca="false">IF(AND(Q$30&gt;=$D336,Q$30&lt;=$D336,NOT(ISBLANK($D336))),$G336,"")</f>
        <v/>
      </c>
      <c r="R336" s="186" t="str">
        <f aca="false">IF(AND(R$30&gt;=$D336,R$30&lt;=$D336,NOT(ISBLANK($D336))),$G336,"")</f>
        <v/>
      </c>
    </row>
    <row r="337" customFormat="false" ht="15.05" hidden="false" customHeight="false" outlineLevel="0" collapsed="false">
      <c r="H337" s="197"/>
      <c r="I337" s="197"/>
      <c r="J337" s="226"/>
      <c r="L337" s="186" t="str">
        <f aca="false">IF(AND(L$30&gt;=$D337,L$30&lt;=$D337,NOT(ISBLANK($D337))),$G337,"")</f>
        <v/>
      </c>
      <c r="M337" s="186" t="str">
        <f aca="false">IF(AND(M$30&gt;=$D337,M$30&lt;=$D337,NOT(ISBLANK($D337))),$G337,"")</f>
        <v/>
      </c>
      <c r="N337" s="186" t="str">
        <f aca="false">IF(AND(N$30&gt;=$D337,N$30&lt;=$D337,NOT(ISBLANK($D337))),$G337,"")</f>
        <v/>
      </c>
      <c r="O337" s="186" t="str">
        <f aca="false">IF(AND(O$30&gt;=$D337,O$30&lt;=$D337,NOT(ISBLANK($D337))),$G337,"")</f>
        <v/>
      </c>
      <c r="P337" s="186" t="str">
        <f aca="false">IF(AND(P$30&gt;=$D337,P$30&lt;=$D337,NOT(ISBLANK($D337))),$G337,"")</f>
        <v/>
      </c>
      <c r="Q337" s="186" t="str">
        <f aca="false">IF(AND(Q$30&gt;=$D337,Q$30&lt;=$D337,NOT(ISBLANK($D337))),$G337,"")</f>
        <v/>
      </c>
      <c r="R337" s="186" t="str">
        <f aca="false">IF(AND(R$30&gt;=$D337,R$30&lt;=$D337,NOT(ISBLANK($D337))),$G337,"")</f>
        <v/>
      </c>
    </row>
    <row r="338" customFormat="false" ht="15.05" hidden="false" customHeight="false" outlineLevel="0" collapsed="false">
      <c r="H338" s="197"/>
      <c r="I338" s="197"/>
      <c r="J338" s="226"/>
      <c r="L338" s="186" t="str">
        <f aca="false">IF(AND(L$30&gt;=$D338,L$30&lt;=$D338,NOT(ISBLANK($D338))),$G338,"")</f>
        <v/>
      </c>
      <c r="M338" s="186" t="str">
        <f aca="false">IF(AND(M$30&gt;=$D338,M$30&lt;=$D338,NOT(ISBLANK($D338))),$G338,"")</f>
        <v/>
      </c>
      <c r="N338" s="186" t="str">
        <f aca="false">IF(AND(N$30&gt;=$D338,N$30&lt;=$D338,NOT(ISBLANK($D338))),$G338,"")</f>
        <v/>
      </c>
      <c r="O338" s="186" t="str">
        <f aca="false">IF(AND(O$30&gt;=$D338,O$30&lt;=$D338,NOT(ISBLANK($D338))),$G338,"")</f>
        <v/>
      </c>
      <c r="P338" s="186" t="str">
        <f aca="false">IF(AND(P$30&gt;=$D338,P$30&lt;=$D338,NOT(ISBLANK($D338))),$G338,"")</f>
        <v/>
      </c>
      <c r="Q338" s="186" t="str">
        <f aca="false">IF(AND(Q$30&gt;=$D338,Q$30&lt;=$D338,NOT(ISBLANK($D338))),$G338,"")</f>
        <v/>
      </c>
      <c r="R338" s="186" t="str">
        <f aca="false">IF(AND(R$30&gt;=$D338,R$30&lt;=$D338,NOT(ISBLANK($D338))),$G338,"")</f>
        <v/>
      </c>
    </row>
    <row r="339" customFormat="false" ht="15.05" hidden="false" customHeight="false" outlineLevel="0" collapsed="false">
      <c r="H339" s="197"/>
      <c r="I339" s="197"/>
      <c r="J339" s="226"/>
      <c r="L339" s="186" t="str">
        <f aca="false">IF(AND(L$30&gt;=$D339,L$30&lt;=$D339,NOT(ISBLANK($D339))),$G339,"")</f>
        <v/>
      </c>
      <c r="M339" s="186" t="str">
        <f aca="false">IF(AND(M$30&gt;=$D339,M$30&lt;=$D339,NOT(ISBLANK($D339))),$G339,"")</f>
        <v/>
      </c>
      <c r="N339" s="186" t="str">
        <f aca="false">IF(AND(N$30&gt;=$D339,N$30&lt;=$D339,NOT(ISBLANK($D339))),$G339,"")</f>
        <v/>
      </c>
      <c r="O339" s="186" t="str">
        <f aca="false">IF(AND(O$30&gt;=$D339,O$30&lt;=$D339,NOT(ISBLANK($D339))),$G339,"")</f>
        <v/>
      </c>
      <c r="P339" s="186" t="str">
        <f aca="false">IF(AND(P$30&gt;=$D339,P$30&lt;=$D339,NOT(ISBLANK($D339))),$G339,"")</f>
        <v/>
      </c>
      <c r="Q339" s="186" t="str">
        <f aca="false">IF(AND(Q$30&gt;=$D339,Q$30&lt;=$D339,NOT(ISBLANK($D339))),$G339,"")</f>
        <v/>
      </c>
      <c r="R339" s="186" t="str">
        <f aca="false">IF(AND(R$30&gt;=$D339,R$30&lt;=$D339,NOT(ISBLANK($D339))),$G339,"")</f>
        <v/>
      </c>
    </row>
    <row r="340" customFormat="false" ht="15.05" hidden="false" customHeight="false" outlineLevel="0" collapsed="false">
      <c r="H340" s="197"/>
      <c r="I340" s="197"/>
      <c r="J340" s="226"/>
      <c r="L340" s="186" t="str">
        <f aca="false">IF(AND(L$30&gt;=$D340,L$30&lt;=$D340,NOT(ISBLANK($D340))),$G340,"")</f>
        <v/>
      </c>
      <c r="M340" s="186" t="str">
        <f aca="false">IF(AND(M$30&gt;=$D340,M$30&lt;=$D340,NOT(ISBLANK($D340))),$G340,"")</f>
        <v/>
      </c>
      <c r="N340" s="186" t="str">
        <f aca="false">IF(AND(N$30&gt;=$D340,N$30&lt;=$D340,NOT(ISBLANK($D340))),$G340,"")</f>
        <v/>
      </c>
      <c r="O340" s="186" t="str">
        <f aca="false">IF(AND(O$30&gt;=$D340,O$30&lt;=$D340,NOT(ISBLANK($D340))),$G340,"")</f>
        <v/>
      </c>
      <c r="P340" s="186" t="str">
        <f aca="false">IF(AND(P$30&gt;=$D340,P$30&lt;=$D340,NOT(ISBLANK($D340))),$G340,"")</f>
        <v/>
      </c>
      <c r="Q340" s="186" t="str">
        <f aca="false">IF(AND(Q$30&gt;=$D340,Q$30&lt;=$D340,NOT(ISBLANK($D340))),$G340,"")</f>
        <v/>
      </c>
      <c r="R340" s="186" t="str">
        <f aca="false">IF(AND(R$30&gt;=$D340,R$30&lt;=$D340,NOT(ISBLANK($D340))),$G340,"")</f>
        <v/>
      </c>
    </row>
    <row r="341" customFormat="false" ht="15.05" hidden="false" customHeight="false" outlineLevel="0" collapsed="false">
      <c r="H341" s="197"/>
      <c r="I341" s="197"/>
      <c r="J341" s="226"/>
      <c r="L341" s="186" t="str">
        <f aca="false">IF(AND(L$30&gt;=$D341,L$30&lt;=$D341,NOT(ISBLANK($D341))),$G341,"")</f>
        <v/>
      </c>
      <c r="M341" s="186" t="str">
        <f aca="false">IF(AND(M$30&gt;=$D341,M$30&lt;=$D341,NOT(ISBLANK($D341))),$G341,"")</f>
        <v/>
      </c>
      <c r="N341" s="186" t="str">
        <f aca="false">IF(AND(N$30&gt;=$D341,N$30&lt;=$D341,NOT(ISBLANK($D341))),$G341,"")</f>
        <v/>
      </c>
      <c r="O341" s="186" t="str">
        <f aca="false">IF(AND(O$30&gt;=$D341,O$30&lt;=$D341,NOT(ISBLANK($D341))),$G341,"")</f>
        <v/>
      </c>
      <c r="P341" s="186" t="str">
        <f aca="false">IF(AND(P$30&gt;=$D341,P$30&lt;=$D341,NOT(ISBLANK($D341))),$G341,"")</f>
        <v/>
      </c>
      <c r="Q341" s="186" t="str">
        <f aca="false">IF(AND(Q$30&gt;=$D341,Q$30&lt;=$D341,NOT(ISBLANK($D341))),$G341,"")</f>
        <v/>
      </c>
      <c r="R341" s="186" t="str">
        <f aca="false">IF(AND(R$30&gt;=$D341,R$30&lt;=$D341,NOT(ISBLANK($D341))),$G341,"")</f>
        <v/>
      </c>
    </row>
    <row r="342" customFormat="false" ht="15.05" hidden="false" customHeight="false" outlineLevel="0" collapsed="false">
      <c r="H342" s="197"/>
      <c r="I342" s="197"/>
      <c r="J342" s="226"/>
      <c r="L342" s="186" t="str">
        <f aca="false">IF(AND(L$30&gt;=$D342,L$30&lt;=$D342,NOT(ISBLANK($D342))),$G342,"")</f>
        <v/>
      </c>
      <c r="M342" s="186" t="str">
        <f aca="false">IF(AND(M$30&gt;=$D342,M$30&lt;=$D342,NOT(ISBLANK($D342))),$G342,"")</f>
        <v/>
      </c>
      <c r="N342" s="186" t="str">
        <f aca="false">IF(AND(N$30&gt;=$D342,N$30&lt;=$D342,NOT(ISBLANK($D342))),$G342,"")</f>
        <v/>
      </c>
      <c r="O342" s="186" t="str">
        <f aca="false">IF(AND(O$30&gt;=$D342,O$30&lt;=$D342,NOT(ISBLANK($D342))),$G342,"")</f>
        <v/>
      </c>
      <c r="P342" s="186" t="str">
        <f aca="false">IF(AND(P$30&gt;=$D342,P$30&lt;=$D342,NOT(ISBLANK($D342))),$G342,"")</f>
        <v/>
      </c>
      <c r="Q342" s="186" t="str">
        <f aca="false">IF(AND(Q$30&gt;=$D342,Q$30&lt;=$D342,NOT(ISBLANK($D342))),$G342,"")</f>
        <v/>
      </c>
      <c r="R342" s="186" t="str">
        <f aca="false">IF(AND(R$30&gt;=$D342,R$30&lt;=$D342,NOT(ISBLANK($D342))),$G342,"")</f>
        <v/>
      </c>
    </row>
    <row r="343" customFormat="false" ht="15.05" hidden="false" customHeight="false" outlineLevel="0" collapsed="false">
      <c r="H343" s="197"/>
      <c r="I343" s="197"/>
      <c r="J343" s="226"/>
      <c r="L343" s="186" t="str">
        <f aca="false">IF(AND(L$30&gt;=$D343,L$30&lt;=$D343,NOT(ISBLANK($D343))),$G343,"")</f>
        <v/>
      </c>
      <c r="M343" s="186" t="str">
        <f aca="false">IF(AND(M$30&gt;=$D343,M$30&lt;=$D343,NOT(ISBLANK($D343))),$G343,"")</f>
        <v/>
      </c>
      <c r="N343" s="186" t="str">
        <f aca="false">IF(AND(N$30&gt;=$D343,N$30&lt;=$D343,NOT(ISBLANK($D343))),$G343,"")</f>
        <v/>
      </c>
      <c r="O343" s="186" t="str">
        <f aca="false">IF(AND(O$30&gt;=$D343,O$30&lt;=$D343,NOT(ISBLANK($D343))),$G343,"")</f>
        <v/>
      </c>
      <c r="P343" s="186" t="str">
        <f aca="false">IF(AND(P$30&gt;=$D343,P$30&lt;=$D343,NOT(ISBLANK($D343))),$G343,"")</f>
        <v/>
      </c>
      <c r="Q343" s="186" t="str">
        <f aca="false">IF(AND(Q$30&gt;=$D343,Q$30&lt;=$D343,NOT(ISBLANK($D343))),$G343,"")</f>
        <v/>
      </c>
      <c r="R343" s="186" t="str">
        <f aca="false">IF(AND(R$30&gt;=$D343,R$30&lt;=$D343,NOT(ISBLANK($D343))),$G343,"")</f>
        <v/>
      </c>
    </row>
    <row r="344" customFormat="false" ht="15.05" hidden="false" customHeight="false" outlineLevel="0" collapsed="false">
      <c r="H344" s="197"/>
      <c r="I344" s="197"/>
      <c r="J344" s="226"/>
      <c r="L344" s="186" t="str">
        <f aca="false">IF(AND(L$30&gt;=$D344,L$30&lt;=$D344,NOT(ISBLANK($D344))),$G344,"")</f>
        <v/>
      </c>
      <c r="M344" s="186" t="str">
        <f aca="false">IF(AND(M$30&gt;=$D344,M$30&lt;=$D344,NOT(ISBLANK($D344))),$G344,"")</f>
        <v/>
      </c>
      <c r="N344" s="186" t="str">
        <f aca="false">IF(AND(N$30&gt;=$D344,N$30&lt;=$D344,NOT(ISBLANK($D344))),$G344,"")</f>
        <v/>
      </c>
      <c r="O344" s="186" t="str">
        <f aca="false">IF(AND(O$30&gt;=$D344,O$30&lt;=$D344,NOT(ISBLANK($D344))),$G344,"")</f>
        <v/>
      </c>
      <c r="P344" s="186" t="str">
        <f aca="false">IF(AND(P$30&gt;=$D344,P$30&lt;=$D344,NOT(ISBLANK($D344))),$G344,"")</f>
        <v/>
      </c>
      <c r="Q344" s="186" t="str">
        <f aca="false">IF(AND(Q$30&gt;=$D344,Q$30&lt;=$D344,NOT(ISBLANK($D344))),$G344,"")</f>
        <v/>
      </c>
      <c r="R344" s="186" t="str">
        <f aca="false">IF(AND(R$30&gt;=$D344,R$30&lt;=$D344,NOT(ISBLANK($D344))),$G344,"")</f>
        <v/>
      </c>
    </row>
    <row r="345" customFormat="false" ht="15.05" hidden="false" customHeight="false" outlineLevel="0" collapsed="false">
      <c r="H345" s="197"/>
      <c r="I345" s="197"/>
      <c r="J345" s="226"/>
      <c r="L345" s="186" t="str">
        <f aca="false">IF(AND(L$30&gt;=$D345,L$30&lt;=$D345,NOT(ISBLANK($D345))),$G345,"")</f>
        <v/>
      </c>
      <c r="M345" s="186" t="str">
        <f aca="false">IF(AND(M$30&gt;=$D345,M$30&lt;=$D345,NOT(ISBLANK($D345))),$G345,"")</f>
        <v/>
      </c>
      <c r="N345" s="186" t="str">
        <f aca="false">IF(AND(N$30&gt;=$D345,N$30&lt;=$D345,NOT(ISBLANK($D345))),$G345,"")</f>
        <v/>
      </c>
      <c r="O345" s="186" t="str">
        <f aca="false">IF(AND(O$30&gt;=$D345,O$30&lt;=$D345,NOT(ISBLANK($D345))),$G345,"")</f>
        <v/>
      </c>
      <c r="P345" s="186" t="str">
        <f aca="false">IF(AND(P$30&gt;=$D345,P$30&lt;=$D345,NOT(ISBLANK($D345))),$G345,"")</f>
        <v/>
      </c>
      <c r="Q345" s="186" t="str">
        <f aca="false">IF(AND(Q$30&gt;=$D345,Q$30&lt;=$D345,NOT(ISBLANK($D345))),$G345,"")</f>
        <v/>
      </c>
      <c r="R345" s="186" t="str">
        <f aca="false">IF(AND(R$30&gt;=$D345,R$30&lt;=$D345,NOT(ISBLANK($D345))),$G345,"")</f>
        <v/>
      </c>
    </row>
    <row r="346" customFormat="false" ht="15.05" hidden="false" customHeight="false" outlineLevel="0" collapsed="false">
      <c r="H346" s="197"/>
      <c r="I346" s="197"/>
      <c r="J346" s="226"/>
      <c r="L346" s="186" t="str">
        <f aca="false">IF(AND(L$30&gt;=$D346,L$30&lt;=$D346,NOT(ISBLANK($D346))),$G346,"")</f>
        <v/>
      </c>
      <c r="M346" s="186" t="str">
        <f aca="false">IF(AND(M$30&gt;=$D346,M$30&lt;=$D346,NOT(ISBLANK($D346))),$G346,"")</f>
        <v/>
      </c>
      <c r="N346" s="186" t="str">
        <f aca="false">IF(AND(N$30&gt;=$D346,N$30&lt;=$D346,NOT(ISBLANK($D346))),$G346,"")</f>
        <v/>
      </c>
      <c r="O346" s="186" t="str">
        <f aca="false">IF(AND(O$30&gt;=$D346,O$30&lt;=$D346,NOT(ISBLANK($D346))),$G346,"")</f>
        <v/>
      </c>
      <c r="P346" s="186" t="str">
        <f aca="false">IF(AND(P$30&gt;=$D346,P$30&lt;=$D346,NOT(ISBLANK($D346))),$G346,"")</f>
        <v/>
      </c>
      <c r="Q346" s="186" t="str">
        <f aca="false">IF(AND(Q$30&gt;=$D346,Q$30&lt;=$D346,NOT(ISBLANK($D346))),$G346,"")</f>
        <v/>
      </c>
      <c r="R346" s="186" t="str">
        <f aca="false">IF(AND(R$30&gt;=$D346,R$30&lt;=$D346,NOT(ISBLANK($D346))),$G346,"")</f>
        <v/>
      </c>
    </row>
    <row r="347" customFormat="false" ht="15.05" hidden="false" customHeight="false" outlineLevel="0" collapsed="false">
      <c r="H347" s="197"/>
      <c r="I347" s="197"/>
      <c r="J347" s="226"/>
      <c r="L347" s="186" t="str">
        <f aca="false">IF(AND(L$30&gt;=$D347,L$30&lt;=$D347,NOT(ISBLANK($D347))),$G347,"")</f>
        <v/>
      </c>
      <c r="M347" s="186" t="str">
        <f aca="false">IF(AND(M$30&gt;=$D347,M$30&lt;=$D347,NOT(ISBLANK($D347))),$G347,"")</f>
        <v/>
      </c>
      <c r="N347" s="186" t="str">
        <f aca="false">IF(AND(N$30&gt;=$D347,N$30&lt;=$D347,NOT(ISBLANK($D347))),$G347,"")</f>
        <v/>
      </c>
      <c r="O347" s="186" t="str">
        <f aca="false">IF(AND(O$30&gt;=$D347,O$30&lt;=$D347,NOT(ISBLANK($D347))),$G347,"")</f>
        <v/>
      </c>
      <c r="P347" s="186" t="str">
        <f aca="false">IF(AND(P$30&gt;=$D347,P$30&lt;=$D347,NOT(ISBLANK($D347))),$G347,"")</f>
        <v/>
      </c>
      <c r="Q347" s="186" t="str">
        <f aca="false">IF(AND(Q$30&gt;=$D347,Q$30&lt;=$D347,NOT(ISBLANK($D347))),$G347,"")</f>
        <v/>
      </c>
      <c r="R347" s="186" t="str">
        <f aca="false">IF(AND(R$30&gt;=$D347,R$30&lt;=$D347,NOT(ISBLANK($D347))),$G347,"")</f>
        <v/>
      </c>
    </row>
    <row r="348" customFormat="false" ht="15.05" hidden="false" customHeight="false" outlineLevel="0" collapsed="false">
      <c r="H348" s="197"/>
      <c r="I348" s="197"/>
      <c r="J348" s="226"/>
      <c r="L348" s="186" t="str">
        <f aca="false">IF(AND(L$30&gt;=$D348,L$30&lt;=$D348,NOT(ISBLANK($D348))),$G348,"")</f>
        <v/>
      </c>
      <c r="M348" s="186" t="str">
        <f aca="false">IF(AND(M$30&gt;=$D348,M$30&lt;=$D348,NOT(ISBLANK($D348))),$G348,"")</f>
        <v/>
      </c>
      <c r="N348" s="186" t="str">
        <f aca="false">IF(AND(N$30&gt;=$D348,N$30&lt;=$D348,NOT(ISBLANK($D348))),$G348,"")</f>
        <v/>
      </c>
      <c r="O348" s="186" t="str">
        <f aca="false">IF(AND(O$30&gt;=$D348,O$30&lt;=$D348,NOT(ISBLANK($D348))),$G348,"")</f>
        <v/>
      </c>
      <c r="P348" s="186" t="str">
        <f aca="false">IF(AND(P$30&gt;=$D348,P$30&lt;=$D348,NOT(ISBLANK($D348))),$G348,"")</f>
        <v/>
      </c>
      <c r="Q348" s="186" t="str">
        <f aca="false">IF(AND(Q$30&gt;=$D348,Q$30&lt;=$D348,NOT(ISBLANK($D348))),$G348,"")</f>
        <v/>
      </c>
      <c r="R348" s="186" t="str">
        <f aca="false">IF(AND(R$30&gt;=$D348,R$30&lt;=$D348,NOT(ISBLANK($D348))),$G348,"")</f>
        <v/>
      </c>
    </row>
    <row r="349" customFormat="false" ht="15.05" hidden="false" customHeight="false" outlineLevel="0" collapsed="false">
      <c r="H349" s="197"/>
      <c r="I349" s="197"/>
      <c r="J349" s="226"/>
      <c r="L349" s="186" t="str">
        <f aca="false">IF(AND(L$30&gt;=$D349,L$30&lt;=$D349,NOT(ISBLANK($D349))),$G349,"")</f>
        <v/>
      </c>
      <c r="M349" s="186" t="str">
        <f aca="false">IF(AND(M$30&gt;=$D349,M$30&lt;=$D349,NOT(ISBLANK($D349))),$G349,"")</f>
        <v/>
      </c>
      <c r="N349" s="186" t="str">
        <f aca="false">IF(AND(N$30&gt;=$D349,N$30&lt;=$D349,NOT(ISBLANK($D349))),$G349,"")</f>
        <v/>
      </c>
      <c r="O349" s="186" t="str">
        <f aca="false">IF(AND(O$30&gt;=$D349,O$30&lt;=$D349,NOT(ISBLANK($D349))),$G349,"")</f>
        <v/>
      </c>
      <c r="P349" s="186" t="str">
        <f aca="false">IF(AND(P$30&gt;=$D349,P$30&lt;=$D349,NOT(ISBLANK($D349))),$G349,"")</f>
        <v/>
      </c>
      <c r="Q349" s="186" t="str">
        <f aca="false">IF(AND(Q$30&gt;=$D349,Q$30&lt;=$D349,NOT(ISBLANK($D349))),$G349,"")</f>
        <v/>
      </c>
      <c r="R349" s="186" t="str">
        <f aca="false">IF(AND(R$30&gt;=$D349,R$30&lt;=$D349,NOT(ISBLANK($D349))),$G349,"")</f>
        <v/>
      </c>
    </row>
    <row r="350" customFormat="false" ht="15.05" hidden="false" customHeight="false" outlineLevel="0" collapsed="false">
      <c r="H350" s="197"/>
      <c r="I350" s="197"/>
      <c r="J350" s="226"/>
      <c r="L350" s="186" t="str">
        <f aca="false">IF(AND(L$30&gt;=$D350,L$30&lt;=$D350,NOT(ISBLANK($D350))),$G350,"")</f>
        <v/>
      </c>
      <c r="M350" s="186" t="str">
        <f aca="false">IF(AND(M$30&gt;=$D350,M$30&lt;=$D350,NOT(ISBLANK($D350))),$G350,"")</f>
        <v/>
      </c>
      <c r="N350" s="186" t="str">
        <f aca="false">IF(AND(N$30&gt;=$D350,N$30&lt;=$D350,NOT(ISBLANK($D350))),$G350,"")</f>
        <v/>
      </c>
      <c r="O350" s="186" t="str">
        <f aca="false">IF(AND(O$30&gt;=$D350,O$30&lt;=$D350,NOT(ISBLANK($D350))),$G350,"")</f>
        <v/>
      </c>
      <c r="P350" s="186" t="str">
        <f aca="false">IF(AND(P$30&gt;=$D350,P$30&lt;=$D350,NOT(ISBLANK($D350))),$G350,"")</f>
        <v/>
      </c>
      <c r="Q350" s="186" t="str">
        <f aca="false">IF(AND(Q$30&gt;=$D350,Q$30&lt;=$D350,NOT(ISBLANK($D350))),$G350,"")</f>
        <v/>
      </c>
      <c r="R350" s="186" t="str">
        <f aca="false">IF(AND(R$30&gt;=$D350,R$30&lt;=$D350,NOT(ISBLANK($D350))),$G350,"")</f>
        <v/>
      </c>
    </row>
    <row r="351" customFormat="false" ht="15.05" hidden="false" customHeight="false" outlineLevel="0" collapsed="false">
      <c r="H351" s="197"/>
      <c r="I351" s="197"/>
      <c r="J351" s="226"/>
      <c r="L351" s="186" t="str">
        <f aca="false">IF(AND(L$30&gt;=$D351,L$30&lt;=$D351,NOT(ISBLANK($D351))),$G351,"")</f>
        <v/>
      </c>
      <c r="M351" s="186" t="str">
        <f aca="false">IF(AND(M$30&gt;=$D351,M$30&lt;=$D351,NOT(ISBLANK($D351))),$G351,"")</f>
        <v/>
      </c>
      <c r="N351" s="186" t="str">
        <f aca="false">IF(AND(N$30&gt;=$D351,N$30&lt;=$D351,NOT(ISBLANK($D351))),$G351,"")</f>
        <v/>
      </c>
      <c r="O351" s="186" t="str">
        <f aca="false">IF(AND(O$30&gt;=$D351,O$30&lt;=$D351,NOT(ISBLANK($D351))),$G351,"")</f>
        <v/>
      </c>
      <c r="P351" s="186" t="str">
        <f aca="false">IF(AND(P$30&gt;=$D351,P$30&lt;=$D351,NOT(ISBLANK($D351))),$G351,"")</f>
        <v/>
      </c>
      <c r="Q351" s="186" t="str">
        <f aca="false">IF(AND(Q$30&gt;=$D351,Q$30&lt;=$D351,NOT(ISBLANK($D351))),$G351,"")</f>
        <v/>
      </c>
      <c r="R351" s="186" t="str">
        <f aca="false">IF(AND(R$30&gt;=$D351,R$30&lt;=$D351,NOT(ISBLANK($D351))),$G351,"")</f>
        <v/>
      </c>
    </row>
    <row r="352" customFormat="false" ht="15.05" hidden="false" customHeight="false" outlineLevel="0" collapsed="false">
      <c r="H352" s="197"/>
      <c r="I352" s="197"/>
      <c r="J352" s="226"/>
      <c r="L352" s="186" t="str">
        <f aca="false">IF(AND(L$30&gt;=$D352,L$30&lt;=$D352,NOT(ISBLANK($D352))),$G352,"")</f>
        <v/>
      </c>
      <c r="M352" s="186" t="str">
        <f aca="false">IF(AND(M$30&gt;=$D352,M$30&lt;=$D352,NOT(ISBLANK($D352))),$G352,"")</f>
        <v/>
      </c>
      <c r="N352" s="186" t="str">
        <f aca="false">IF(AND(N$30&gt;=$D352,N$30&lt;=$D352,NOT(ISBLANK($D352))),$G352,"")</f>
        <v/>
      </c>
      <c r="O352" s="186" t="str">
        <f aca="false">IF(AND(O$30&gt;=$D352,O$30&lt;=$D352,NOT(ISBLANK($D352))),$G352,"")</f>
        <v/>
      </c>
      <c r="P352" s="186" t="str">
        <f aca="false">IF(AND(P$30&gt;=$D352,P$30&lt;=$D352,NOT(ISBLANK($D352))),$G352,"")</f>
        <v/>
      </c>
      <c r="Q352" s="186" t="str">
        <f aca="false">IF(AND(Q$30&gt;=$D352,Q$30&lt;=$D352,NOT(ISBLANK($D352))),$G352,"")</f>
        <v/>
      </c>
      <c r="R352" s="186" t="str">
        <f aca="false">IF(AND(R$30&gt;=$D352,R$30&lt;=$D352,NOT(ISBLANK($D352))),$G352,"")</f>
        <v/>
      </c>
    </row>
    <row r="353" customFormat="false" ht="15.05" hidden="false" customHeight="false" outlineLevel="0" collapsed="false">
      <c r="H353" s="197"/>
      <c r="I353" s="197"/>
      <c r="J353" s="226"/>
      <c r="L353" s="186" t="str">
        <f aca="false">IF(AND(L$30&gt;=$D353,L$30&lt;=$D353,NOT(ISBLANK($D353))),$G353,"")</f>
        <v/>
      </c>
      <c r="M353" s="186" t="str">
        <f aca="false">IF(AND(M$30&gt;=$D353,M$30&lt;=$D353,NOT(ISBLANK($D353))),$G353,"")</f>
        <v/>
      </c>
      <c r="N353" s="186" t="str">
        <f aca="false">IF(AND(N$30&gt;=$D353,N$30&lt;=$D353,NOT(ISBLANK($D353))),$G353,"")</f>
        <v/>
      </c>
      <c r="O353" s="186" t="str">
        <f aca="false">IF(AND(O$30&gt;=$D353,O$30&lt;=$D353,NOT(ISBLANK($D353))),$G353,"")</f>
        <v/>
      </c>
      <c r="P353" s="186" t="str">
        <f aca="false">IF(AND(P$30&gt;=$D353,P$30&lt;=$D353,NOT(ISBLANK($D353))),$G353,"")</f>
        <v/>
      </c>
      <c r="Q353" s="186" t="str">
        <f aca="false">IF(AND(Q$30&gt;=$D353,Q$30&lt;=$D353,NOT(ISBLANK($D353))),$G353,"")</f>
        <v/>
      </c>
      <c r="R353" s="186" t="str">
        <f aca="false">IF(AND(R$30&gt;=$D353,R$30&lt;=$D353,NOT(ISBLANK($D353))),$G353,"")</f>
        <v/>
      </c>
    </row>
    <row r="354" customFormat="false" ht="15.05" hidden="false" customHeight="false" outlineLevel="0" collapsed="false">
      <c r="H354" s="197"/>
      <c r="I354" s="197"/>
      <c r="J354" s="226"/>
      <c r="L354" s="186" t="str">
        <f aca="false">IF(AND(L$30&gt;=$D354,L$30&lt;=$D354,NOT(ISBLANK($D354))),$G354,"")</f>
        <v/>
      </c>
      <c r="M354" s="186" t="str">
        <f aca="false">IF(AND(M$30&gt;=$D354,M$30&lt;=$D354,NOT(ISBLANK($D354))),$G354,"")</f>
        <v/>
      </c>
      <c r="N354" s="186" t="str">
        <f aca="false">IF(AND(N$30&gt;=$D354,N$30&lt;=$D354,NOT(ISBLANK($D354))),$G354,"")</f>
        <v/>
      </c>
      <c r="O354" s="186" t="str">
        <f aca="false">IF(AND(O$30&gt;=$D354,O$30&lt;=$D354,NOT(ISBLANK($D354))),$G354,"")</f>
        <v/>
      </c>
      <c r="P354" s="186" t="str">
        <f aca="false">IF(AND(P$30&gt;=$D354,P$30&lt;=$D354,NOT(ISBLANK($D354))),$G354,"")</f>
        <v/>
      </c>
      <c r="Q354" s="186" t="str">
        <f aca="false">IF(AND(Q$30&gt;=$D354,Q$30&lt;=$D354,NOT(ISBLANK($D354))),$G354,"")</f>
        <v/>
      </c>
      <c r="R354" s="186" t="str">
        <f aca="false">IF(AND(R$30&gt;=$D354,R$30&lt;=$D354,NOT(ISBLANK($D354))),$G354,"")</f>
        <v/>
      </c>
    </row>
    <row r="355" customFormat="false" ht="15.05" hidden="false" customHeight="false" outlineLevel="0" collapsed="false">
      <c r="H355" s="197"/>
      <c r="I355" s="197"/>
      <c r="J355" s="226"/>
      <c r="L355" s="186" t="str">
        <f aca="false">IF(AND(L$30&gt;=$D355,L$30&lt;=$D355,NOT(ISBLANK($D355))),$G355,"")</f>
        <v/>
      </c>
      <c r="M355" s="186" t="str">
        <f aca="false">IF(AND(M$30&gt;=$D355,M$30&lt;=$D355,NOT(ISBLANK($D355))),$G355,"")</f>
        <v/>
      </c>
      <c r="N355" s="186" t="str">
        <f aca="false">IF(AND(N$30&gt;=$D355,N$30&lt;=$D355,NOT(ISBLANK($D355))),$G355,"")</f>
        <v/>
      </c>
      <c r="O355" s="186" t="str">
        <f aca="false">IF(AND(O$30&gt;=$D355,O$30&lt;=$D355,NOT(ISBLANK($D355))),$G355,"")</f>
        <v/>
      </c>
      <c r="P355" s="186" t="str">
        <f aca="false">IF(AND(P$30&gt;=$D355,P$30&lt;=$D355,NOT(ISBLANK($D355))),$G355,"")</f>
        <v/>
      </c>
      <c r="Q355" s="186" t="str">
        <f aca="false">IF(AND(Q$30&gt;=$D355,Q$30&lt;=$D355,NOT(ISBLANK($D355))),$G355,"")</f>
        <v/>
      </c>
      <c r="R355" s="186" t="str">
        <f aca="false">IF(AND(R$30&gt;=$D355,R$30&lt;=$D355,NOT(ISBLANK($D355))),$G355,"")</f>
        <v/>
      </c>
    </row>
    <row r="356" customFormat="false" ht="15.05" hidden="false" customHeight="false" outlineLevel="0" collapsed="false">
      <c r="H356" s="197"/>
      <c r="I356" s="197"/>
      <c r="J356" s="226"/>
      <c r="L356" s="186" t="str">
        <f aca="false">IF(AND(L$30&gt;=$D356,L$30&lt;=$D356,NOT(ISBLANK($D356))),$G356,"")</f>
        <v/>
      </c>
      <c r="M356" s="186" t="str">
        <f aca="false">IF(AND(M$30&gt;=$D356,M$30&lt;=$D356,NOT(ISBLANK($D356))),$G356,"")</f>
        <v/>
      </c>
      <c r="N356" s="186" t="str">
        <f aca="false">IF(AND(N$30&gt;=$D356,N$30&lt;=$D356,NOT(ISBLANK($D356))),$G356,"")</f>
        <v/>
      </c>
      <c r="O356" s="186" t="str">
        <f aca="false">IF(AND(O$30&gt;=$D356,O$30&lt;=$D356,NOT(ISBLANK($D356))),$G356,"")</f>
        <v/>
      </c>
      <c r="P356" s="186" t="str">
        <f aca="false">IF(AND(P$30&gt;=$D356,P$30&lt;=$D356,NOT(ISBLANK($D356))),$G356,"")</f>
        <v/>
      </c>
      <c r="Q356" s="186" t="str">
        <f aca="false">IF(AND(Q$30&gt;=$D356,Q$30&lt;=$D356,NOT(ISBLANK($D356))),$G356,"")</f>
        <v/>
      </c>
      <c r="R356" s="186" t="str">
        <f aca="false">IF(AND(R$30&gt;=$D356,R$30&lt;=$D356,NOT(ISBLANK($D356))),$G356,"")</f>
        <v/>
      </c>
    </row>
    <row r="357" customFormat="false" ht="15.05" hidden="false" customHeight="false" outlineLevel="0" collapsed="false">
      <c r="H357" s="197"/>
      <c r="I357" s="197"/>
      <c r="J357" s="226"/>
      <c r="L357" s="186" t="str">
        <f aca="false">IF(AND(L$30&gt;=$D357,L$30&lt;=$D357,NOT(ISBLANK($D357))),$G357,"")</f>
        <v/>
      </c>
      <c r="M357" s="186" t="str">
        <f aca="false">IF(AND(M$30&gt;=$D357,M$30&lt;=$D357,NOT(ISBLANK($D357))),$G357,"")</f>
        <v/>
      </c>
      <c r="N357" s="186" t="str">
        <f aca="false">IF(AND(N$30&gt;=$D357,N$30&lt;=$D357,NOT(ISBLANK($D357))),$G357,"")</f>
        <v/>
      </c>
      <c r="O357" s="186" t="str">
        <f aca="false">IF(AND(O$30&gt;=$D357,O$30&lt;=$D357,NOT(ISBLANK($D357))),$G357,"")</f>
        <v/>
      </c>
      <c r="P357" s="186" t="str">
        <f aca="false">IF(AND(P$30&gt;=$D357,P$30&lt;=$D357,NOT(ISBLANK($D357))),$G357,"")</f>
        <v/>
      </c>
      <c r="Q357" s="186" t="str">
        <f aca="false">IF(AND(Q$30&gt;=$D357,Q$30&lt;=$D357,NOT(ISBLANK($D357))),$G357,"")</f>
        <v/>
      </c>
      <c r="R357" s="186" t="str">
        <f aca="false">IF(AND(R$30&gt;=$D357,R$30&lt;=$D357,NOT(ISBLANK($D357))),$G357,"")</f>
        <v/>
      </c>
    </row>
    <row r="358" customFormat="false" ht="15.05" hidden="false" customHeight="false" outlineLevel="0" collapsed="false">
      <c r="H358" s="197"/>
      <c r="I358" s="197"/>
      <c r="J358" s="226"/>
      <c r="L358" s="186" t="str">
        <f aca="false">IF(AND(L$30&gt;=$D358,L$30&lt;=$D358,NOT(ISBLANK($D358))),$G358,"")</f>
        <v/>
      </c>
      <c r="M358" s="186" t="str">
        <f aca="false">IF(AND(M$30&gt;=$D358,M$30&lt;=$D358,NOT(ISBLANK($D358))),$G358,"")</f>
        <v/>
      </c>
      <c r="N358" s="186" t="str">
        <f aca="false">IF(AND(N$30&gt;=$D358,N$30&lt;=$D358,NOT(ISBLANK($D358))),$G358,"")</f>
        <v/>
      </c>
      <c r="O358" s="186" t="str">
        <f aca="false">IF(AND(O$30&gt;=$D358,O$30&lt;=$D358,NOT(ISBLANK($D358))),$G358,"")</f>
        <v/>
      </c>
      <c r="P358" s="186" t="str">
        <f aca="false">IF(AND(P$30&gt;=$D358,P$30&lt;=$D358,NOT(ISBLANK($D358))),$G358,"")</f>
        <v/>
      </c>
      <c r="Q358" s="186" t="str">
        <f aca="false">IF(AND(Q$30&gt;=$D358,Q$30&lt;=$D358,NOT(ISBLANK($D358))),$G358,"")</f>
        <v/>
      </c>
      <c r="R358" s="186" t="str">
        <f aca="false">IF(AND(R$30&gt;=$D358,R$30&lt;=$D358,NOT(ISBLANK($D358))),$G358,"")</f>
        <v/>
      </c>
    </row>
    <row r="359" customFormat="false" ht="15.05" hidden="false" customHeight="false" outlineLevel="0" collapsed="false">
      <c r="H359" s="197"/>
      <c r="I359" s="197"/>
      <c r="J359" s="226"/>
      <c r="L359" s="186" t="str">
        <f aca="false">IF(AND(L$30&gt;=$D359,L$30&lt;=$D359,NOT(ISBLANK($D359))),$G359,"")</f>
        <v/>
      </c>
      <c r="M359" s="186" t="str">
        <f aca="false">IF(AND(M$30&gt;=$D359,M$30&lt;=$D359,NOT(ISBLANK($D359))),$G359,"")</f>
        <v/>
      </c>
      <c r="N359" s="186" t="str">
        <f aca="false">IF(AND(N$30&gt;=$D359,N$30&lt;=$D359,NOT(ISBLANK($D359))),$G359,"")</f>
        <v/>
      </c>
      <c r="O359" s="186" t="str">
        <f aca="false">IF(AND(O$30&gt;=$D359,O$30&lt;=$D359,NOT(ISBLANK($D359))),$G359,"")</f>
        <v/>
      </c>
      <c r="P359" s="186" t="str">
        <f aca="false">IF(AND(P$30&gt;=$D359,P$30&lt;=$D359,NOT(ISBLANK($D359))),$G359,"")</f>
        <v/>
      </c>
      <c r="Q359" s="186" t="str">
        <f aca="false">IF(AND(Q$30&gt;=$D359,Q$30&lt;=$D359,NOT(ISBLANK($D359))),$G359,"")</f>
        <v/>
      </c>
      <c r="R359" s="186" t="str">
        <f aca="false">IF(AND(R$30&gt;=$D359,R$30&lt;=$D359,NOT(ISBLANK($D359))),$G359,"")</f>
        <v/>
      </c>
    </row>
    <row r="360" customFormat="false" ht="15.05" hidden="false" customHeight="false" outlineLevel="0" collapsed="false">
      <c r="H360" s="197"/>
      <c r="I360" s="197"/>
      <c r="J360" s="226"/>
      <c r="L360" s="186" t="str">
        <f aca="false">IF(AND(L$30&gt;=$D360,L$30&lt;=$D360,NOT(ISBLANK($D360))),$G360,"")</f>
        <v/>
      </c>
      <c r="M360" s="186" t="str">
        <f aca="false">IF(AND(M$30&gt;=$D360,M$30&lt;=$D360,NOT(ISBLANK($D360))),$G360,"")</f>
        <v/>
      </c>
      <c r="N360" s="186" t="str">
        <f aca="false">IF(AND(N$30&gt;=$D360,N$30&lt;=$D360,NOT(ISBLANK($D360))),$G360,"")</f>
        <v/>
      </c>
      <c r="O360" s="186" t="str">
        <f aca="false">IF(AND(O$30&gt;=$D360,O$30&lt;=$D360,NOT(ISBLANK($D360))),$G360,"")</f>
        <v/>
      </c>
      <c r="P360" s="186" t="str">
        <f aca="false">IF(AND(P$30&gt;=$D360,P$30&lt;=$D360,NOT(ISBLANK($D360))),$G360,"")</f>
        <v/>
      </c>
      <c r="Q360" s="186" t="str">
        <f aca="false">IF(AND(Q$30&gt;=$D360,Q$30&lt;=$D360,NOT(ISBLANK($D360))),$G360,"")</f>
        <v/>
      </c>
      <c r="R360" s="186" t="str">
        <f aca="false">IF(AND(R$30&gt;=$D360,R$30&lt;=$D360,NOT(ISBLANK($D360))),$G360,"")</f>
        <v/>
      </c>
    </row>
    <row r="361" customFormat="false" ht="15.05" hidden="false" customHeight="false" outlineLevel="0" collapsed="false">
      <c r="H361" s="197"/>
      <c r="I361" s="197"/>
      <c r="J361" s="226"/>
      <c r="L361" s="186" t="str">
        <f aca="false">IF(AND(L$30&gt;=$D361,L$30&lt;=$D361,NOT(ISBLANK($D361))),$G361,"")</f>
        <v/>
      </c>
      <c r="M361" s="186" t="str">
        <f aca="false">IF(AND(M$30&gt;=$D361,M$30&lt;=$D361,NOT(ISBLANK($D361))),$G361,"")</f>
        <v/>
      </c>
      <c r="N361" s="186" t="str">
        <f aca="false">IF(AND(N$30&gt;=$D361,N$30&lt;=$D361,NOT(ISBLANK($D361))),$G361,"")</f>
        <v/>
      </c>
      <c r="O361" s="186" t="str">
        <f aca="false">IF(AND(O$30&gt;=$D361,O$30&lt;=$D361,NOT(ISBLANK($D361))),$G361,"")</f>
        <v/>
      </c>
      <c r="P361" s="186" t="str">
        <f aca="false">IF(AND(P$30&gt;=$D361,P$30&lt;=$D361,NOT(ISBLANK($D361))),$G361,"")</f>
        <v/>
      </c>
      <c r="Q361" s="186" t="str">
        <f aca="false">IF(AND(Q$30&gt;=$D361,Q$30&lt;=$D361,NOT(ISBLANK($D361))),$G361,"")</f>
        <v/>
      </c>
      <c r="R361" s="186" t="str">
        <f aca="false">IF(AND(R$30&gt;=$D361,R$30&lt;=$D361,NOT(ISBLANK($D361))),$G361,"")</f>
        <v/>
      </c>
    </row>
    <row r="362" customFormat="false" ht="15.05" hidden="false" customHeight="false" outlineLevel="0" collapsed="false">
      <c r="H362" s="197"/>
      <c r="I362" s="197"/>
      <c r="J362" s="226"/>
      <c r="L362" s="186" t="str">
        <f aca="false">IF(AND(L$30&gt;=$D362,L$30&lt;=$D362,NOT(ISBLANK($D362))),$G362,"")</f>
        <v/>
      </c>
      <c r="M362" s="186" t="str">
        <f aca="false">IF(AND(M$30&gt;=$D362,M$30&lt;=$D362,NOT(ISBLANK($D362))),$G362,"")</f>
        <v/>
      </c>
      <c r="N362" s="186" t="str">
        <f aca="false">IF(AND(N$30&gt;=$D362,N$30&lt;=$D362,NOT(ISBLANK($D362))),$G362,"")</f>
        <v/>
      </c>
      <c r="O362" s="186" t="str">
        <f aca="false">IF(AND(O$30&gt;=$D362,O$30&lt;=$D362,NOT(ISBLANK($D362))),$G362,"")</f>
        <v/>
      </c>
      <c r="P362" s="186" t="str">
        <f aca="false">IF(AND(P$30&gt;=$D362,P$30&lt;=$D362,NOT(ISBLANK($D362))),$G362,"")</f>
        <v/>
      </c>
      <c r="Q362" s="186" t="str">
        <f aca="false">IF(AND(Q$30&gt;=$D362,Q$30&lt;=$D362,NOT(ISBLANK($D362))),$G362,"")</f>
        <v/>
      </c>
      <c r="R362" s="186" t="str">
        <f aca="false">IF(AND(R$30&gt;=$D362,R$30&lt;=$D362,NOT(ISBLANK($D362))),$G362,"")</f>
        <v/>
      </c>
    </row>
    <row r="363" customFormat="false" ht="15.05" hidden="false" customHeight="false" outlineLevel="0" collapsed="false">
      <c r="H363" s="197"/>
      <c r="I363" s="197"/>
      <c r="J363" s="226"/>
      <c r="L363" s="186" t="str">
        <f aca="false">IF(AND(L$30&gt;=$D363,L$30&lt;=$D363,NOT(ISBLANK($D363))),$G363,"")</f>
        <v/>
      </c>
      <c r="M363" s="186" t="str">
        <f aca="false">IF(AND(M$30&gt;=$D363,M$30&lt;=$D363,NOT(ISBLANK($D363))),$G363,"")</f>
        <v/>
      </c>
      <c r="N363" s="186" t="str">
        <f aca="false">IF(AND(N$30&gt;=$D363,N$30&lt;=$D363,NOT(ISBLANK($D363))),$G363,"")</f>
        <v/>
      </c>
      <c r="O363" s="186" t="str">
        <f aca="false">IF(AND(O$30&gt;=$D363,O$30&lt;=$D363,NOT(ISBLANK($D363))),$G363,"")</f>
        <v/>
      </c>
      <c r="P363" s="186" t="str">
        <f aca="false">IF(AND(P$30&gt;=$D363,P$30&lt;=$D363,NOT(ISBLANK($D363))),$G363,"")</f>
        <v/>
      </c>
      <c r="Q363" s="186" t="str">
        <f aca="false">IF(AND(Q$30&gt;=$D363,Q$30&lt;=$D363,NOT(ISBLANK($D363))),$G363,"")</f>
        <v/>
      </c>
      <c r="R363" s="186" t="str">
        <f aca="false">IF(AND(R$30&gt;=$D363,R$30&lt;=$D363,NOT(ISBLANK($D363))),$G363,"")</f>
        <v/>
      </c>
    </row>
    <row r="364" customFormat="false" ht="15.05" hidden="false" customHeight="false" outlineLevel="0" collapsed="false">
      <c r="H364" s="197"/>
      <c r="I364" s="197"/>
      <c r="J364" s="226"/>
      <c r="L364" s="186" t="str">
        <f aca="false">IF(AND(L$30&gt;=$D364,L$30&lt;=$D364,NOT(ISBLANK($D364))),$G364,"")</f>
        <v/>
      </c>
      <c r="M364" s="186" t="str">
        <f aca="false">IF(AND(M$30&gt;=$D364,M$30&lt;=$D364,NOT(ISBLANK($D364))),$G364,"")</f>
        <v/>
      </c>
      <c r="N364" s="186" t="str">
        <f aca="false">IF(AND(N$30&gt;=$D364,N$30&lt;=$D364,NOT(ISBLANK($D364))),$G364,"")</f>
        <v/>
      </c>
      <c r="O364" s="186" t="str">
        <f aca="false">IF(AND(O$30&gt;=$D364,O$30&lt;=$D364,NOT(ISBLANK($D364))),$G364,"")</f>
        <v/>
      </c>
      <c r="P364" s="186" t="str">
        <f aca="false">IF(AND(P$30&gt;=$D364,P$30&lt;=$D364,NOT(ISBLANK($D364))),$G364,"")</f>
        <v/>
      </c>
      <c r="Q364" s="186" t="str">
        <f aca="false">IF(AND(Q$30&gt;=$D364,Q$30&lt;=$D364,NOT(ISBLANK($D364))),$G364,"")</f>
        <v/>
      </c>
      <c r="R364" s="186" t="str">
        <f aca="false">IF(AND(R$30&gt;=$D364,R$30&lt;=$D364,NOT(ISBLANK($D364))),$G364,"")</f>
        <v/>
      </c>
    </row>
    <row r="365" customFormat="false" ht="15.05" hidden="false" customHeight="false" outlineLevel="0" collapsed="false">
      <c r="H365" s="197"/>
      <c r="I365" s="197"/>
      <c r="J365" s="226"/>
      <c r="L365" s="186" t="str">
        <f aca="false">IF(AND(L$30&gt;=$D365,L$30&lt;=$D365,NOT(ISBLANK($D365))),$G365,"")</f>
        <v/>
      </c>
      <c r="M365" s="186" t="str">
        <f aca="false">IF(AND(M$30&gt;=$D365,M$30&lt;=$D365,NOT(ISBLANK($D365))),$G365,"")</f>
        <v/>
      </c>
      <c r="N365" s="186" t="str">
        <f aca="false">IF(AND(N$30&gt;=$D365,N$30&lt;=$D365,NOT(ISBLANK($D365))),$G365,"")</f>
        <v/>
      </c>
      <c r="O365" s="186" t="str">
        <f aca="false">IF(AND(O$30&gt;=$D365,O$30&lt;=$D365,NOT(ISBLANK($D365))),$G365,"")</f>
        <v/>
      </c>
      <c r="P365" s="186" t="str">
        <f aca="false">IF(AND(P$30&gt;=$D365,P$30&lt;=$D365,NOT(ISBLANK($D365))),$G365,"")</f>
        <v/>
      </c>
      <c r="Q365" s="186" t="str">
        <f aca="false">IF(AND(Q$30&gt;=$D365,Q$30&lt;=$D365,NOT(ISBLANK($D365))),$G365,"")</f>
        <v/>
      </c>
      <c r="R365" s="186" t="str">
        <f aca="false">IF(AND(R$30&gt;=$D365,R$30&lt;=$D365,NOT(ISBLANK($D365))),$G365,"")</f>
        <v/>
      </c>
    </row>
    <row r="366" customFormat="false" ht="15.05" hidden="false" customHeight="false" outlineLevel="0" collapsed="false">
      <c r="H366" s="197"/>
      <c r="I366" s="197"/>
      <c r="J366" s="226"/>
      <c r="L366" s="186" t="str">
        <f aca="false">IF(AND(L$30&gt;=$D366,L$30&lt;=$D366,NOT(ISBLANK($D366))),$G366,"")</f>
        <v/>
      </c>
      <c r="M366" s="186" t="str">
        <f aca="false">IF(AND(M$30&gt;=$D366,M$30&lt;=$D366,NOT(ISBLANK($D366))),$G366,"")</f>
        <v/>
      </c>
      <c r="N366" s="186" t="str">
        <f aca="false">IF(AND(N$30&gt;=$D366,N$30&lt;=$D366,NOT(ISBLANK($D366))),$G366,"")</f>
        <v/>
      </c>
      <c r="O366" s="186" t="str">
        <f aca="false">IF(AND(O$30&gt;=$D366,O$30&lt;=$D366,NOT(ISBLANK($D366))),$G366,"")</f>
        <v/>
      </c>
      <c r="P366" s="186" t="str">
        <f aca="false">IF(AND(P$30&gt;=$D366,P$30&lt;=$D366,NOT(ISBLANK($D366))),$G366,"")</f>
        <v/>
      </c>
      <c r="Q366" s="186" t="str">
        <f aca="false">IF(AND(Q$30&gt;=$D366,Q$30&lt;=$D366,NOT(ISBLANK($D366))),$G366,"")</f>
        <v/>
      </c>
      <c r="R366" s="186" t="str">
        <f aca="false">IF(AND(R$30&gt;=$D366,R$30&lt;=$D366,NOT(ISBLANK($D366))),$G366,"")</f>
        <v/>
      </c>
    </row>
    <row r="367" customFormat="false" ht="15.05" hidden="false" customHeight="false" outlineLevel="0" collapsed="false">
      <c r="H367" s="197"/>
      <c r="I367" s="197"/>
      <c r="J367" s="226"/>
      <c r="L367" s="186" t="str">
        <f aca="false">IF(AND(L$30&gt;=$D367,L$30&lt;=$D367,NOT(ISBLANK($D367))),$G367,"")</f>
        <v/>
      </c>
      <c r="M367" s="186" t="str">
        <f aca="false">IF(AND(M$30&gt;=$D367,M$30&lt;=$D367,NOT(ISBLANK($D367))),$G367,"")</f>
        <v/>
      </c>
      <c r="N367" s="186" t="str">
        <f aca="false">IF(AND(N$30&gt;=$D367,N$30&lt;=$D367,NOT(ISBLANK($D367))),$G367,"")</f>
        <v/>
      </c>
      <c r="O367" s="186" t="str">
        <f aca="false">IF(AND(O$30&gt;=$D367,O$30&lt;=$D367,NOT(ISBLANK($D367))),$G367,"")</f>
        <v/>
      </c>
      <c r="P367" s="186" t="str">
        <f aca="false">IF(AND(P$30&gt;=$D367,P$30&lt;=$D367,NOT(ISBLANK($D367))),$G367,"")</f>
        <v/>
      </c>
      <c r="Q367" s="186" t="str">
        <f aca="false">IF(AND(Q$30&gt;=$D367,Q$30&lt;=$D367,NOT(ISBLANK($D367))),$G367,"")</f>
        <v/>
      </c>
      <c r="R367" s="186" t="str">
        <f aca="false">IF(AND(R$30&gt;=$D367,R$30&lt;=$D367,NOT(ISBLANK($D367))),$G367,"")</f>
        <v/>
      </c>
    </row>
    <row r="368" customFormat="false" ht="15.05" hidden="false" customHeight="false" outlineLevel="0" collapsed="false">
      <c r="H368" s="197"/>
      <c r="I368" s="197"/>
      <c r="J368" s="226"/>
      <c r="L368" s="186" t="str">
        <f aca="false">IF(AND(L$30&gt;=$D368,L$30&lt;=$D368,NOT(ISBLANK($D368))),$G368,"")</f>
        <v/>
      </c>
      <c r="M368" s="186" t="str">
        <f aca="false">IF(AND(M$30&gt;=$D368,M$30&lt;=$D368,NOT(ISBLANK($D368))),$G368,"")</f>
        <v/>
      </c>
      <c r="N368" s="186" t="str">
        <f aca="false">IF(AND(N$30&gt;=$D368,N$30&lt;=$D368,NOT(ISBLANK($D368))),$G368,"")</f>
        <v/>
      </c>
      <c r="O368" s="186" t="str">
        <f aca="false">IF(AND(O$30&gt;=$D368,O$30&lt;=$D368,NOT(ISBLANK($D368))),$G368,"")</f>
        <v/>
      </c>
      <c r="P368" s="186" t="str">
        <f aca="false">IF(AND(P$30&gt;=$D368,P$30&lt;=$D368,NOT(ISBLANK($D368))),$G368,"")</f>
        <v/>
      </c>
      <c r="Q368" s="186" t="str">
        <f aca="false">IF(AND(Q$30&gt;=$D368,Q$30&lt;=$D368,NOT(ISBLANK($D368))),$G368,"")</f>
        <v/>
      </c>
      <c r="R368" s="186" t="str">
        <f aca="false">IF(AND(R$30&gt;=$D368,R$30&lt;=$D368,NOT(ISBLANK($D368))),$G368,"")</f>
        <v/>
      </c>
    </row>
    <row r="369" customFormat="false" ht="15.05" hidden="false" customHeight="false" outlineLevel="0" collapsed="false">
      <c r="H369" s="197"/>
      <c r="I369" s="197"/>
      <c r="J369" s="226"/>
      <c r="L369" s="186" t="str">
        <f aca="false">IF(AND(L$30&gt;=$D369,L$30&lt;=$D369,NOT(ISBLANK($D369))),$G369,"")</f>
        <v/>
      </c>
      <c r="M369" s="186" t="str">
        <f aca="false">IF(AND(M$30&gt;=$D369,M$30&lt;=$D369,NOT(ISBLANK($D369))),$G369,"")</f>
        <v/>
      </c>
      <c r="N369" s="186" t="str">
        <f aca="false">IF(AND(N$30&gt;=$D369,N$30&lt;=$D369,NOT(ISBLANK($D369))),$G369,"")</f>
        <v/>
      </c>
      <c r="O369" s="186" t="str">
        <f aca="false">IF(AND(O$30&gt;=$D369,O$30&lt;=$D369,NOT(ISBLANK($D369))),$G369,"")</f>
        <v/>
      </c>
      <c r="P369" s="186" t="str">
        <f aca="false">IF(AND(P$30&gt;=$D369,P$30&lt;=$D369,NOT(ISBLANK($D369))),$G369,"")</f>
        <v/>
      </c>
      <c r="Q369" s="186" t="str">
        <f aca="false">IF(AND(Q$30&gt;=$D369,Q$30&lt;=$D369,NOT(ISBLANK($D369))),$G369,"")</f>
        <v/>
      </c>
      <c r="R369" s="186" t="str">
        <f aca="false">IF(AND(R$30&gt;=$D369,R$30&lt;=$D369,NOT(ISBLANK($D369))),$G369,"")</f>
        <v/>
      </c>
    </row>
    <row r="370" customFormat="false" ht="15.05" hidden="false" customHeight="false" outlineLevel="0" collapsed="false">
      <c r="H370" s="197"/>
      <c r="I370" s="197"/>
      <c r="J370" s="226"/>
      <c r="L370" s="186" t="str">
        <f aca="false">IF(AND(L$30&gt;=$D370,L$30&lt;=$D370,NOT(ISBLANK($D370))),$G370,"")</f>
        <v/>
      </c>
      <c r="M370" s="186" t="str">
        <f aca="false">IF(AND(M$30&gt;=$D370,M$30&lt;=$D370,NOT(ISBLANK($D370))),$G370,"")</f>
        <v/>
      </c>
      <c r="N370" s="186" t="str">
        <f aca="false">IF(AND(N$30&gt;=$D370,N$30&lt;=$D370,NOT(ISBLANK($D370))),$G370,"")</f>
        <v/>
      </c>
      <c r="O370" s="186" t="str">
        <f aca="false">IF(AND(O$30&gt;=$D370,O$30&lt;=$D370,NOT(ISBLANK($D370))),$G370,"")</f>
        <v/>
      </c>
      <c r="P370" s="186" t="str">
        <f aca="false">IF(AND(P$30&gt;=$D370,P$30&lt;=$D370,NOT(ISBLANK($D370))),$G370,"")</f>
        <v/>
      </c>
      <c r="Q370" s="186" t="str">
        <f aca="false">IF(AND(Q$30&gt;=$D370,Q$30&lt;=$D370,NOT(ISBLANK($D370))),$G370,"")</f>
        <v/>
      </c>
      <c r="R370" s="186" t="str">
        <f aca="false">IF(AND(R$30&gt;=$D370,R$30&lt;=$D370,NOT(ISBLANK($D370))),$G370,"")</f>
        <v/>
      </c>
    </row>
    <row r="371" customFormat="false" ht="15.05" hidden="false" customHeight="false" outlineLevel="0" collapsed="false">
      <c r="H371" s="197"/>
      <c r="I371" s="197"/>
      <c r="J371" s="226"/>
      <c r="L371" s="186" t="str">
        <f aca="false">IF(AND(L$30&gt;=$D371,L$30&lt;=$D371,NOT(ISBLANK($D371))),$G371,"")</f>
        <v/>
      </c>
      <c r="M371" s="186" t="str">
        <f aca="false">IF(AND(M$30&gt;=$D371,M$30&lt;=$D371,NOT(ISBLANK($D371))),$G371,"")</f>
        <v/>
      </c>
      <c r="N371" s="186" t="str">
        <f aca="false">IF(AND(N$30&gt;=$D371,N$30&lt;=$D371,NOT(ISBLANK($D371))),$G371,"")</f>
        <v/>
      </c>
      <c r="O371" s="186" t="str">
        <f aca="false">IF(AND(O$30&gt;=$D371,O$30&lt;=$D371,NOT(ISBLANK($D371))),$G371,"")</f>
        <v/>
      </c>
      <c r="P371" s="186" t="str">
        <f aca="false">IF(AND(P$30&gt;=$D371,P$30&lt;=$D371,NOT(ISBLANK($D371))),$G371,"")</f>
        <v/>
      </c>
      <c r="Q371" s="186" t="str">
        <f aca="false">IF(AND(Q$30&gt;=$D371,Q$30&lt;=$D371,NOT(ISBLANK($D371))),$G371,"")</f>
        <v/>
      </c>
      <c r="R371" s="186" t="str">
        <f aca="false">IF(AND(R$30&gt;=$D371,R$30&lt;=$D371,NOT(ISBLANK($D371))),$G371,"")</f>
        <v/>
      </c>
    </row>
    <row r="372" customFormat="false" ht="15.05" hidden="false" customHeight="false" outlineLevel="0" collapsed="false">
      <c r="H372" s="197"/>
      <c r="I372" s="197"/>
      <c r="J372" s="226"/>
      <c r="L372" s="186" t="str">
        <f aca="false">IF(AND(L$30&gt;=$D372,L$30&lt;=$D372,NOT(ISBLANK($D372))),$G372,"")</f>
        <v/>
      </c>
      <c r="M372" s="186" t="str">
        <f aca="false">IF(AND(M$30&gt;=$D372,M$30&lt;=$D372,NOT(ISBLANK($D372))),$G372,"")</f>
        <v/>
      </c>
      <c r="N372" s="186" t="str">
        <f aca="false">IF(AND(N$30&gt;=$D372,N$30&lt;=$D372,NOT(ISBLANK($D372))),$G372,"")</f>
        <v/>
      </c>
      <c r="O372" s="186" t="str">
        <f aca="false">IF(AND(O$30&gt;=$D372,O$30&lt;=$D372,NOT(ISBLANK($D372))),$G372,"")</f>
        <v/>
      </c>
      <c r="P372" s="186" t="str">
        <f aca="false">IF(AND(P$30&gt;=$D372,P$30&lt;=$D372,NOT(ISBLANK($D372))),$G372,"")</f>
        <v/>
      </c>
      <c r="Q372" s="186" t="str">
        <f aca="false">IF(AND(Q$30&gt;=$D372,Q$30&lt;=$D372,NOT(ISBLANK($D372))),$G372,"")</f>
        <v/>
      </c>
      <c r="R372" s="186" t="str">
        <f aca="false">IF(AND(R$30&gt;=$D372,R$30&lt;=$D372,NOT(ISBLANK($D372))),$G372,"")</f>
        <v/>
      </c>
    </row>
    <row r="373" customFormat="false" ht="15.05" hidden="false" customHeight="false" outlineLevel="0" collapsed="false">
      <c r="H373" s="197"/>
      <c r="I373" s="197"/>
      <c r="J373" s="226"/>
      <c r="L373" s="186" t="str">
        <f aca="false">IF(AND(L$30&gt;=$D373,L$30&lt;=$D373,NOT(ISBLANK($D373))),$G373,"")</f>
        <v/>
      </c>
      <c r="M373" s="186" t="str">
        <f aca="false">IF(AND(M$30&gt;=$D373,M$30&lt;=$D373,NOT(ISBLANK($D373))),$G373,"")</f>
        <v/>
      </c>
      <c r="N373" s="186" t="str">
        <f aca="false">IF(AND(N$30&gt;=$D373,N$30&lt;=$D373,NOT(ISBLANK($D373))),$G373,"")</f>
        <v/>
      </c>
      <c r="O373" s="186" t="str">
        <f aca="false">IF(AND(O$30&gt;=$D373,O$30&lt;=$D373,NOT(ISBLANK($D373))),$G373,"")</f>
        <v/>
      </c>
      <c r="P373" s="186" t="str">
        <f aca="false">IF(AND(P$30&gt;=$D373,P$30&lt;=$D373,NOT(ISBLANK($D373))),$G373,"")</f>
        <v/>
      </c>
      <c r="Q373" s="186" t="str">
        <f aca="false">IF(AND(Q$30&gt;=$D373,Q$30&lt;=$D373,NOT(ISBLANK($D373))),$G373,"")</f>
        <v/>
      </c>
      <c r="R373" s="186" t="str">
        <f aca="false">IF(AND(R$30&gt;=$D373,R$30&lt;=$D373,NOT(ISBLANK($D373))),$G373,"")</f>
        <v/>
      </c>
    </row>
    <row r="374" customFormat="false" ht="15.05" hidden="false" customHeight="false" outlineLevel="0" collapsed="false">
      <c r="H374" s="197"/>
      <c r="I374" s="197"/>
      <c r="J374" s="226"/>
      <c r="L374" s="186" t="str">
        <f aca="false">IF(AND(L$30&gt;=$D374,L$30&lt;=$D374,NOT(ISBLANK($D374))),$G374,"")</f>
        <v/>
      </c>
      <c r="M374" s="186" t="str">
        <f aca="false">IF(AND(M$30&gt;=$D374,M$30&lt;=$D374,NOT(ISBLANK($D374))),$G374,"")</f>
        <v/>
      </c>
      <c r="N374" s="186" t="str">
        <f aca="false">IF(AND(N$30&gt;=$D374,N$30&lt;=$D374,NOT(ISBLANK($D374))),$G374,"")</f>
        <v/>
      </c>
      <c r="O374" s="186" t="str">
        <f aca="false">IF(AND(O$30&gt;=$D374,O$30&lt;=$D374,NOT(ISBLANK($D374))),$G374,"")</f>
        <v/>
      </c>
      <c r="P374" s="186" t="str">
        <f aca="false">IF(AND(P$30&gt;=$D374,P$30&lt;=$D374,NOT(ISBLANK($D374))),$G374,"")</f>
        <v/>
      </c>
      <c r="Q374" s="186" t="str">
        <f aca="false">IF(AND(Q$30&gt;=$D374,Q$30&lt;=$D374,NOT(ISBLANK($D374))),$G374,"")</f>
        <v/>
      </c>
      <c r="R374" s="186" t="str">
        <f aca="false">IF(AND(R$30&gt;=$D374,R$30&lt;=$D374,NOT(ISBLANK($D374))),$G374,"")</f>
        <v/>
      </c>
    </row>
    <row r="375" customFormat="false" ht="15.05" hidden="false" customHeight="false" outlineLevel="0" collapsed="false">
      <c r="H375" s="197"/>
      <c r="I375" s="197"/>
      <c r="J375" s="226"/>
      <c r="L375" s="186" t="str">
        <f aca="false">IF(AND(L$30&gt;=$D375,L$30&lt;=$D375,NOT(ISBLANK($D375))),$G375,"")</f>
        <v/>
      </c>
      <c r="M375" s="186" t="str">
        <f aca="false">IF(AND(M$30&gt;=$D375,M$30&lt;=$D375,NOT(ISBLANK($D375))),$G375,"")</f>
        <v/>
      </c>
      <c r="N375" s="186" t="str">
        <f aca="false">IF(AND(N$30&gt;=$D375,N$30&lt;=$D375,NOT(ISBLANK($D375))),$G375,"")</f>
        <v/>
      </c>
      <c r="O375" s="186" t="str">
        <f aca="false">IF(AND(O$30&gt;=$D375,O$30&lt;=$D375,NOT(ISBLANK($D375))),$G375,"")</f>
        <v/>
      </c>
      <c r="P375" s="186" t="str">
        <f aca="false">IF(AND(P$30&gt;=$D375,P$30&lt;=$D375,NOT(ISBLANK($D375))),$G375,"")</f>
        <v/>
      </c>
      <c r="Q375" s="186" t="str">
        <f aca="false">IF(AND(Q$30&gt;=$D375,Q$30&lt;=$D375,NOT(ISBLANK($D375))),$G375,"")</f>
        <v/>
      </c>
      <c r="R375" s="186" t="str">
        <f aca="false">IF(AND(R$30&gt;=$D375,R$30&lt;=$D375,NOT(ISBLANK($D375))),$G375,"")</f>
        <v/>
      </c>
    </row>
    <row r="376" customFormat="false" ht="15.05" hidden="false" customHeight="false" outlineLevel="0" collapsed="false">
      <c r="H376" s="197"/>
      <c r="I376" s="197"/>
      <c r="J376" s="226"/>
      <c r="L376" s="186" t="str">
        <f aca="false">IF(AND(L$30&gt;=$D376,L$30&lt;=$D376,NOT(ISBLANK($D376))),$G376,"")</f>
        <v/>
      </c>
      <c r="M376" s="186" t="str">
        <f aca="false">IF(AND(M$30&gt;=$D376,M$30&lt;=$D376,NOT(ISBLANK($D376))),$G376,"")</f>
        <v/>
      </c>
      <c r="N376" s="186" t="str">
        <f aca="false">IF(AND(N$30&gt;=$D376,N$30&lt;=$D376,NOT(ISBLANK($D376))),$G376,"")</f>
        <v/>
      </c>
      <c r="O376" s="186" t="str">
        <f aca="false">IF(AND(O$30&gt;=$D376,O$30&lt;=$D376,NOT(ISBLANK($D376))),$G376,"")</f>
        <v/>
      </c>
      <c r="P376" s="186" t="str">
        <f aca="false">IF(AND(P$30&gt;=$D376,P$30&lt;=$D376,NOT(ISBLANK($D376))),$G376,"")</f>
        <v/>
      </c>
      <c r="Q376" s="186" t="str">
        <f aca="false">IF(AND(Q$30&gt;=$D376,Q$30&lt;=$D376,NOT(ISBLANK($D376))),$G376,"")</f>
        <v/>
      </c>
      <c r="R376" s="186" t="str">
        <f aca="false">IF(AND(R$30&gt;=$D376,R$30&lt;=$D376,NOT(ISBLANK($D376))),$G376,"")</f>
        <v/>
      </c>
    </row>
    <row r="377" customFormat="false" ht="15.05" hidden="false" customHeight="false" outlineLevel="0" collapsed="false">
      <c r="H377" s="197"/>
      <c r="I377" s="197"/>
      <c r="J377" s="226"/>
      <c r="L377" s="186" t="str">
        <f aca="false">IF(AND(L$30&gt;=$D377,L$30&lt;=$D377,NOT(ISBLANK($D377))),$G377,"")</f>
        <v/>
      </c>
      <c r="M377" s="186" t="str">
        <f aca="false">IF(AND(M$30&gt;=$D377,M$30&lt;=$D377,NOT(ISBLANK($D377))),$G377,"")</f>
        <v/>
      </c>
      <c r="N377" s="186" t="str">
        <f aca="false">IF(AND(N$30&gt;=$D377,N$30&lt;=$D377,NOT(ISBLANK($D377))),$G377,"")</f>
        <v/>
      </c>
      <c r="O377" s="186" t="str">
        <f aca="false">IF(AND(O$30&gt;=$D377,O$30&lt;=$D377,NOT(ISBLANK($D377))),$G377,"")</f>
        <v/>
      </c>
      <c r="P377" s="186" t="str">
        <f aca="false">IF(AND(P$30&gt;=$D377,P$30&lt;=$D377,NOT(ISBLANK($D377))),$G377,"")</f>
        <v/>
      </c>
      <c r="Q377" s="186" t="str">
        <f aca="false">IF(AND(Q$30&gt;=$D377,Q$30&lt;=$D377,NOT(ISBLANK($D377))),$G377,"")</f>
        <v/>
      </c>
      <c r="R377" s="186" t="str">
        <f aca="false">IF(AND(R$30&gt;=$D377,R$30&lt;=$D377,NOT(ISBLANK($D377))),$G377,"")</f>
        <v/>
      </c>
    </row>
    <row r="378" customFormat="false" ht="15.05" hidden="false" customHeight="false" outlineLevel="0" collapsed="false">
      <c r="H378" s="197"/>
      <c r="I378" s="197"/>
      <c r="J378" s="226"/>
      <c r="L378" s="186" t="str">
        <f aca="false">IF(AND(L$30&gt;=$D378,L$30&lt;=$D378,NOT(ISBLANK($D378))),$G378,"")</f>
        <v/>
      </c>
      <c r="M378" s="186" t="str">
        <f aca="false">IF(AND(M$30&gt;=$D378,M$30&lt;=$D378,NOT(ISBLANK($D378))),$G378,"")</f>
        <v/>
      </c>
      <c r="N378" s="186" t="str">
        <f aca="false">IF(AND(N$30&gt;=$D378,N$30&lt;=$D378,NOT(ISBLANK($D378))),$G378,"")</f>
        <v/>
      </c>
      <c r="O378" s="186" t="str">
        <f aca="false">IF(AND(O$30&gt;=$D378,O$30&lt;=$D378,NOT(ISBLANK($D378))),$G378,"")</f>
        <v/>
      </c>
      <c r="P378" s="186" t="str">
        <f aca="false">IF(AND(P$30&gt;=$D378,P$30&lt;=$D378,NOT(ISBLANK($D378))),$G378,"")</f>
        <v/>
      </c>
      <c r="Q378" s="186" t="str">
        <f aca="false">IF(AND(Q$30&gt;=$D378,Q$30&lt;=$D378,NOT(ISBLANK($D378))),$G378,"")</f>
        <v/>
      </c>
      <c r="R378" s="186" t="str">
        <f aca="false">IF(AND(R$30&gt;=$D378,R$30&lt;=$D378,NOT(ISBLANK($D378))),$G378,"")</f>
        <v/>
      </c>
    </row>
    <row r="379" customFormat="false" ht="15.05" hidden="false" customHeight="false" outlineLevel="0" collapsed="false">
      <c r="H379" s="197"/>
      <c r="I379" s="197"/>
      <c r="J379" s="226"/>
      <c r="L379" s="186" t="str">
        <f aca="false">IF(AND(L$30&gt;=$D379,L$30&lt;=$D379,NOT(ISBLANK($D379))),$G379,"")</f>
        <v/>
      </c>
      <c r="M379" s="186" t="str">
        <f aca="false">IF(AND(M$30&gt;=$D379,M$30&lt;=$D379,NOT(ISBLANK($D379))),$G379,"")</f>
        <v/>
      </c>
      <c r="N379" s="186" t="str">
        <f aca="false">IF(AND(N$30&gt;=$D379,N$30&lt;=$D379,NOT(ISBLANK($D379))),$G379,"")</f>
        <v/>
      </c>
      <c r="O379" s="186" t="str">
        <f aca="false">IF(AND(O$30&gt;=$D379,O$30&lt;=$D379,NOT(ISBLANK($D379))),$G379,"")</f>
        <v/>
      </c>
      <c r="P379" s="186" t="str">
        <f aca="false">IF(AND(P$30&gt;=$D379,P$30&lt;=$D379,NOT(ISBLANK($D379))),$G379,"")</f>
        <v/>
      </c>
      <c r="Q379" s="186" t="str">
        <f aca="false">IF(AND(Q$30&gt;=$D379,Q$30&lt;=$D379,NOT(ISBLANK($D379))),$G379,"")</f>
        <v/>
      </c>
      <c r="R379" s="186" t="str">
        <f aca="false">IF(AND(R$30&gt;=$D379,R$30&lt;=$D379,NOT(ISBLANK($D379))),$G379,"")</f>
        <v/>
      </c>
    </row>
    <row r="380" customFormat="false" ht="15.05" hidden="false" customHeight="false" outlineLevel="0" collapsed="false">
      <c r="H380" s="197"/>
      <c r="I380" s="197"/>
      <c r="J380" s="226"/>
      <c r="L380" s="186" t="str">
        <f aca="false">IF(AND(L$30&gt;=$D380,L$30&lt;=$D380,NOT(ISBLANK($D380))),$G380,"")</f>
        <v/>
      </c>
      <c r="M380" s="186" t="str">
        <f aca="false">IF(AND(M$30&gt;=$D380,M$30&lt;=$D380,NOT(ISBLANK($D380))),$G380,"")</f>
        <v/>
      </c>
      <c r="N380" s="186" t="str">
        <f aca="false">IF(AND(N$30&gt;=$D380,N$30&lt;=$D380,NOT(ISBLANK($D380))),$G380,"")</f>
        <v/>
      </c>
      <c r="O380" s="186" t="str">
        <f aca="false">IF(AND(O$30&gt;=$D380,O$30&lt;=$D380,NOT(ISBLANK($D380))),$G380,"")</f>
        <v/>
      </c>
      <c r="P380" s="186" t="str">
        <f aca="false">IF(AND(P$30&gt;=$D380,P$30&lt;=$D380,NOT(ISBLANK($D380))),$G380,"")</f>
        <v/>
      </c>
      <c r="Q380" s="186" t="str">
        <f aca="false">IF(AND(Q$30&gt;=$D380,Q$30&lt;=$D380,NOT(ISBLANK($D380))),$G380,"")</f>
        <v/>
      </c>
      <c r="R380" s="186" t="str">
        <f aca="false">IF(AND(R$30&gt;=$D380,R$30&lt;=$D380,NOT(ISBLANK($D380))),$G380,"")</f>
        <v/>
      </c>
    </row>
    <row r="381" customFormat="false" ht="15.05" hidden="false" customHeight="false" outlineLevel="0" collapsed="false">
      <c r="H381" s="197"/>
      <c r="I381" s="197"/>
      <c r="J381" s="226"/>
      <c r="L381" s="186" t="str">
        <f aca="false">IF(AND(L$30&gt;=$D381,L$30&lt;=$D381,NOT(ISBLANK($D381))),$G381,"")</f>
        <v/>
      </c>
      <c r="M381" s="186" t="str">
        <f aca="false">IF(AND(M$30&gt;=$D381,M$30&lt;=$D381,NOT(ISBLANK($D381))),$G381,"")</f>
        <v/>
      </c>
      <c r="N381" s="186" t="str">
        <f aca="false">IF(AND(N$30&gt;=$D381,N$30&lt;=$D381,NOT(ISBLANK($D381))),$G381,"")</f>
        <v/>
      </c>
      <c r="O381" s="186" t="str">
        <f aca="false">IF(AND(O$30&gt;=$D381,O$30&lt;=$D381,NOT(ISBLANK($D381))),$G381,"")</f>
        <v/>
      </c>
      <c r="P381" s="186" t="str">
        <f aca="false">IF(AND(P$30&gt;=$D381,P$30&lt;=$D381,NOT(ISBLANK($D381))),$G381,"")</f>
        <v/>
      </c>
      <c r="Q381" s="186" t="str">
        <f aca="false">IF(AND(Q$30&gt;=$D381,Q$30&lt;=$D381,NOT(ISBLANK($D381))),$G381,"")</f>
        <v/>
      </c>
      <c r="R381" s="186" t="str">
        <f aca="false">IF(AND(R$30&gt;=$D381,R$30&lt;=$D381,NOT(ISBLANK($D381))),$G381,"")</f>
        <v/>
      </c>
    </row>
    <row r="382" customFormat="false" ht="15.05" hidden="false" customHeight="false" outlineLevel="0" collapsed="false">
      <c r="H382" s="197"/>
      <c r="I382" s="197"/>
      <c r="J382" s="226"/>
      <c r="L382" s="186" t="str">
        <f aca="false">IF(AND(L$30&gt;=$D382,L$30&lt;=$D382,NOT(ISBLANK($D382))),$G382,"")</f>
        <v/>
      </c>
      <c r="M382" s="186" t="str">
        <f aca="false">IF(AND(M$30&gt;=$D382,M$30&lt;=$D382,NOT(ISBLANK($D382))),$G382,"")</f>
        <v/>
      </c>
      <c r="N382" s="186" t="str">
        <f aca="false">IF(AND(N$30&gt;=$D382,N$30&lt;=$D382,NOT(ISBLANK($D382))),$G382,"")</f>
        <v/>
      </c>
      <c r="O382" s="186" t="str">
        <f aca="false">IF(AND(O$30&gt;=$D382,O$30&lt;=$D382,NOT(ISBLANK($D382))),$G382,"")</f>
        <v/>
      </c>
      <c r="P382" s="186" t="str">
        <f aca="false">IF(AND(P$30&gt;=$D382,P$30&lt;=$D382,NOT(ISBLANK($D382))),$G382,"")</f>
        <v/>
      </c>
      <c r="Q382" s="186" t="str">
        <f aca="false">IF(AND(Q$30&gt;=$D382,Q$30&lt;=$D382,NOT(ISBLANK($D382))),$G382,"")</f>
        <v/>
      </c>
      <c r="R382" s="186" t="str">
        <f aca="false">IF(AND(R$30&gt;=$D382,R$30&lt;=$D382,NOT(ISBLANK($D382))),$G382,"")</f>
        <v/>
      </c>
    </row>
    <row r="383" customFormat="false" ht="15.05" hidden="false" customHeight="false" outlineLevel="0" collapsed="false">
      <c r="H383" s="197"/>
      <c r="I383" s="197"/>
      <c r="J383" s="226"/>
      <c r="L383" s="186" t="str">
        <f aca="false">IF(AND(L$30&gt;=$D383,L$30&lt;=$D383,NOT(ISBLANK($D383))),$G383,"")</f>
        <v/>
      </c>
      <c r="M383" s="186" t="str">
        <f aca="false">IF(AND(M$30&gt;=$D383,M$30&lt;=$D383,NOT(ISBLANK($D383))),$G383,"")</f>
        <v/>
      </c>
      <c r="N383" s="186" t="str">
        <f aca="false">IF(AND(N$30&gt;=$D383,N$30&lt;=$D383,NOT(ISBLANK($D383))),$G383,"")</f>
        <v/>
      </c>
      <c r="O383" s="186" t="str">
        <f aca="false">IF(AND(O$30&gt;=$D383,O$30&lt;=$D383,NOT(ISBLANK($D383))),$G383,"")</f>
        <v/>
      </c>
      <c r="P383" s="186" t="str">
        <f aca="false">IF(AND(P$30&gt;=$D383,P$30&lt;=$D383,NOT(ISBLANK($D383))),$G383,"")</f>
        <v/>
      </c>
      <c r="Q383" s="186" t="str">
        <f aca="false">IF(AND(Q$30&gt;=$D383,Q$30&lt;=$D383,NOT(ISBLANK($D383))),$G383,"")</f>
        <v/>
      </c>
      <c r="R383" s="186" t="str">
        <f aca="false">IF(AND(R$30&gt;=$D383,R$30&lt;=$D383,NOT(ISBLANK($D383))),$G383,"")</f>
        <v/>
      </c>
    </row>
    <row r="384" customFormat="false" ht="15.05" hidden="false" customHeight="false" outlineLevel="0" collapsed="false">
      <c r="H384" s="197"/>
      <c r="I384" s="197"/>
      <c r="J384" s="226"/>
      <c r="L384" s="186" t="str">
        <f aca="false">IF(AND(L$30&gt;=$D384,L$30&lt;=$D384,NOT(ISBLANK($D384))),$G384,"")</f>
        <v/>
      </c>
      <c r="M384" s="186" t="str">
        <f aca="false">IF(AND(M$30&gt;=$D384,M$30&lt;=$D384,NOT(ISBLANK($D384))),$G384,"")</f>
        <v/>
      </c>
      <c r="N384" s="186" t="str">
        <f aca="false">IF(AND(N$30&gt;=$D384,N$30&lt;=$D384,NOT(ISBLANK($D384))),$G384,"")</f>
        <v/>
      </c>
      <c r="O384" s="186" t="str">
        <f aca="false">IF(AND(O$30&gt;=$D384,O$30&lt;=$D384,NOT(ISBLANK($D384))),$G384,"")</f>
        <v/>
      </c>
      <c r="P384" s="186" t="str">
        <f aca="false">IF(AND(P$30&gt;=$D384,P$30&lt;=$D384,NOT(ISBLANK($D384))),$G384,"")</f>
        <v/>
      </c>
      <c r="Q384" s="186" t="str">
        <f aca="false">IF(AND(Q$30&gt;=$D384,Q$30&lt;=$D384,NOT(ISBLANK($D384))),$G384,"")</f>
        <v/>
      </c>
      <c r="R384" s="186" t="str">
        <f aca="false">IF(AND(R$30&gt;=$D384,R$30&lt;=$D384,NOT(ISBLANK($D384))),$G384,"")</f>
        <v/>
      </c>
    </row>
    <row r="385" customFormat="false" ht="15.05" hidden="false" customHeight="false" outlineLevel="0" collapsed="false">
      <c r="H385" s="197"/>
      <c r="I385" s="197"/>
      <c r="J385" s="226"/>
      <c r="L385" s="186" t="str">
        <f aca="false">IF(AND(L$30&gt;=$D385,L$30&lt;=$D385,NOT(ISBLANK($D385))),$G385,"")</f>
        <v/>
      </c>
      <c r="M385" s="186" t="str">
        <f aca="false">IF(AND(M$30&gt;=$D385,M$30&lt;=$D385,NOT(ISBLANK($D385))),$G385,"")</f>
        <v/>
      </c>
      <c r="N385" s="186" t="str">
        <f aca="false">IF(AND(N$30&gt;=$D385,N$30&lt;=$D385,NOT(ISBLANK($D385))),$G385,"")</f>
        <v/>
      </c>
      <c r="O385" s="186" t="str">
        <f aca="false">IF(AND(O$30&gt;=$D385,O$30&lt;=$D385,NOT(ISBLANK($D385))),$G385,"")</f>
        <v/>
      </c>
      <c r="P385" s="186" t="str">
        <f aca="false">IF(AND(P$30&gt;=$D385,P$30&lt;=$D385,NOT(ISBLANK($D385))),$G385,"")</f>
        <v/>
      </c>
      <c r="Q385" s="186" t="str">
        <f aca="false">IF(AND(Q$30&gt;=$D385,Q$30&lt;=$D385,NOT(ISBLANK($D385))),$G385,"")</f>
        <v/>
      </c>
      <c r="R385" s="186" t="str">
        <f aca="false">IF(AND(R$30&gt;=$D385,R$30&lt;=$D385,NOT(ISBLANK($D385))),$G385,"")</f>
        <v/>
      </c>
    </row>
    <row r="386" customFormat="false" ht="15.05" hidden="false" customHeight="false" outlineLevel="0" collapsed="false">
      <c r="H386" s="197"/>
      <c r="I386" s="197"/>
      <c r="J386" s="226"/>
      <c r="L386" s="186" t="str">
        <f aca="false">IF(AND(L$30&gt;=$D386,L$30&lt;=$D386,NOT(ISBLANK($D386))),$G386,"")</f>
        <v/>
      </c>
      <c r="M386" s="186" t="str">
        <f aca="false">IF(AND(M$30&gt;=$D386,M$30&lt;=$D386,NOT(ISBLANK($D386))),$G386,"")</f>
        <v/>
      </c>
      <c r="N386" s="186" t="str">
        <f aca="false">IF(AND(N$30&gt;=$D386,N$30&lt;=$D386,NOT(ISBLANK($D386))),$G386,"")</f>
        <v/>
      </c>
      <c r="O386" s="186" t="str">
        <f aca="false">IF(AND(O$30&gt;=$D386,O$30&lt;=$D386,NOT(ISBLANK($D386))),$G386,"")</f>
        <v/>
      </c>
      <c r="P386" s="186" t="str">
        <f aca="false">IF(AND(P$30&gt;=$D386,P$30&lt;=$D386,NOT(ISBLANK($D386))),$G386,"")</f>
        <v/>
      </c>
      <c r="Q386" s="186" t="str">
        <f aca="false">IF(AND(Q$30&gt;=$D386,Q$30&lt;=$D386,NOT(ISBLANK($D386))),$G386,"")</f>
        <v/>
      </c>
      <c r="R386" s="186" t="str">
        <f aca="false">IF(AND(R$30&gt;=$D386,R$30&lt;=$D386,NOT(ISBLANK($D386))),$G386,"")</f>
        <v/>
      </c>
    </row>
    <row r="387" customFormat="false" ht="15.05" hidden="false" customHeight="false" outlineLevel="0" collapsed="false">
      <c r="H387" s="197"/>
      <c r="I387" s="197"/>
      <c r="J387" s="226"/>
      <c r="L387" s="186" t="str">
        <f aca="false">IF(AND(L$30&gt;=$D387,L$30&lt;=$D387,NOT(ISBLANK($D387))),$G387,"")</f>
        <v/>
      </c>
      <c r="M387" s="186" t="str">
        <f aca="false">IF(AND(M$30&gt;=$D387,M$30&lt;=$D387,NOT(ISBLANK($D387))),$G387,"")</f>
        <v/>
      </c>
      <c r="N387" s="186" t="str">
        <f aca="false">IF(AND(N$30&gt;=$D387,N$30&lt;=$D387,NOT(ISBLANK($D387))),$G387,"")</f>
        <v/>
      </c>
      <c r="O387" s="186" t="str">
        <f aca="false">IF(AND(O$30&gt;=$D387,O$30&lt;=$D387,NOT(ISBLANK($D387))),$G387,"")</f>
        <v/>
      </c>
      <c r="P387" s="186" t="str">
        <f aca="false">IF(AND(P$30&gt;=$D387,P$30&lt;=$D387,NOT(ISBLANK($D387))),$G387,"")</f>
        <v/>
      </c>
      <c r="Q387" s="186" t="str">
        <f aca="false">IF(AND(Q$30&gt;=$D387,Q$30&lt;=$D387,NOT(ISBLANK($D387))),$G387,"")</f>
        <v/>
      </c>
      <c r="R387" s="186" t="str">
        <f aca="false">IF(AND(R$30&gt;=$D387,R$30&lt;=$D387,NOT(ISBLANK($D387))),$G387,"")</f>
        <v/>
      </c>
    </row>
    <row r="388" customFormat="false" ht="15.05" hidden="false" customHeight="false" outlineLevel="0" collapsed="false">
      <c r="H388" s="197"/>
      <c r="I388" s="197"/>
      <c r="J388" s="226"/>
      <c r="L388" s="186" t="str">
        <f aca="false">IF(AND(L$30&gt;=$D388,L$30&lt;=$D388,NOT(ISBLANK($D388))),$G388,"")</f>
        <v/>
      </c>
      <c r="M388" s="186" t="str">
        <f aca="false">IF(AND(M$30&gt;=$D388,M$30&lt;=$D388,NOT(ISBLANK($D388))),$G388,"")</f>
        <v/>
      </c>
      <c r="N388" s="186" t="str">
        <f aca="false">IF(AND(N$30&gt;=$D388,N$30&lt;=$D388,NOT(ISBLANK($D388))),$G388,"")</f>
        <v/>
      </c>
      <c r="O388" s="186" t="str">
        <f aca="false">IF(AND(O$30&gt;=$D388,O$30&lt;=$D388,NOT(ISBLANK($D388))),$G388,"")</f>
        <v/>
      </c>
      <c r="P388" s="186" t="str">
        <f aca="false">IF(AND(P$30&gt;=$D388,P$30&lt;=$D388,NOT(ISBLANK($D388))),$G388,"")</f>
        <v/>
      </c>
      <c r="Q388" s="186" t="str">
        <f aca="false">IF(AND(Q$30&gt;=$D388,Q$30&lt;=$D388,NOT(ISBLANK($D388))),$G388,"")</f>
        <v/>
      </c>
      <c r="R388" s="186" t="str">
        <f aca="false">IF(AND(R$30&gt;=$D388,R$30&lt;=$D388,NOT(ISBLANK($D388))),$G388,"")</f>
        <v/>
      </c>
    </row>
    <row r="389" customFormat="false" ht="15.05" hidden="false" customHeight="false" outlineLevel="0" collapsed="false">
      <c r="H389" s="197"/>
      <c r="I389" s="197"/>
      <c r="J389" s="226"/>
      <c r="L389" s="186" t="str">
        <f aca="false">IF(AND(L$30&gt;=$D389,L$30&lt;=$D389,NOT(ISBLANK($D389))),$G389,"")</f>
        <v/>
      </c>
      <c r="M389" s="186" t="str">
        <f aca="false">IF(AND(M$30&gt;=$D389,M$30&lt;=$D389,NOT(ISBLANK($D389))),$G389,"")</f>
        <v/>
      </c>
      <c r="N389" s="186" t="str">
        <f aca="false">IF(AND(N$30&gt;=$D389,N$30&lt;=$D389,NOT(ISBLANK($D389))),$G389,"")</f>
        <v/>
      </c>
      <c r="O389" s="186" t="str">
        <f aca="false">IF(AND(O$30&gt;=$D389,O$30&lt;=$D389,NOT(ISBLANK($D389))),$G389,"")</f>
        <v/>
      </c>
      <c r="P389" s="186" t="str">
        <f aca="false">IF(AND(P$30&gt;=$D389,P$30&lt;=$D389,NOT(ISBLANK($D389))),$G389,"")</f>
        <v/>
      </c>
      <c r="Q389" s="186" t="str">
        <f aca="false">IF(AND(Q$30&gt;=$D389,Q$30&lt;=$D389,NOT(ISBLANK($D389))),$G389,"")</f>
        <v/>
      </c>
      <c r="R389" s="186" t="str">
        <f aca="false">IF(AND(R$30&gt;=$D389,R$30&lt;=$D389,NOT(ISBLANK($D389))),$G389,"")</f>
        <v/>
      </c>
    </row>
    <row r="390" customFormat="false" ht="15.05" hidden="false" customHeight="false" outlineLevel="0" collapsed="false">
      <c r="H390" s="197"/>
      <c r="I390" s="197"/>
      <c r="J390" s="226"/>
      <c r="L390" s="186" t="str">
        <f aca="false">IF(AND(L$30&gt;=$D390,L$30&lt;=$D390,NOT(ISBLANK($D390))),$G390,"")</f>
        <v/>
      </c>
      <c r="M390" s="186" t="str">
        <f aca="false">IF(AND(M$30&gt;=$D390,M$30&lt;=$D390,NOT(ISBLANK($D390))),$G390,"")</f>
        <v/>
      </c>
      <c r="N390" s="186" t="str">
        <f aca="false">IF(AND(N$30&gt;=$D390,N$30&lt;=$D390,NOT(ISBLANK($D390))),$G390,"")</f>
        <v/>
      </c>
      <c r="O390" s="186" t="str">
        <f aca="false">IF(AND(O$30&gt;=$D390,O$30&lt;=$D390,NOT(ISBLANK($D390))),$G390,"")</f>
        <v/>
      </c>
      <c r="P390" s="186" t="str">
        <f aca="false">IF(AND(P$30&gt;=$D390,P$30&lt;=$D390,NOT(ISBLANK($D390))),$G390,"")</f>
        <v/>
      </c>
      <c r="Q390" s="186" t="str">
        <f aca="false">IF(AND(Q$30&gt;=$D390,Q$30&lt;=$D390,NOT(ISBLANK($D390))),$G390,"")</f>
        <v/>
      </c>
      <c r="R390" s="186" t="str">
        <f aca="false">IF(AND(R$30&gt;=$D390,R$30&lt;=$D390,NOT(ISBLANK($D390))),$G390,"")</f>
        <v/>
      </c>
    </row>
    <row r="391" customFormat="false" ht="15.05" hidden="false" customHeight="false" outlineLevel="0" collapsed="false">
      <c r="H391" s="197"/>
      <c r="I391" s="197"/>
      <c r="J391" s="226"/>
      <c r="L391" s="186" t="str">
        <f aca="false">IF(AND(L$30&gt;=$D391,L$30&lt;=$D391,NOT(ISBLANK($D391))),$G391,"")</f>
        <v/>
      </c>
      <c r="M391" s="186" t="str">
        <f aca="false">IF(AND(M$30&gt;=$D391,M$30&lt;=$D391,NOT(ISBLANK($D391))),$G391,"")</f>
        <v/>
      </c>
      <c r="N391" s="186" t="str">
        <f aca="false">IF(AND(N$30&gt;=$D391,N$30&lt;=$D391,NOT(ISBLANK($D391))),$G391,"")</f>
        <v/>
      </c>
      <c r="O391" s="186" t="str">
        <f aca="false">IF(AND(O$30&gt;=$D391,O$30&lt;=$D391,NOT(ISBLANK($D391))),$G391,"")</f>
        <v/>
      </c>
      <c r="P391" s="186" t="str">
        <f aca="false">IF(AND(P$30&gt;=$D391,P$30&lt;=$D391,NOT(ISBLANK($D391))),$G391,"")</f>
        <v/>
      </c>
      <c r="Q391" s="186" t="str">
        <f aca="false">IF(AND(Q$30&gt;=$D391,Q$30&lt;=$D391,NOT(ISBLANK($D391))),$G391,"")</f>
        <v/>
      </c>
      <c r="R391" s="186" t="str">
        <f aca="false">IF(AND(R$30&gt;=$D391,R$30&lt;=$D391,NOT(ISBLANK($D391))),$G391,"")</f>
        <v/>
      </c>
    </row>
    <row r="392" customFormat="false" ht="15.05" hidden="false" customHeight="false" outlineLevel="0" collapsed="false">
      <c r="H392" s="197"/>
      <c r="I392" s="197"/>
      <c r="J392" s="226"/>
      <c r="L392" s="186" t="str">
        <f aca="false">IF(AND(L$30&gt;=$D392,L$30&lt;=$D392,NOT(ISBLANK($D392))),$G392,"")</f>
        <v/>
      </c>
      <c r="M392" s="186" t="str">
        <f aca="false">IF(AND(M$30&gt;=$D392,M$30&lt;=$D392,NOT(ISBLANK($D392))),$G392,"")</f>
        <v/>
      </c>
      <c r="N392" s="186" t="str">
        <f aca="false">IF(AND(N$30&gt;=$D392,N$30&lt;=$D392,NOT(ISBLANK($D392))),$G392,"")</f>
        <v/>
      </c>
      <c r="O392" s="186" t="str">
        <f aca="false">IF(AND(O$30&gt;=$D392,O$30&lt;=$D392,NOT(ISBLANK($D392))),$G392,"")</f>
        <v/>
      </c>
      <c r="P392" s="186" t="str">
        <f aca="false">IF(AND(P$30&gt;=$D392,P$30&lt;=$D392,NOT(ISBLANK($D392))),$G392,"")</f>
        <v/>
      </c>
      <c r="Q392" s="186" t="str">
        <f aca="false">IF(AND(Q$30&gt;=$D392,Q$30&lt;=$D392,NOT(ISBLANK($D392))),$G392,"")</f>
        <v/>
      </c>
      <c r="R392" s="186" t="str">
        <f aca="false">IF(AND(R$30&gt;=$D392,R$30&lt;=$D392,NOT(ISBLANK($D392))),$G392,"")</f>
        <v/>
      </c>
    </row>
    <row r="393" customFormat="false" ht="15.05" hidden="false" customHeight="false" outlineLevel="0" collapsed="false">
      <c r="H393" s="197"/>
      <c r="I393" s="197"/>
      <c r="J393" s="226"/>
      <c r="L393" s="186" t="str">
        <f aca="false">IF(AND(L$30&gt;=$D393,L$30&lt;=$D393,NOT(ISBLANK($D393))),$G393,"")</f>
        <v/>
      </c>
      <c r="M393" s="186" t="str">
        <f aca="false">IF(AND(M$30&gt;=$D393,M$30&lt;=$D393,NOT(ISBLANK($D393))),$G393,"")</f>
        <v/>
      </c>
      <c r="N393" s="186" t="str">
        <f aca="false">IF(AND(N$30&gt;=$D393,N$30&lt;=$D393,NOT(ISBLANK($D393))),$G393,"")</f>
        <v/>
      </c>
      <c r="O393" s="186" t="str">
        <f aca="false">IF(AND(O$30&gt;=$D393,O$30&lt;=$D393,NOT(ISBLANK($D393))),$G393,"")</f>
        <v/>
      </c>
      <c r="P393" s="186" t="str">
        <f aca="false">IF(AND(P$30&gt;=$D393,P$30&lt;=$D393,NOT(ISBLANK($D393))),$G393,"")</f>
        <v/>
      </c>
      <c r="Q393" s="186" t="str">
        <f aca="false">IF(AND(Q$30&gt;=$D393,Q$30&lt;=$D393,NOT(ISBLANK($D393))),$G393,"")</f>
        <v/>
      </c>
      <c r="R393" s="186" t="str">
        <f aca="false">IF(AND(R$30&gt;=$D393,R$30&lt;=$D393,NOT(ISBLANK($D393))),$G393,"")</f>
        <v/>
      </c>
    </row>
    <row r="394" customFormat="false" ht="15.05" hidden="false" customHeight="false" outlineLevel="0" collapsed="false">
      <c r="H394" s="197"/>
      <c r="I394" s="197"/>
      <c r="J394" s="226"/>
      <c r="L394" s="186" t="str">
        <f aca="false">IF(AND(L$30&gt;=$D394,L$30&lt;=$D394,NOT(ISBLANK($D394))),$G394,"")</f>
        <v/>
      </c>
      <c r="M394" s="186" t="str">
        <f aca="false">IF(AND(M$30&gt;=$D394,M$30&lt;=$D394,NOT(ISBLANK($D394))),$G394,"")</f>
        <v/>
      </c>
      <c r="N394" s="186" t="str">
        <f aca="false">IF(AND(N$30&gt;=$D394,N$30&lt;=$D394,NOT(ISBLANK($D394))),$G394,"")</f>
        <v/>
      </c>
      <c r="O394" s="186" t="str">
        <f aca="false">IF(AND(O$30&gt;=$D394,O$30&lt;=$D394,NOT(ISBLANK($D394))),$G394,"")</f>
        <v/>
      </c>
      <c r="P394" s="186" t="str">
        <f aca="false">IF(AND(P$30&gt;=$D394,P$30&lt;=$D394,NOT(ISBLANK($D394))),$G394,"")</f>
        <v/>
      </c>
      <c r="Q394" s="186" t="str">
        <f aca="false">IF(AND(Q$30&gt;=$D394,Q$30&lt;=$D394,NOT(ISBLANK($D394))),$G394,"")</f>
        <v/>
      </c>
      <c r="R394" s="186" t="str">
        <f aca="false">IF(AND(R$30&gt;=$D394,R$30&lt;=$D394,NOT(ISBLANK($D394))),$G394,"")</f>
        <v/>
      </c>
    </row>
    <row r="395" customFormat="false" ht="15.05" hidden="false" customHeight="false" outlineLevel="0" collapsed="false">
      <c r="H395" s="197"/>
      <c r="I395" s="197"/>
      <c r="J395" s="226"/>
      <c r="L395" s="186" t="str">
        <f aca="false">IF(AND(L$30&gt;=$D395,L$30&lt;=$D395,NOT(ISBLANK($D395))),$G395,"")</f>
        <v/>
      </c>
      <c r="M395" s="186" t="str">
        <f aca="false">IF(AND(M$30&gt;=$D395,M$30&lt;=$D395,NOT(ISBLANK($D395))),$G395,"")</f>
        <v/>
      </c>
      <c r="N395" s="186" t="str">
        <f aca="false">IF(AND(N$30&gt;=$D395,N$30&lt;=$D395,NOT(ISBLANK($D395))),$G395,"")</f>
        <v/>
      </c>
      <c r="O395" s="186" t="str">
        <f aca="false">IF(AND(O$30&gt;=$D395,O$30&lt;=$D395,NOT(ISBLANK($D395))),$G395,"")</f>
        <v/>
      </c>
      <c r="P395" s="186" t="str">
        <f aca="false">IF(AND(P$30&gt;=$D395,P$30&lt;=$D395,NOT(ISBLANK($D395))),$G395,"")</f>
        <v/>
      </c>
      <c r="Q395" s="186" t="str">
        <f aca="false">IF(AND(Q$30&gt;=$D395,Q$30&lt;=$D395,NOT(ISBLANK($D395))),$G395,"")</f>
        <v/>
      </c>
      <c r="R395" s="186" t="str">
        <f aca="false">IF(AND(R$30&gt;=$D395,R$30&lt;=$D395,NOT(ISBLANK($D395))),$G395,"")</f>
        <v/>
      </c>
    </row>
    <row r="396" customFormat="false" ht="15.05" hidden="false" customHeight="false" outlineLevel="0" collapsed="false">
      <c r="H396" s="197"/>
      <c r="I396" s="197"/>
      <c r="J396" s="226"/>
      <c r="L396" s="186" t="str">
        <f aca="false">IF(AND(L$30&gt;=$D396,L$30&lt;=$D396,NOT(ISBLANK($D396))),$G396,"")</f>
        <v/>
      </c>
      <c r="M396" s="186" t="str">
        <f aca="false">IF(AND(M$30&gt;=$D396,M$30&lt;=$D396,NOT(ISBLANK($D396))),$G396,"")</f>
        <v/>
      </c>
      <c r="N396" s="186" t="str">
        <f aca="false">IF(AND(N$30&gt;=$D396,N$30&lt;=$D396,NOT(ISBLANK($D396))),$G396,"")</f>
        <v/>
      </c>
      <c r="O396" s="186" t="str">
        <f aca="false">IF(AND(O$30&gt;=$D396,O$30&lt;=$D396,NOT(ISBLANK($D396))),$G396,"")</f>
        <v/>
      </c>
      <c r="P396" s="186" t="str">
        <f aca="false">IF(AND(P$30&gt;=$D396,P$30&lt;=$D396,NOT(ISBLANK($D396))),$G396,"")</f>
        <v/>
      </c>
      <c r="Q396" s="186" t="str">
        <f aca="false">IF(AND(Q$30&gt;=$D396,Q$30&lt;=$D396,NOT(ISBLANK($D396))),$G396,"")</f>
        <v/>
      </c>
      <c r="R396" s="186" t="str">
        <f aca="false">IF(AND(R$30&gt;=$D396,R$30&lt;=$D396,NOT(ISBLANK($D396))),$G396,"")</f>
        <v/>
      </c>
    </row>
    <row r="397" customFormat="false" ht="15.05" hidden="false" customHeight="false" outlineLevel="0" collapsed="false">
      <c r="H397" s="197"/>
      <c r="I397" s="197"/>
      <c r="J397" s="226"/>
      <c r="L397" s="186" t="str">
        <f aca="false">IF(AND(L$30&gt;=$D397,L$30&lt;=$D397,NOT(ISBLANK($D397))),$G397,"")</f>
        <v/>
      </c>
      <c r="M397" s="186" t="str">
        <f aca="false">IF(AND(M$30&gt;=$D397,M$30&lt;=$D397,NOT(ISBLANK($D397))),$G397,"")</f>
        <v/>
      </c>
      <c r="N397" s="186" t="str">
        <f aca="false">IF(AND(N$30&gt;=$D397,N$30&lt;=$D397,NOT(ISBLANK($D397))),$G397,"")</f>
        <v/>
      </c>
      <c r="O397" s="186" t="str">
        <f aca="false">IF(AND(O$30&gt;=$D397,O$30&lt;=$D397,NOT(ISBLANK($D397))),$G397,"")</f>
        <v/>
      </c>
      <c r="P397" s="186" t="str">
        <f aca="false">IF(AND(P$30&gt;=$D397,P$30&lt;=$D397,NOT(ISBLANK($D397))),$G397,"")</f>
        <v/>
      </c>
      <c r="Q397" s="186" t="str">
        <f aca="false">IF(AND(Q$30&gt;=$D397,Q$30&lt;=$D397,NOT(ISBLANK($D397))),$G397,"")</f>
        <v/>
      </c>
      <c r="R397" s="186" t="str">
        <f aca="false">IF(AND(R$30&gt;=$D397,R$30&lt;=$D397,NOT(ISBLANK($D397))),$G397,"")</f>
        <v/>
      </c>
    </row>
    <row r="398" customFormat="false" ht="15.05" hidden="false" customHeight="false" outlineLevel="0" collapsed="false">
      <c r="H398" s="197"/>
      <c r="I398" s="197"/>
      <c r="J398" s="226"/>
      <c r="L398" s="186" t="str">
        <f aca="false">IF(AND(L$30&gt;=$D398,L$30&lt;=$D398,NOT(ISBLANK($D398))),$G398,"")</f>
        <v/>
      </c>
      <c r="M398" s="186" t="str">
        <f aca="false">IF(AND(M$30&gt;=$D398,M$30&lt;=$D398,NOT(ISBLANK($D398))),$G398,"")</f>
        <v/>
      </c>
      <c r="N398" s="186" t="str">
        <f aca="false">IF(AND(N$30&gt;=$D398,N$30&lt;=$D398,NOT(ISBLANK($D398))),$G398,"")</f>
        <v/>
      </c>
      <c r="O398" s="186" t="str">
        <f aca="false">IF(AND(O$30&gt;=$D398,O$30&lt;=$D398,NOT(ISBLANK($D398))),$G398,"")</f>
        <v/>
      </c>
      <c r="P398" s="186" t="str">
        <f aca="false">IF(AND(P$30&gt;=$D398,P$30&lt;=$D398,NOT(ISBLANK($D398))),$G398,"")</f>
        <v/>
      </c>
      <c r="Q398" s="186" t="str">
        <f aca="false">IF(AND(Q$30&gt;=$D398,Q$30&lt;=$D398,NOT(ISBLANK($D398))),$G398,"")</f>
        <v/>
      </c>
      <c r="R398" s="186" t="str">
        <f aca="false">IF(AND(R$30&gt;=$D398,R$30&lt;=$D398,NOT(ISBLANK($D398))),$G398,"")</f>
        <v/>
      </c>
    </row>
    <row r="399" customFormat="false" ht="15.05" hidden="false" customHeight="false" outlineLevel="0" collapsed="false">
      <c r="H399" s="197"/>
      <c r="I399" s="197"/>
      <c r="J399" s="226"/>
      <c r="L399" s="186" t="str">
        <f aca="false">IF(AND(L$30&gt;=$D399,L$30&lt;=$D399,NOT(ISBLANK($D399))),$G399,"")</f>
        <v/>
      </c>
      <c r="M399" s="186" t="str">
        <f aca="false">IF(AND(M$30&gt;=$D399,M$30&lt;=$D399,NOT(ISBLANK($D399))),$G399,"")</f>
        <v/>
      </c>
      <c r="N399" s="186" t="str">
        <f aca="false">IF(AND(N$30&gt;=$D399,N$30&lt;=$D399,NOT(ISBLANK($D399))),$G399,"")</f>
        <v/>
      </c>
      <c r="O399" s="186" t="str">
        <f aca="false">IF(AND(O$30&gt;=$D399,O$30&lt;=$D399,NOT(ISBLANK($D399))),$G399,"")</f>
        <v/>
      </c>
      <c r="P399" s="186" t="str">
        <f aca="false">IF(AND(P$30&gt;=$D399,P$30&lt;=$D399,NOT(ISBLANK($D399))),$G399,"")</f>
        <v/>
      </c>
      <c r="Q399" s="186" t="str">
        <f aca="false">IF(AND(Q$30&gt;=$D399,Q$30&lt;=$D399,NOT(ISBLANK($D399))),$G399,"")</f>
        <v/>
      </c>
      <c r="R399" s="186" t="str">
        <f aca="false">IF(AND(R$30&gt;=$D399,R$30&lt;=$D399,NOT(ISBLANK($D399))),$G399,"")</f>
        <v/>
      </c>
    </row>
    <row r="400" customFormat="false" ht="15.05" hidden="false" customHeight="false" outlineLevel="0" collapsed="false">
      <c r="H400" s="197"/>
      <c r="I400" s="197"/>
      <c r="J400" s="226"/>
      <c r="L400" s="186" t="str">
        <f aca="false">IF(AND(L$30&gt;=$D400,L$30&lt;=$D400,NOT(ISBLANK($D400))),$G400,"")</f>
        <v/>
      </c>
      <c r="M400" s="186" t="str">
        <f aca="false">IF(AND(M$30&gt;=$D400,M$30&lt;=$D400,NOT(ISBLANK($D400))),$G400,"")</f>
        <v/>
      </c>
      <c r="N400" s="186" t="str">
        <f aca="false">IF(AND(N$30&gt;=$D400,N$30&lt;=$D400,NOT(ISBLANK($D400))),$G400,"")</f>
        <v/>
      </c>
      <c r="O400" s="186" t="str">
        <f aca="false">IF(AND(O$30&gt;=$D400,O$30&lt;=$D400,NOT(ISBLANK($D400))),$G400,"")</f>
        <v/>
      </c>
      <c r="P400" s="186" t="str">
        <f aca="false">IF(AND(P$30&gt;=$D400,P$30&lt;=$D400,NOT(ISBLANK($D400))),$G400,"")</f>
        <v/>
      </c>
      <c r="Q400" s="186" t="str">
        <f aca="false">IF(AND(Q$30&gt;=$D400,Q$30&lt;=$D400,NOT(ISBLANK($D400))),$G400,"")</f>
        <v/>
      </c>
      <c r="R400" s="186" t="str">
        <f aca="false">IF(AND(R$30&gt;=$D400,R$30&lt;=$D400,NOT(ISBLANK($D400))),$G400,"")</f>
        <v/>
      </c>
    </row>
    <row r="401" customFormat="false" ht="15.05" hidden="false" customHeight="false" outlineLevel="0" collapsed="false">
      <c r="H401" s="197"/>
      <c r="I401" s="197"/>
      <c r="J401" s="226"/>
      <c r="L401" s="186" t="str">
        <f aca="false">IF(AND(L$30&gt;=$D401,L$30&lt;=$D401,NOT(ISBLANK($D401))),$G401,"")</f>
        <v/>
      </c>
      <c r="M401" s="186" t="str">
        <f aca="false">IF(AND(M$30&gt;=$D401,M$30&lt;=$D401,NOT(ISBLANK($D401))),$G401,"")</f>
        <v/>
      </c>
      <c r="N401" s="186" t="str">
        <f aca="false">IF(AND(N$30&gt;=$D401,N$30&lt;=$D401,NOT(ISBLANK($D401))),$G401,"")</f>
        <v/>
      </c>
      <c r="O401" s="186" t="str">
        <f aca="false">IF(AND(O$30&gt;=$D401,O$30&lt;=$D401,NOT(ISBLANK($D401))),$G401,"")</f>
        <v/>
      </c>
      <c r="P401" s="186" t="str">
        <f aca="false">IF(AND(P$30&gt;=$D401,P$30&lt;=$D401,NOT(ISBLANK($D401))),$G401,"")</f>
        <v/>
      </c>
      <c r="Q401" s="186" t="str">
        <f aca="false">IF(AND(Q$30&gt;=$D401,Q$30&lt;=$D401,NOT(ISBLANK($D401))),$G401,"")</f>
        <v/>
      </c>
      <c r="R401" s="186" t="str">
        <f aca="false">IF(AND(R$30&gt;=$D401,R$30&lt;=$D401,NOT(ISBLANK($D401))),$G401,"")</f>
        <v/>
      </c>
    </row>
    <row r="402" customFormat="false" ht="15.05" hidden="false" customHeight="false" outlineLevel="0" collapsed="false">
      <c r="H402" s="197"/>
      <c r="I402" s="197"/>
      <c r="J402" s="226"/>
      <c r="L402" s="186" t="str">
        <f aca="false">IF(AND(L$30&gt;=$D402,L$30&lt;=$D402,NOT(ISBLANK($D402))),$G402,"")</f>
        <v/>
      </c>
      <c r="M402" s="186" t="str">
        <f aca="false">IF(AND(M$30&gt;=$D402,M$30&lt;=$D402,NOT(ISBLANK($D402))),$G402,"")</f>
        <v/>
      </c>
      <c r="N402" s="186" t="str">
        <f aca="false">IF(AND(N$30&gt;=$D402,N$30&lt;=$D402,NOT(ISBLANK($D402))),$G402,"")</f>
        <v/>
      </c>
      <c r="O402" s="186" t="str">
        <f aca="false">IF(AND(O$30&gt;=$D402,O$30&lt;=$D402,NOT(ISBLANK($D402))),$G402,"")</f>
        <v/>
      </c>
      <c r="P402" s="186" t="str">
        <f aca="false">IF(AND(P$30&gt;=$D402,P$30&lt;=$D402,NOT(ISBLANK($D402))),$G402,"")</f>
        <v/>
      </c>
      <c r="Q402" s="186" t="str">
        <f aca="false">IF(AND(Q$30&gt;=$D402,Q$30&lt;=$D402,NOT(ISBLANK($D402))),$G402,"")</f>
        <v/>
      </c>
      <c r="R402" s="186" t="str">
        <f aca="false">IF(AND(R$30&gt;=$D402,R$30&lt;=$D402,NOT(ISBLANK($D402))),$G402,"")</f>
        <v/>
      </c>
    </row>
    <row r="403" customFormat="false" ht="15.05" hidden="false" customHeight="false" outlineLevel="0" collapsed="false">
      <c r="H403" s="197"/>
      <c r="I403" s="197"/>
      <c r="J403" s="226"/>
      <c r="L403" s="186" t="str">
        <f aca="false">IF(AND(L$30&gt;=$D403,L$30&lt;=$D403,NOT(ISBLANK($D403))),$G403,"")</f>
        <v/>
      </c>
      <c r="M403" s="186" t="str">
        <f aca="false">IF(AND(M$30&gt;=$D403,M$30&lt;=$D403,NOT(ISBLANK($D403))),$G403,"")</f>
        <v/>
      </c>
      <c r="N403" s="186" t="str">
        <f aca="false">IF(AND(N$30&gt;=$D403,N$30&lt;=$D403,NOT(ISBLANK($D403))),$G403,"")</f>
        <v/>
      </c>
      <c r="O403" s="186" t="str">
        <f aca="false">IF(AND(O$30&gt;=$D403,O$30&lt;=$D403,NOT(ISBLANK($D403))),$G403,"")</f>
        <v/>
      </c>
      <c r="P403" s="186" t="str">
        <f aca="false">IF(AND(P$30&gt;=$D403,P$30&lt;=$D403,NOT(ISBLANK($D403))),$G403,"")</f>
        <v/>
      </c>
      <c r="Q403" s="186" t="str">
        <f aca="false">IF(AND(Q$30&gt;=$D403,Q$30&lt;=$D403,NOT(ISBLANK($D403))),$G403,"")</f>
        <v/>
      </c>
      <c r="R403" s="186" t="str">
        <f aca="false">IF(AND(R$30&gt;=$D403,R$30&lt;=$D403,NOT(ISBLANK($D403))),$G403,"")</f>
        <v/>
      </c>
    </row>
    <row r="404" customFormat="false" ht="15.05" hidden="false" customHeight="false" outlineLevel="0" collapsed="false">
      <c r="H404" s="197"/>
      <c r="I404" s="197"/>
      <c r="J404" s="226"/>
      <c r="L404" s="186" t="str">
        <f aca="false">IF(AND(L$30&gt;=$D404,L$30&lt;=$D404,NOT(ISBLANK($D404))),$G404,"")</f>
        <v/>
      </c>
      <c r="M404" s="186" t="str">
        <f aca="false">IF(AND(M$30&gt;=$D404,M$30&lt;=$D404,NOT(ISBLANK($D404))),$G404,"")</f>
        <v/>
      </c>
      <c r="N404" s="186" t="str">
        <f aca="false">IF(AND(N$30&gt;=$D404,N$30&lt;=$D404,NOT(ISBLANK($D404))),$G404,"")</f>
        <v/>
      </c>
      <c r="O404" s="186" t="str">
        <f aca="false">IF(AND(O$30&gt;=$D404,O$30&lt;=$D404,NOT(ISBLANK($D404))),$G404,"")</f>
        <v/>
      </c>
      <c r="P404" s="186" t="str">
        <f aca="false">IF(AND(P$30&gt;=$D404,P$30&lt;=$D404,NOT(ISBLANK($D404))),$G404,"")</f>
        <v/>
      </c>
      <c r="Q404" s="186" t="str">
        <f aca="false">IF(AND(Q$30&gt;=$D404,Q$30&lt;=$D404,NOT(ISBLANK($D404))),$G404,"")</f>
        <v/>
      </c>
      <c r="R404" s="186" t="str">
        <f aca="false">IF(AND(R$30&gt;=$D404,R$30&lt;=$D404,NOT(ISBLANK($D404))),$G404,"")</f>
        <v/>
      </c>
    </row>
    <row r="405" customFormat="false" ht="15.05" hidden="false" customHeight="false" outlineLevel="0" collapsed="false">
      <c r="H405" s="197"/>
      <c r="I405" s="197"/>
      <c r="J405" s="226"/>
      <c r="L405" s="186" t="str">
        <f aca="false">IF(AND(L$30&gt;=$D405,L$30&lt;=$D405,NOT(ISBLANK($D405))),$G405,"")</f>
        <v/>
      </c>
      <c r="M405" s="186" t="str">
        <f aca="false">IF(AND(M$30&gt;=$D405,M$30&lt;=$D405,NOT(ISBLANK($D405))),$G405,"")</f>
        <v/>
      </c>
      <c r="N405" s="186" t="str">
        <f aca="false">IF(AND(N$30&gt;=$D405,N$30&lt;=$D405,NOT(ISBLANK($D405))),$G405,"")</f>
        <v/>
      </c>
      <c r="O405" s="186" t="str">
        <f aca="false">IF(AND(O$30&gt;=$D405,O$30&lt;=$D405,NOT(ISBLANK($D405))),$G405,"")</f>
        <v/>
      </c>
      <c r="P405" s="186" t="str">
        <f aca="false">IF(AND(P$30&gt;=$D405,P$30&lt;=$D405,NOT(ISBLANK($D405))),$G405,"")</f>
        <v/>
      </c>
      <c r="Q405" s="186" t="str">
        <f aca="false">IF(AND(Q$30&gt;=$D405,Q$30&lt;=$D405,NOT(ISBLANK($D405))),$G405,"")</f>
        <v/>
      </c>
      <c r="R405" s="186" t="str">
        <f aca="false">IF(AND(R$30&gt;=$D405,R$30&lt;=$D405,NOT(ISBLANK($D405))),$G405,"")</f>
        <v/>
      </c>
    </row>
    <row r="406" customFormat="false" ht="15.05" hidden="false" customHeight="false" outlineLevel="0" collapsed="false">
      <c r="H406" s="197"/>
      <c r="I406" s="197"/>
      <c r="J406" s="226"/>
      <c r="L406" s="186" t="str">
        <f aca="false">IF(AND(L$30&gt;=$D406,L$30&lt;=$D406,NOT(ISBLANK($D406))),$G406,"")</f>
        <v/>
      </c>
      <c r="M406" s="186" t="str">
        <f aca="false">IF(AND(M$30&gt;=$D406,M$30&lt;=$D406,NOT(ISBLANK($D406))),$G406,"")</f>
        <v/>
      </c>
      <c r="N406" s="186" t="str">
        <f aca="false">IF(AND(N$30&gt;=$D406,N$30&lt;=$D406,NOT(ISBLANK($D406))),$G406,"")</f>
        <v/>
      </c>
      <c r="O406" s="186" t="str">
        <f aca="false">IF(AND(O$30&gt;=$D406,O$30&lt;=$D406,NOT(ISBLANK($D406))),$G406,"")</f>
        <v/>
      </c>
      <c r="P406" s="186" t="str">
        <f aca="false">IF(AND(P$30&gt;=$D406,P$30&lt;=$D406,NOT(ISBLANK($D406))),$G406,"")</f>
        <v/>
      </c>
      <c r="Q406" s="186" t="str">
        <f aca="false">IF(AND(Q$30&gt;=$D406,Q$30&lt;=$D406,NOT(ISBLANK($D406))),$G406,"")</f>
        <v/>
      </c>
      <c r="R406" s="186" t="str">
        <f aca="false">IF(AND(R$30&gt;=$D406,R$30&lt;=$D406,NOT(ISBLANK($D406))),$G406,"")</f>
        <v/>
      </c>
    </row>
    <row r="407" customFormat="false" ht="15.05" hidden="false" customHeight="false" outlineLevel="0" collapsed="false">
      <c r="H407" s="197"/>
      <c r="I407" s="197"/>
      <c r="J407" s="226"/>
      <c r="L407" s="186" t="str">
        <f aca="false">IF(AND(L$30&gt;=$D407,L$30&lt;=$D407,NOT(ISBLANK($D407))),$G407,"")</f>
        <v/>
      </c>
      <c r="M407" s="186" t="str">
        <f aca="false">IF(AND(M$30&gt;=$D407,M$30&lt;=$D407,NOT(ISBLANK($D407))),$G407,"")</f>
        <v/>
      </c>
      <c r="N407" s="186" t="str">
        <f aca="false">IF(AND(N$30&gt;=$D407,N$30&lt;=$D407,NOT(ISBLANK($D407))),$G407,"")</f>
        <v/>
      </c>
      <c r="O407" s="186" t="str">
        <f aca="false">IF(AND(O$30&gt;=$D407,O$30&lt;=$D407,NOT(ISBLANK($D407))),$G407,"")</f>
        <v/>
      </c>
      <c r="P407" s="186" t="str">
        <f aca="false">IF(AND(P$30&gt;=$D407,P$30&lt;=$D407,NOT(ISBLANK($D407))),$G407,"")</f>
        <v/>
      </c>
      <c r="Q407" s="186" t="str">
        <f aca="false">IF(AND(Q$30&gt;=$D407,Q$30&lt;=$D407,NOT(ISBLANK($D407))),$G407,"")</f>
        <v/>
      </c>
      <c r="R407" s="186" t="str">
        <f aca="false">IF(AND(R$30&gt;=$D407,R$30&lt;=$D407,NOT(ISBLANK($D407))),$G407,"")</f>
        <v/>
      </c>
    </row>
    <row r="408" customFormat="false" ht="15.05" hidden="false" customHeight="false" outlineLevel="0" collapsed="false">
      <c r="H408" s="197"/>
      <c r="I408" s="197"/>
      <c r="J408" s="226"/>
      <c r="L408" s="186" t="str">
        <f aca="false">IF(AND(L$30&gt;=$D408,L$30&lt;=$D408,NOT(ISBLANK($D408))),$G408,"")</f>
        <v/>
      </c>
      <c r="M408" s="186" t="str">
        <f aca="false">IF(AND(M$30&gt;=$D408,M$30&lt;=$D408,NOT(ISBLANK($D408))),$G408,"")</f>
        <v/>
      </c>
      <c r="N408" s="186" t="str">
        <f aca="false">IF(AND(N$30&gt;=$D408,N$30&lt;=$D408,NOT(ISBLANK($D408))),$G408,"")</f>
        <v/>
      </c>
      <c r="O408" s="186" t="str">
        <f aca="false">IF(AND(O$30&gt;=$D408,O$30&lt;=$D408,NOT(ISBLANK($D408))),$G408,"")</f>
        <v/>
      </c>
      <c r="P408" s="186" t="str">
        <f aca="false">IF(AND(P$30&gt;=$D408,P$30&lt;=$D408,NOT(ISBLANK($D408))),$G408,"")</f>
        <v/>
      </c>
      <c r="Q408" s="186" t="str">
        <f aca="false">IF(AND(Q$30&gt;=$D408,Q$30&lt;=$D408,NOT(ISBLANK($D408))),$G408,"")</f>
        <v/>
      </c>
      <c r="R408" s="186" t="str">
        <f aca="false">IF(AND(R$30&gt;=$D408,R$30&lt;=$D408,NOT(ISBLANK($D408))),$G408,"")</f>
        <v/>
      </c>
    </row>
    <row r="409" customFormat="false" ht="15.05" hidden="false" customHeight="false" outlineLevel="0" collapsed="false">
      <c r="H409" s="197"/>
      <c r="I409" s="197"/>
      <c r="J409" s="226"/>
      <c r="L409" s="186" t="str">
        <f aca="false">IF(AND(L$30&gt;=$D409,L$30&lt;=$D409,NOT(ISBLANK($D409))),$G409,"")</f>
        <v/>
      </c>
      <c r="M409" s="186" t="str">
        <f aca="false">IF(AND(M$30&gt;=$D409,M$30&lt;=$D409,NOT(ISBLANK($D409))),$G409,"")</f>
        <v/>
      </c>
      <c r="N409" s="186" t="str">
        <f aca="false">IF(AND(N$30&gt;=$D409,N$30&lt;=$D409,NOT(ISBLANK($D409))),$G409,"")</f>
        <v/>
      </c>
      <c r="O409" s="186" t="str">
        <f aca="false">IF(AND(O$30&gt;=$D409,O$30&lt;=$D409,NOT(ISBLANK($D409))),$G409,"")</f>
        <v/>
      </c>
      <c r="P409" s="186" t="str">
        <f aca="false">IF(AND(P$30&gt;=$D409,P$30&lt;=$D409,NOT(ISBLANK($D409))),$G409,"")</f>
        <v/>
      </c>
      <c r="Q409" s="186" t="str">
        <f aca="false">IF(AND(Q$30&gt;=$D409,Q$30&lt;=$D409,NOT(ISBLANK($D409))),$G409,"")</f>
        <v/>
      </c>
      <c r="R409" s="186" t="str">
        <f aca="false">IF(AND(R$30&gt;=$D409,R$30&lt;=$D409,NOT(ISBLANK($D409))),$G409,"")</f>
        <v/>
      </c>
    </row>
    <row r="410" customFormat="false" ht="15.05" hidden="false" customHeight="false" outlineLevel="0" collapsed="false">
      <c r="H410" s="197"/>
      <c r="I410" s="197"/>
      <c r="J410" s="226"/>
      <c r="L410" s="186" t="str">
        <f aca="false">IF(AND(L$30&gt;=$D410,L$30&lt;=$D410,NOT(ISBLANK($D410))),$G410,"")</f>
        <v/>
      </c>
      <c r="M410" s="186" t="str">
        <f aca="false">IF(AND(M$30&gt;=$D410,M$30&lt;=$D410,NOT(ISBLANK($D410))),$G410,"")</f>
        <v/>
      </c>
      <c r="N410" s="186" t="str">
        <f aca="false">IF(AND(N$30&gt;=$D410,N$30&lt;=$D410,NOT(ISBLANK($D410))),$G410,"")</f>
        <v/>
      </c>
      <c r="O410" s="186" t="str">
        <f aca="false">IF(AND(O$30&gt;=$D410,O$30&lt;=$D410,NOT(ISBLANK($D410))),$G410,"")</f>
        <v/>
      </c>
      <c r="P410" s="186" t="str">
        <f aca="false">IF(AND(P$30&gt;=$D410,P$30&lt;=$D410,NOT(ISBLANK($D410))),$G410,"")</f>
        <v/>
      </c>
      <c r="Q410" s="186" t="str">
        <f aca="false">IF(AND(Q$30&gt;=$D410,Q$30&lt;=$D410,NOT(ISBLANK($D410))),$G410,"")</f>
        <v/>
      </c>
      <c r="R410" s="186" t="str">
        <f aca="false">IF(AND(R$30&gt;=$D410,R$30&lt;=$D410,NOT(ISBLANK($D410))),$G410,"")</f>
        <v/>
      </c>
    </row>
    <row r="411" customFormat="false" ht="15.05" hidden="false" customHeight="false" outlineLevel="0" collapsed="false">
      <c r="H411" s="197"/>
      <c r="I411" s="197"/>
      <c r="J411" s="226"/>
      <c r="L411" s="186" t="str">
        <f aca="false">IF(AND(L$30&gt;=$D411,L$30&lt;=$D411,NOT(ISBLANK($D411))),$G411,"")</f>
        <v/>
      </c>
      <c r="M411" s="186" t="str">
        <f aca="false">IF(AND(M$30&gt;=$D411,M$30&lt;=$D411,NOT(ISBLANK($D411))),$G411,"")</f>
        <v/>
      </c>
      <c r="N411" s="186" t="str">
        <f aca="false">IF(AND(N$30&gt;=$D411,N$30&lt;=$D411,NOT(ISBLANK($D411))),$G411,"")</f>
        <v/>
      </c>
      <c r="O411" s="186" t="str">
        <f aca="false">IF(AND(O$30&gt;=$D411,O$30&lt;=$D411,NOT(ISBLANK($D411))),$G411,"")</f>
        <v/>
      </c>
      <c r="P411" s="186" t="str">
        <f aca="false">IF(AND(P$30&gt;=$D411,P$30&lt;=$D411,NOT(ISBLANK($D411))),$G411,"")</f>
        <v/>
      </c>
      <c r="Q411" s="186" t="str">
        <f aca="false">IF(AND(Q$30&gt;=$D411,Q$30&lt;=$D411,NOT(ISBLANK($D411))),$G411,"")</f>
        <v/>
      </c>
      <c r="R411" s="186" t="str">
        <f aca="false">IF(AND(R$30&gt;=$D411,R$30&lt;=$D411,NOT(ISBLANK($D411))),$G411,"")</f>
        <v/>
      </c>
    </row>
    <row r="412" customFormat="false" ht="15.05" hidden="false" customHeight="false" outlineLevel="0" collapsed="false">
      <c r="H412" s="197"/>
      <c r="I412" s="197"/>
      <c r="J412" s="226"/>
      <c r="L412" s="186" t="str">
        <f aca="false">IF(AND(L$30&gt;=$D412,L$30&lt;=$D412,NOT(ISBLANK($D412))),$G412,"")</f>
        <v/>
      </c>
      <c r="M412" s="186" t="str">
        <f aca="false">IF(AND(M$30&gt;=$D412,M$30&lt;=$D412,NOT(ISBLANK($D412))),$G412,"")</f>
        <v/>
      </c>
      <c r="N412" s="186" t="str">
        <f aca="false">IF(AND(N$30&gt;=$D412,N$30&lt;=$D412,NOT(ISBLANK($D412))),$G412,"")</f>
        <v/>
      </c>
      <c r="O412" s="186" t="str">
        <f aca="false">IF(AND(O$30&gt;=$D412,O$30&lt;=$D412,NOT(ISBLANK($D412))),$G412,"")</f>
        <v/>
      </c>
      <c r="P412" s="186" t="str">
        <f aca="false">IF(AND(P$30&gt;=$D412,P$30&lt;=$D412,NOT(ISBLANK($D412))),$G412,"")</f>
        <v/>
      </c>
      <c r="Q412" s="186" t="str">
        <f aca="false">IF(AND(Q$30&gt;=$D412,Q$30&lt;=$D412,NOT(ISBLANK($D412))),$G412,"")</f>
        <v/>
      </c>
      <c r="R412" s="186" t="str">
        <f aca="false">IF(AND(R$30&gt;=$D412,R$30&lt;=$D412,NOT(ISBLANK($D412))),$G412,"")</f>
        <v/>
      </c>
    </row>
    <row r="413" customFormat="false" ht="15.05" hidden="false" customHeight="false" outlineLevel="0" collapsed="false">
      <c r="H413" s="197"/>
      <c r="I413" s="197"/>
      <c r="J413" s="226"/>
      <c r="L413" s="186" t="str">
        <f aca="false">IF(AND(L$30&gt;=$D413,L$30&lt;=$D413,NOT(ISBLANK($D413))),$G413,"")</f>
        <v/>
      </c>
      <c r="M413" s="186" t="str">
        <f aca="false">IF(AND(M$30&gt;=$D413,M$30&lt;=$D413,NOT(ISBLANK($D413))),$G413,"")</f>
        <v/>
      </c>
      <c r="N413" s="186" t="str">
        <f aca="false">IF(AND(N$30&gt;=$D413,N$30&lt;=$D413,NOT(ISBLANK($D413))),$G413,"")</f>
        <v/>
      </c>
      <c r="O413" s="186" t="str">
        <f aca="false">IF(AND(O$30&gt;=$D413,O$30&lt;=$D413,NOT(ISBLANK($D413))),$G413,"")</f>
        <v/>
      </c>
      <c r="P413" s="186" t="str">
        <f aca="false">IF(AND(P$30&gt;=$D413,P$30&lt;=$D413,NOT(ISBLANK($D413))),$G413,"")</f>
        <v/>
      </c>
      <c r="Q413" s="186" t="str">
        <f aca="false">IF(AND(Q$30&gt;=$D413,Q$30&lt;=$D413,NOT(ISBLANK($D413))),$G413,"")</f>
        <v/>
      </c>
      <c r="R413" s="186" t="str">
        <f aca="false">IF(AND(R$30&gt;=$D413,R$30&lt;=$D413,NOT(ISBLANK($D413))),$G413,"")</f>
        <v/>
      </c>
    </row>
    <row r="414" customFormat="false" ht="15.05" hidden="false" customHeight="false" outlineLevel="0" collapsed="false">
      <c r="H414" s="197"/>
      <c r="I414" s="197"/>
      <c r="J414" s="226"/>
      <c r="L414" s="186" t="str">
        <f aca="false">IF(AND(L$30&gt;=$D414,L$30&lt;=$D414,NOT(ISBLANK($D414))),$G414,"")</f>
        <v/>
      </c>
      <c r="M414" s="186" t="str">
        <f aca="false">IF(AND(M$30&gt;=$D414,M$30&lt;=$D414,NOT(ISBLANK($D414))),$G414,"")</f>
        <v/>
      </c>
      <c r="N414" s="186" t="str">
        <f aca="false">IF(AND(N$30&gt;=$D414,N$30&lt;=$D414,NOT(ISBLANK($D414))),$G414,"")</f>
        <v/>
      </c>
      <c r="O414" s="186" t="str">
        <f aca="false">IF(AND(O$30&gt;=$D414,O$30&lt;=$D414,NOT(ISBLANK($D414))),$G414,"")</f>
        <v/>
      </c>
      <c r="P414" s="186" t="str">
        <f aca="false">IF(AND(P$30&gt;=$D414,P$30&lt;=$D414,NOT(ISBLANK($D414))),$G414,"")</f>
        <v/>
      </c>
      <c r="Q414" s="186" t="str">
        <f aca="false">IF(AND(Q$30&gt;=$D414,Q$30&lt;=$D414,NOT(ISBLANK($D414))),$G414,"")</f>
        <v/>
      </c>
      <c r="R414" s="186" t="str">
        <f aca="false">IF(AND(R$30&gt;=$D414,R$30&lt;=$D414,NOT(ISBLANK($D414))),$G414,"")</f>
        <v/>
      </c>
    </row>
    <row r="415" customFormat="false" ht="15.05" hidden="false" customHeight="false" outlineLevel="0" collapsed="false">
      <c r="H415" s="197"/>
      <c r="I415" s="197"/>
      <c r="J415" s="226"/>
      <c r="L415" s="186" t="str">
        <f aca="false">IF(AND(L$30&gt;=$D415,L$30&lt;=$D415,NOT(ISBLANK($D415))),$G415,"")</f>
        <v/>
      </c>
      <c r="M415" s="186" t="str">
        <f aca="false">IF(AND(M$30&gt;=$D415,M$30&lt;=$D415,NOT(ISBLANK($D415))),$G415,"")</f>
        <v/>
      </c>
      <c r="N415" s="186" t="str">
        <f aca="false">IF(AND(N$30&gt;=$D415,N$30&lt;=$D415,NOT(ISBLANK($D415))),$G415,"")</f>
        <v/>
      </c>
      <c r="O415" s="186" t="str">
        <f aca="false">IF(AND(O$30&gt;=$D415,O$30&lt;=$D415,NOT(ISBLANK($D415))),$G415,"")</f>
        <v/>
      </c>
      <c r="P415" s="186" t="str">
        <f aca="false">IF(AND(P$30&gt;=$D415,P$30&lt;=$D415,NOT(ISBLANK($D415))),$G415,"")</f>
        <v/>
      </c>
      <c r="Q415" s="186" t="str">
        <f aca="false">IF(AND(Q$30&gt;=$D415,Q$30&lt;=$D415,NOT(ISBLANK($D415))),$G415,"")</f>
        <v/>
      </c>
      <c r="R415" s="186" t="str">
        <f aca="false">IF(AND(R$30&gt;=$D415,R$30&lt;=$D415,NOT(ISBLANK($D415))),$G415,"")</f>
        <v/>
      </c>
    </row>
    <row r="416" customFormat="false" ht="15.05" hidden="false" customHeight="false" outlineLevel="0" collapsed="false">
      <c r="H416" s="197"/>
      <c r="I416" s="197"/>
      <c r="J416" s="226"/>
      <c r="L416" s="186" t="str">
        <f aca="false">IF(AND(L$30&gt;=$D416,L$30&lt;=$D416,NOT(ISBLANK($D416))),$G416,"")</f>
        <v/>
      </c>
      <c r="M416" s="186" t="str">
        <f aca="false">IF(AND(M$30&gt;=$D416,M$30&lt;=$D416,NOT(ISBLANK($D416))),$G416,"")</f>
        <v/>
      </c>
      <c r="N416" s="186" t="str">
        <f aca="false">IF(AND(N$30&gt;=$D416,N$30&lt;=$D416,NOT(ISBLANK($D416))),$G416,"")</f>
        <v/>
      </c>
      <c r="O416" s="186" t="str">
        <f aca="false">IF(AND(O$30&gt;=$D416,O$30&lt;=$D416,NOT(ISBLANK($D416))),$G416,"")</f>
        <v/>
      </c>
      <c r="P416" s="186" t="str">
        <f aca="false">IF(AND(P$30&gt;=$D416,P$30&lt;=$D416,NOT(ISBLANK($D416))),$G416,"")</f>
        <v/>
      </c>
      <c r="Q416" s="186" t="str">
        <f aca="false">IF(AND(Q$30&gt;=$D416,Q$30&lt;=$D416,NOT(ISBLANK($D416))),$G416,"")</f>
        <v/>
      </c>
      <c r="R416" s="186" t="str">
        <f aca="false">IF(AND(R$30&gt;=$D416,R$30&lt;=$D416,NOT(ISBLANK($D416))),$G416,"")</f>
        <v/>
      </c>
    </row>
    <row r="417" customFormat="false" ht="15.05" hidden="false" customHeight="false" outlineLevel="0" collapsed="false">
      <c r="H417" s="197"/>
      <c r="I417" s="197"/>
      <c r="J417" s="226"/>
      <c r="L417" s="186" t="str">
        <f aca="false">IF(AND(L$30&gt;=$D417,L$30&lt;=$D417,NOT(ISBLANK($D417))),$G417,"")</f>
        <v/>
      </c>
      <c r="M417" s="186" t="str">
        <f aca="false">IF(AND(M$30&gt;=$D417,M$30&lt;=$D417,NOT(ISBLANK($D417))),$G417,"")</f>
        <v/>
      </c>
      <c r="N417" s="186" t="str">
        <f aca="false">IF(AND(N$30&gt;=$D417,N$30&lt;=$D417,NOT(ISBLANK($D417))),$G417,"")</f>
        <v/>
      </c>
      <c r="O417" s="186" t="str">
        <f aca="false">IF(AND(O$30&gt;=$D417,O$30&lt;=$D417,NOT(ISBLANK($D417))),$G417,"")</f>
        <v/>
      </c>
      <c r="P417" s="186" t="str">
        <f aca="false">IF(AND(P$30&gt;=$D417,P$30&lt;=$D417,NOT(ISBLANK($D417))),$G417,"")</f>
        <v/>
      </c>
      <c r="Q417" s="186" t="str">
        <f aca="false">IF(AND(Q$30&gt;=$D417,Q$30&lt;=$D417,NOT(ISBLANK($D417))),$G417,"")</f>
        <v/>
      </c>
      <c r="R417" s="186" t="str">
        <f aca="false">IF(AND(R$30&gt;=$D417,R$30&lt;=$D417,NOT(ISBLANK($D417))),$G417,"")</f>
        <v/>
      </c>
    </row>
    <row r="418" customFormat="false" ht="15.05" hidden="false" customHeight="false" outlineLevel="0" collapsed="false">
      <c r="H418" s="197"/>
      <c r="I418" s="197"/>
      <c r="J418" s="226"/>
      <c r="L418" s="186" t="str">
        <f aca="false">IF(AND(L$30&gt;=$D418,L$30&lt;=$D418,NOT(ISBLANK($D418))),$G418,"")</f>
        <v/>
      </c>
      <c r="M418" s="186" t="str">
        <f aca="false">IF(AND(M$30&gt;=$D418,M$30&lt;=$D418,NOT(ISBLANK($D418))),$G418,"")</f>
        <v/>
      </c>
      <c r="N418" s="186" t="str">
        <f aca="false">IF(AND(N$30&gt;=$D418,N$30&lt;=$D418,NOT(ISBLANK($D418))),$G418,"")</f>
        <v/>
      </c>
      <c r="O418" s="186" t="str">
        <f aca="false">IF(AND(O$30&gt;=$D418,O$30&lt;=$D418,NOT(ISBLANK($D418))),$G418,"")</f>
        <v/>
      </c>
      <c r="P418" s="186" t="str">
        <f aca="false">IF(AND(P$30&gt;=$D418,P$30&lt;=$D418,NOT(ISBLANK($D418))),$G418,"")</f>
        <v/>
      </c>
      <c r="Q418" s="186" t="str">
        <f aca="false">IF(AND(Q$30&gt;=$D418,Q$30&lt;=$D418,NOT(ISBLANK($D418))),$G418,"")</f>
        <v/>
      </c>
      <c r="R418" s="186" t="str">
        <f aca="false">IF(AND(R$30&gt;=$D418,R$30&lt;=$D418,NOT(ISBLANK($D418))),$G418,"")</f>
        <v/>
      </c>
    </row>
    <row r="419" customFormat="false" ht="15.05" hidden="false" customHeight="false" outlineLevel="0" collapsed="false">
      <c r="H419" s="197"/>
      <c r="I419" s="197"/>
      <c r="J419" s="226"/>
      <c r="L419" s="186" t="str">
        <f aca="false">IF(AND(L$30&gt;=$D419,L$30&lt;=$D419,NOT(ISBLANK($D419))),$G419,"")</f>
        <v/>
      </c>
      <c r="M419" s="186" t="str">
        <f aca="false">IF(AND(M$30&gt;=$D419,M$30&lt;=$D419,NOT(ISBLANK($D419))),$G419,"")</f>
        <v/>
      </c>
      <c r="N419" s="186" t="str">
        <f aca="false">IF(AND(N$30&gt;=$D419,N$30&lt;=$D419,NOT(ISBLANK($D419))),$G419,"")</f>
        <v/>
      </c>
      <c r="O419" s="186" t="str">
        <f aca="false">IF(AND(O$30&gt;=$D419,O$30&lt;=$D419,NOT(ISBLANK($D419))),$G419,"")</f>
        <v/>
      </c>
      <c r="P419" s="186" t="str">
        <f aca="false">IF(AND(P$30&gt;=$D419,P$30&lt;=$D419,NOT(ISBLANK($D419))),$G419,"")</f>
        <v/>
      </c>
      <c r="Q419" s="186" t="str">
        <f aca="false">IF(AND(Q$30&gt;=$D419,Q$30&lt;=$D419,NOT(ISBLANK($D419))),$G419,"")</f>
        <v/>
      </c>
      <c r="R419" s="186" t="str">
        <f aca="false">IF(AND(R$30&gt;=$D419,R$30&lt;=$D419,NOT(ISBLANK($D419))),$G419,"")</f>
        <v/>
      </c>
    </row>
    <row r="420" customFormat="false" ht="15.05" hidden="false" customHeight="false" outlineLevel="0" collapsed="false">
      <c r="H420" s="197"/>
      <c r="I420" s="197"/>
      <c r="J420" s="226"/>
      <c r="L420" s="186" t="str">
        <f aca="false">IF(AND(L$30&gt;=$D420,L$30&lt;=$D420,NOT(ISBLANK($D420))),$G420,"")</f>
        <v/>
      </c>
      <c r="M420" s="186" t="str">
        <f aca="false">IF(AND(M$30&gt;=$D420,M$30&lt;=$D420,NOT(ISBLANK($D420))),$G420,"")</f>
        <v/>
      </c>
      <c r="N420" s="186" t="str">
        <f aca="false">IF(AND(N$30&gt;=$D420,N$30&lt;=$D420,NOT(ISBLANK($D420))),$G420,"")</f>
        <v/>
      </c>
      <c r="O420" s="186" t="str">
        <f aca="false">IF(AND(O$30&gt;=$D420,O$30&lt;=$D420,NOT(ISBLANK($D420))),$G420,"")</f>
        <v/>
      </c>
      <c r="P420" s="186" t="str">
        <f aca="false">IF(AND(P$30&gt;=$D420,P$30&lt;=$D420,NOT(ISBLANK($D420))),$G420,"")</f>
        <v/>
      </c>
      <c r="Q420" s="186" t="str">
        <f aca="false">IF(AND(Q$30&gt;=$D420,Q$30&lt;=$D420,NOT(ISBLANK($D420))),$G420,"")</f>
        <v/>
      </c>
      <c r="R420" s="186" t="str">
        <f aca="false">IF(AND(R$30&gt;=$D420,R$30&lt;=$D420,NOT(ISBLANK($D420))),$G420,"")</f>
        <v/>
      </c>
    </row>
    <row r="421" customFormat="false" ht="15.05" hidden="false" customHeight="false" outlineLevel="0" collapsed="false">
      <c r="H421" s="197"/>
      <c r="I421" s="197"/>
      <c r="J421" s="226"/>
      <c r="L421" s="186" t="str">
        <f aca="false">IF(AND(L$30&gt;=$D421,L$30&lt;=$D421,NOT(ISBLANK($D421))),$G421,"")</f>
        <v/>
      </c>
      <c r="M421" s="186" t="str">
        <f aca="false">IF(AND(M$30&gt;=$D421,M$30&lt;=$D421,NOT(ISBLANK($D421))),$G421,"")</f>
        <v/>
      </c>
      <c r="N421" s="186" t="str">
        <f aca="false">IF(AND(N$30&gt;=$D421,N$30&lt;=$D421,NOT(ISBLANK($D421))),$G421,"")</f>
        <v/>
      </c>
      <c r="O421" s="186" t="str">
        <f aca="false">IF(AND(O$30&gt;=$D421,O$30&lt;=$D421,NOT(ISBLANK($D421))),$G421,"")</f>
        <v/>
      </c>
      <c r="P421" s="186" t="str">
        <f aca="false">IF(AND(P$30&gt;=$D421,P$30&lt;=$D421,NOT(ISBLANK($D421))),$G421,"")</f>
        <v/>
      </c>
      <c r="Q421" s="186" t="str">
        <f aca="false">IF(AND(Q$30&gt;=$D421,Q$30&lt;=$D421,NOT(ISBLANK($D421))),$G421,"")</f>
        <v/>
      </c>
      <c r="R421" s="186" t="str">
        <f aca="false">IF(AND(R$30&gt;=$D421,R$30&lt;=$D421,NOT(ISBLANK($D421))),$G421,"")</f>
        <v/>
      </c>
    </row>
    <row r="422" customFormat="false" ht="15.05" hidden="false" customHeight="false" outlineLevel="0" collapsed="false">
      <c r="H422" s="197"/>
      <c r="I422" s="197"/>
      <c r="J422" s="226"/>
      <c r="L422" s="186" t="str">
        <f aca="false">IF(AND(L$30&gt;=$D422,L$30&lt;=$D422,NOT(ISBLANK($D422))),$G422,"")</f>
        <v/>
      </c>
      <c r="M422" s="186" t="str">
        <f aca="false">IF(AND(M$30&gt;=$D422,M$30&lt;=$D422,NOT(ISBLANK($D422))),$G422,"")</f>
        <v/>
      </c>
      <c r="N422" s="186" t="str">
        <f aca="false">IF(AND(N$30&gt;=$D422,N$30&lt;=$D422,NOT(ISBLANK($D422))),$G422,"")</f>
        <v/>
      </c>
      <c r="O422" s="186" t="str">
        <f aca="false">IF(AND(O$30&gt;=$D422,O$30&lt;=$D422,NOT(ISBLANK($D422))),$G422,"")</f>
        <v/>
      </c>
      <c r="P422" s="186" t="str">
        <f aca="false">IF(AND(P$30&gt;=$D422,P$30&lt;=$D422,NOT(ISBLANK($D422))),$G422,"")</f>
        <v/>
      </c>
      <c r="Q422" s="186" t="str">
        <f aca="false">IF(AND(Q$30&gt;=$D422,Q$30&lt;=$D422,NOT(ISBLANK($D422))),$G422,"")</f>
        <v/>
      </c>
      <c r="R422" s="186" t="str">
        <f aca="false">IF(AND(R$30&gt;=$D422,R$30&lt;=$D422,NOT(ISBLANK($D422))),$G422,"")</f>
        <v/>
      </c>
    </row>
    <row r="423" customFormat="false" ht="15.05" hidden="false" customHeight="false" outlineLevel="0" collapsed="false">
      <c r="H423" s="197"/>
      <c r="I423" s="197"/>
      <c r="J423" s="226"/>
      <c r="L423" s="186" t="str">
        <f aca="false">IF(AND(L$30&gt;=$D423,L$30&lt;=$D423,NOT(ISBLANK($D423))),$G423,"")</f>
        <v/>
      </c>
      <c r="M423" s="186" t="str">
        <f aca="false">IF(AND(M$30&gt;=$D423,M$30&lt;=$D423,NOT(ISBLANK($D423))),$G423,"")</f>
        <v/>
      </c>
      <c r="N423" s="186" t="str">
        <f aca="false">IF(AND(N$30&gt;=$D423,N$30&lt;=$D423,NOT(ISBLANK($D423))),$G423,"")</f>
        <v/>
      </c>
      <c r="O423" s="186" t="str">
        <f aca="false">IF(AND(O$30&gt;=$D423,O$30&lt;=$D423,NOT(ISBLANK($D423))),$G423,"")</f>
        <v/>
      </c>
      <c r="P423" s="186" t="str">
        <f aca="false">IF(AND(P$30&gt;=$D423,P$30&lt;=$D423,NOT(ISBLANK($D423))),$G423,"")</f>
        <v/>
      </c>
      <c r="Q423" s="186" t="str">
        <f aca="false">IF(AND(Q$30&gt;=$D423,Q$30&lt;=$D423,NOT(ISBLANK($D423))),$G423,"")</f>
        <v/>
      </c>
      <c r="R423" s="186" t="str">
        <f aca="false">IF(AND(R$30&gt;=$D423,R$30&lt;=$D423,NOT(ISBLANK($D423))),$G423,"")</f>
        <v/>
      </c>
    </row>
    <row r="424" customFormat="false" ht="15.05" hidden="false" customHeight="false" outlineLevel="0" collapsed="false">
      <c r="H424" s="197"/>
      <c r="I424" s="197"/>
      <c r="J424" s="226"/>
      <c r="L424" s="186" t="str">
        <f aca="false">IF(AND(L$30&gt;=$D424,L$30&lt;=$D424,NOT(ISBLANK($D424))),$G424,"")</f>
        <v/>
      </c>
      <c r="M424" s="186" t="str">
        <f aca="false">IF(AND(M$30&gt;=$D424,M$30&lt;=$D424,NOT(ISBLANK($D424))),$G424,"")</f>
        <v/>
      </c>
      <c r="N424" s="186" t="str">
        <f aca="false">IF(AND(N$30&gt;=$D424,N$30&lt;=$D424,NOT(ISBLANK($D424))),$G424,"")</f>
        <v/>
      </c>
      <c r="O424" s="186" t="str">
        <f aca="false">IF(AND(O$30&gt;=$D424,O$30&lt;=$D424,NOT(ISBLANK($D424))),$G424,"")</f>
        <v/>
      </c>
      <c r="P424" s="186" t="str">
        <f aca="false">IF(AND(P$30&gt;=$D424,P$30&lt;=$D424,NOT(ISBLANK($D424))),$G424,"")</f>
        <v/>
      </c>
      <c r="Q424" s="186" t="str">
        <f aca="false">IF(AND(Q$30&gt;=$D424,Q$30&lt;=$D424,NOT(ISBLANK($D424))),$G424,"")</f>
        <v/>
      </c>
      <c r="R424" s="186" t="str">
        <f aca="false">IF(AND(R$30&gt;=$D424,R$30&lt;=$D424,NOT(ISBLANK($D424))),$G424,"")</f>
        <v/>
      </c>
    </row>
    <row r="425" customFormat="false" ht="15.05" hidden="false" customHeight="false" outlineLevel="0" collapsed="false">
      <c r="H425" s="197"/>
      <c r="I425" s="197"/>
      <c r="J425" s="226"/>
      <c r="L425" s="186" t="str">
        <f aca="false">IF(AND(L$30&gt;=$D425,L$30&lt;=$D425,NOT(ISBLANK($D425))),$G425,"")</f>
        <v/>
      </c>
      <c r="M425" s="186" t="str">
        <f aca="false">IF(AND(M$30&gt;=$D425,M$30&lt;=$D425,NOT(ISBLANK($D425))),$G425,"")</f>
        <v/>
      </c>
      <c r="N425" s="186" t="str">
        <f aca="false">IF(AND(N$30&gt;=$D425,N$30&lt;=$D425,NOT(ISBLANK($D425))),$G425,"")</f>
        <v/>
      </c>
      <c r="O425" s="186" t="str">
        <f aca="false">IF(AND(O$30&gt;=$D425,O$30&lt;=$D425,NOT(ISBLANK($D425))),$G425,"")</f>
        <v/>
      </c>
      <c r="P425" s="186" t="str">
        <f aca="false">IF(AND(P$30&gt;=$D425,P$30&lt;=$D425,NOT(ISBLANK($D425))),$G425,"")</f>
        <v/>
      </c>
      <c r="Q425" s="186" t="str">
        <f aca="false">IF(AND(Q$30&gt;=$D425,Q$30&lt;=$D425,NOT(ISBLANK($D425))),$G425,"")</f>
        <v/>
      </c>
      <c r="R425" s="186" t="str">
        <f aca="false">IF(AND(R$30&gt;=$D425,R$30&lt;=$D425,NOT(ISBLANK($D425))),$G425,"")</f>
        <v/>
      </c>
    </row>
    <row r="426" customFormat="false" ht="15.05" hidden="false" customHeight="false" outlineLevel="0" collapsed="false">
      <c r="H426" s="197"/>
      <c r="I426" s="197"/>
      <c r="J426" s="226"/>
      <c r="L426" s="186" t="str">
        <f aca="false">IF(AND(L$30&gt;=$D426,L$30&lt;=$D426,NOT(ISBLANK($D426))),$G426,"")</f>
        <v/>
      </c>
      <c r="M426" s="186" t="str">
        <f aca="false">IF(AND(M$30&gt;=$D426,M$30&lt;=$D426,NOT(ISBLANK($D426))),$G426,"")</f>
        <v/>
      </c>
      <c r="N426" s="186" t="str">
        <f aca="false">IF(AND(N$30&gt;=$D426,N$30&lt;=$D426,NOT(ISBLANK($D426))),$G426,"")</f>
        <v/>
      </c>
      <c r="O426" s="186" t="str">
        <f aca="false">IF(AND(O$30&gt;=$D426,O$30&lt;=$D426,NOT(ISBLANK($D426))),$G426,"")</f>
        <v/>
      </c>
      <c r="P426" s="186" t="str">
        <f aca="false">IF(AND(P$30&gt;=$D426,P$30&lt;=$D426,NOT(ISBLANK($D426))),$G426,"")</f>
        <v/>
      </c>
      <c r="Q426" s="186" t="str">
        <f aca="false">IF(AND(Q$30&gt;=$D426,Q$30&lt;=$D426,NOT(ISBLANK($D426))),$G426,"")</f>
        <v/>
      </c>
      <c r="R426" s="186" t="str">
        <f aca="false">IF(AND(R$30&gt;=$D426,R$30&lt;=$D426,NOT(ISBLANK($D426))),$G426,"")</f>
        <v/>
      </c>
    </row>
    <row r="427" customFormat="false" ht="15.05" hidden="false" customHeight="false" outlineLevel="0" collapsed="false">
      <c r="H427" s="197"/>
      <c r="I427" s="197"/>
      <c r="J427" s="226"/>
      <c r="L427" s="186" t="str">
        <f aca="false">IF(AND(L$30&gt;=$D427,L$30&lt;=$D427,NOT(ISBLANK($D427))),$G427,"")</f>
        <v/>
      </c>
      <c r="M427" s="186" t="str">
        <f aca="false">IF(AND(M$30&gt;=$D427,M$30&lt;=$D427,NOT(ISBLANK($D427))),$G427,"")</f>
        <v/>
      </c>
      <c r="N427" s="186" t="str">
        <f aca="false">IF(AND(N$30&gt;=$D427,N$30&lt;=$D427,NOT(ISBLANK($D427))),$G427,"")</f>
        <v/>
      </c>
      <c r="O427" s="186" t="str">
        <f aca="false">IF(AND(O$30&gt;=$D427,O$30&lt;=$D427,NOT(ISBLANK($D427))),$G427,"")</f>
        <v/>
      </c>
      <c r="P427" s="186" t="str">
        <f aca="false">IF(AND(P$30&gt;=$D427,P$30&lt;=$D427,NOT(ISBLANK($D427))),$G427,"")</f>
        <v/>
      </c>
      <c r="Q427" s="186" t="str">
        <f aca="false">IF(AND(Q$30&gt;=$D427,Q$30&lt;=$D427,NOT(ISBLANK($D427))),$G427,"")</f>
        <v/>
      </c>
      <c r="R427" s="186" t="str">
        <f aca="false">IF(AND(R$30&gt;=$D427,R$30&lt;=$D427,NOT(ISBLANK($D427))),$G427,"")</f>
        <v/>
      </c>
    </row>
    <row r="428" customFormat="false" ht="15.05" hidden="false" customHeight="false" outlineLevel="0" collapsed="false">
      <c r="H428" s="197"/>
      <c r="I428" s="197"/>
      <c r="J428" s="226"/>
      <c r="L428" s="186" t="str">
        <f aca="false">IF(AND(L$30&gt;=$D428,L$30&lt;=$D428,NOT(ISBLANK($D428))),$G428,"")</f>
        <v/>
      </c>
      <c r="M428" s="186" t="str">
        <f aca="false">IF(AND(M$30&gt;=$D428,M$30&lt;=$D428,NOT(ISBLANK($D428))),$G428,"")</f>
        <v/>
      </c>
      <c r="N428" s="186" t="str">
        <f aca="false">IF(AND(N$30&gt;=$D428,N$30&lt;=$D428,NOT(ISBLANK($D428))),$G428,"")</f>
        <v/>
      </c>
      <c r="O428" s="186" t="str">
        <f aca="false">IF(AND(O$30&gt;=$D428,O$30&lt;=$D428,NOT(ISBLANK($D428))),$G428,"")</f>
        <v/>
      </c>
      <c r="P428" s="186" t="str">
        <f aca="false">IF(AND(P$30&gt;=$D428,P$30&lt;=$D428,NOT(ISBLANK($D428))),$G428,"")</f>
        <v/>
      </c>
      <c r="Q428" s="186" t="str">
        <f aca="false">IF(AND(Q$30&gt;=$D428,Q$30&lt;=$D428,NOT(ISBLANK($D428))),$G428,"")</f>
        <v/>
      </c>
      <c r="R428" s="186" t="str">
        <f aca="false">IF(AND(R$30&gt;=$D428,R$30&lt;=$D428,NOT(ISBLANK($D428))),$G428,"")</f>
        <v/>
      </c>
    </row>
    <row r="429" customFormat="false" ht="15.05" hidden="false" customHeight="false" outlineLevel="0" collapsed="false">
      <c r="H429" s="197"/>
      <c r="I429" s="197"/>
      <c r="J429" s="226"/>
      <c r="L429" s="186" t="str">
        <f aca="false">IF(AND(L$30&gt;=$D429,L$30&lt;=$D429,NOT(ISBLANK($D429))),$G429,"")</f>
        <v/>
      </c>
      <c r="M429" s="186" t="str">
        <f aca="false">IF(AND(M$30&gt;=$D429,M$30&lt;=$D429,NOT(ISBLANK($D429))),$G429,"")</f>
        <v/>
      </c>
      <c r="N429" s="186" t="str">
        <f aca="false">IF(AND(N$30&gt;=$D429,N$30&lt;=$D429,NOT(ISBLANK($D429))),$G429,"")</f>
        <v/>
      </c>
      <c r="O429" s="186" t="str">
        <f aca="false">IF(AND(O$30&gt;=$D429,O$30&lt;=$D429,NOT(ISBLANK($D429))),$G429,"")</f>
        <v/>
      </c>
      <c r="P429" s="186" t="str">
        <f aca="false">IF(AND(P$30&gt;=$D429,P$30&lt;=$D429,NOT(ISBLANK($D429))),$G429,"")</f>
        <v/>
      </c>
      <c r="Q429" s="186" t="str">
        <f aca="false">IF(AND(Q$30&gt;=$D429,Q$30&lt;=$D429,NOT(ISBLANK($D429))),$G429,"")</f>
        <v/>
      </c>
      <c r="R429" s="186" t="str">
        <f aca="false">IF(AND(R$30&gt;=$D429,R$30&lt;=$D429,NOT(ISBLANK($D429))),$G429,"")</f>
        <v/>
      </c>
    </row>
    <row r="430" customFormat="false" ht="15.05" hidden="false" customHeight="false" outlineLevel="0" collapsed="false">
      <c r="H430" s="197"/>
      <c r="I430" s="197"/>
      <c r="J430" s="226"/>
      <c r="L430" s="186" t="str">
        <f aca="false">IF(AND(L$30&gt;=$D430,L$30&lt;=$D430,NOT(ISBLANK($D430))),$G430,"")</f>
        <v/>
      </c>
      <c r="M430" s="186" t="str">
        <f aca="false">IF(AND(M$30&gt;=$D430,M$30&lt;=$D430,NOT(ISBLANK($D430))),$G430,"")</f>
        <v/>
      </c>
      <c r="N430" s="186" t="str">
        <f aca="false">IF(AND(N$30&gt;=$D430,N$30&lt;=$D430,NOT(ISBLANK($D430))),$G430,"")</f>
        <v/>
      </c>
      <c r="O430" s="186" t="str">
        <f aca="false">IF(AND(O$30&gt;=$D430,O$30&lt;=$D430,NOT(ISBLANK($D430))),$G430,"")</f>
        <v/>
      </c>
      <c r="P430" s="186" t="str">
        <f aca="false">IF(AND(P$30&gt;=$D430,P$30&lt;=$D430,NOT(ISBLANK($D430))),$G430,"")</f>
        <v/>
      </c>
      <c r="Q430" s="186" t="str">
        <f aca="false">IF(AND(Q$30&gt;=$D430,Q$30&lt;=$D430,NOT(ISBLANK($D430))),$G430,"")</f>
        <v/>
      </c>
      <c r="R430" s="186" t="str">
        <f aca="false">IF(AND(R$30&gt;=$D430,R$30&lt;=$D430,NOT(ISBLANK($D430))),$G430,"")</f>
        <v/>
      </c>
    </row>
    <row r="431" customFormat="false" ht="15.05" hidden="false" customHeight="false" outlineLevel="0" collapsed="false">
      <c r="H431" s="197"/>
      <c r="I431" s="197"/>
      <c r="J431" s="226"/>
      <c r="L431" s="186" t="str">
        <f aca="false">IF(AND(L$30&gt;=$D431,L$30&lt;=$D431,NOT(ISBLANK($D431))),$G431,"")</f>
        <v/>
      </c>
      <c r="M431" s="186" t="str">
        <f aca="false">IF(AND(M$30&gt;=$D431,M$30&lt;=$D431,NOT(ISBLANK($D431))),$G431,"")</f>
        <v/>
      </c>
      <c r="N431" s="186" t="str">
        <f aca="false">IF(AND(N$30&gt;=$D431,N$30&lt;=$D431,NOT(ISBLANK($D431))),$G431,"")</f>
        <v/>
      </c>
      <c r="O431" s="186" t="str">
        <f aca="false">IF(AND(O$30&gt;=$D431,O$30&lt;=$D431,NOT(ISBLANK($D431))),$G431,"")</f>
        <v/>
      </c>
      <c r="P431" s="186" t="str">
        <f aca="false">IF(AND(P$30&gt;=$D431,P$30&lt;=$D431,NOT(ISBLANK($D431))),$G431,"")</f>
        <v/>
      </c>
      <c r="Q431" s="186" t="str">
        <f aca="false">IF(AND(Q$30&gt;=$D431,Q$30&lt;=$D431,NOT(ISBLANK($D431))),$G431,"")</f>
        <v/>
      </c>
      <c r="R431" s="186" t="str">
        <f aca="false">IF(AND(R$30&gt;=$D431,R$30&lt;=$D431,NOT(ISBLANK($D431))),$G431,"")</f>
        <v/>
      </c>
    </row>
    <row r="432" customFormat="false" ht="15.05" hidden="false" customHeight="false" outlineLevel="0" collapsed="false">
      <c r="H432" s="197"/>
      <c r="I432" s="197"/>
      <c r="J432" s="226"/>
      <c r="L432" s="186" t="str">
        <f aca="false">IF(AND(L$30&gt;=$D432,L$30&lt;=$D432,NOT(ISBLANK($D432))),$G432,"")</f>
        <v/>
      </c>
      <c r="M432" s="186" t="str">
        <f aca="false">IF(AND(M$30&gt;=$D432,M$30&lt;=$D432,NOT(ISBLANK($D432))),$G432,"")</f>
        <v/>
      </c>
      <c r="N432" s="186" t="str">
        <f aca="false">IF(AND(N$30&gt;=$D432,N$30&lt;=$D432,NOT(ISBLANK($D432))),$G432,"")</f>
        <v/>
      </c>
      <c r="O432" s="186" t="str">
        <f aca="false">IF(AND(O$30&gt;=$D432,O$30&lt;=$D432,NOT(ISBLANK($D432))),$G432,"")</f>
        <v/>
      </c>
      <c r="P432" s="186" t="str">
        <f aca="false">IF(AND(P$30&gt;=$D432,P$30&lt;=$D432,NOT(ISBLANK($D432))),$G432,"")</f>
        <v/>
      </c>
      <c r="Q432" s="186" t="str">
        <f aca="false">IF(AND(Q$30&gt;=$D432,Q$30&lt;=$D432,NOT(ISBLANK($D432))),$G432,"")</f>
        <v/>
      </c>
      <c r="R432" s="186" t="str">
        <f aca="false">IF(AND(R$30&gt;=$D432,R$30&lt;=$D432,NOT(ISBLANK($D432))),$G432,"")</f>
        <v/>
      </c>
    </row>
    <row r="433" customFormat="false" ht="15.05" hidden="false" customHeight="false" outlineLevel="0" collapsed="false">
      <c r="H433" s="197"/>
      <c r="I433" s="197"/>
      <c r="J433" s="226"/>
      <c r="L433" s="186" t="str">
        <f aca="false">IF(AND(L$30&gt;=$D433,L$30&lt;=$D433,NOT(ISBLANK($D433))),$G433,"")</f>
        <v/>
      </c>
      <c r="M433" s="186" t="str">
        <f aca="false">IF(AND(M$30&gt;=$D433,M$30&lt;=$D433,NOT(ISBLANK($D433))),$G433,"")</f>
        <v/>
      </c>
      <c r="N433" s="186" t="str">
        <f aca="false">IF(AND(N$30&gt;=$D433,N$30&lt;=$D433,NOT(ISBLANK($D433))),$G433,"")</f>
        <v/>
      </c>
      <c r="O433" s="186" t="str">
        <f aca="false">IF(AND(O$30&gt;=$D433,O$30&lt;=$D433,NOT(ISBLANK($D433))),$G433,"")</f>
        <v/>
      </c>
      <c r="P433" s="186" t="str">
        <f aca="false">IF(AND(P$30&gt;=$D433,P$30&lt;=$D433,NOT(ISBLANK($D433))),$G433,"")</f>
        <v/>
      </c>
      <c r="Q433" s="186" t="str">
        <f aca="false">IF(AND(Q$30&gt;=$D433,Q$30&lt;=$D433,NOT(ISBLANK($D433))),$G433,"")</f>
        <v/>
      </c>
      <c r="R433" s="186" t="str">
        <f aca="false">IF(AND(R$30&gt;=$D433,R$30&lt;=$D433,NOT(ISBLANK($D433))),$G433,"")</f>
        <v/>
      </c>
    </row>
    <row r="434" customFormat="false" ht="15.05" hidden="false" customHeight="false" outlineLevel="0" collapsed="false">
      <c r="H434" s="197"/>
      <c r="I434" s="197"/>
      <c r="J434" s="226"/>
      <c r="L434" s="186" t="str">
        <f aca="false">IF(AND(L$30&gt;=$D434,L$30&lt;=$D434,NOT(ISBLANK($D434))),$G434,"")</f>
        <v/>
      </c>
      <c r="M434" s="186" t="str">
        <f aca="false">IF(AND(M$30&gt;=$D434,M$30&lt;=$D434,NOT(ISBLANK($D434))),$G434,"")</f>
        <v/>
      </c>
      <c r="N434" s="186" t="str">
        <f aca="false">IF(AND(N$30&gt;=$D434,N$30&lt;=$D434,NOT(ISBLANK($D434))),$G434,"")</f>
        <v/>
      </c>
      <c r="O434" s="186" t="str">
        <f aca="false">IF(AND(O$30&gt;=$D434,O$30&lt;=$D434,NOT(ISBLANK($D434))),$G434,"")</f>
        <v/>
      </c>
      <c r="P434" s="186" t="str">
        <f aca="false">IF(AND(P$30&gt;=$D434,P$30&lt;=$D434,NOT(ISBLANK($D434))),$G434,"")</f>
        <v/>
      </c>
      <c r="Q434" s="186" t="str">
        <f aca="false">IF(AND(Q$30&gt;=$D434,Q$30&lt;=$D434,NOT(ISBLANK($D434))),$G434,"")</f>
        <v/>
      </c>
      <c r="R434" s="186" t="str">
        <f aca="false">IF(AND(R$30&gt;=$D434,R$30&lt;=$D434,NOT(ISBLANK($D434))),$G434,"")</f>
        <v/>
      </c>
    </row>
    <row r="435" customFormat="false" ht="15.05" hidden="false" customHeight="false" outlineLevel="0" collapsed="false">
      <c r="H435" s="197"/>
      <c r="I435" s="197"/>
      <c r="J435" s="226"/>
      <c r="L435" s="186" t="str">
        <f aca="false">IF(AND(L$30&gt;=$D435,L$30&lt;=$D435,NOT(ISBLANK($D435))),$G435,"")</f>
        <v/>
      </c>
      <c r="M435" s="186" t="str">
        <f aca="false">IF(AND(M$30&gt;=$D435,M$30&lt;=$D435,NOT(ISBLANK($D435))),$G435,"")</f>
        <v/>
      </c>
      <c r="N435" s="186" t="str">
        <f aca="false">IF(AND(N$30&gt;=$D435,N$30&lt;=$D435,NOT(ISBLANK($D435))),$G435,"")</f>
        <v/>
      </c>
      <c r="O435" s="186" t="str">
        <f aca="false">IF(AND(O$30&gt;=$D435,O$30&lt;=$D435,NOT(ISBLANK($D435))),$G435,"")</f>
        <v/>
      </c>
      <c r="P435" s="186" t="str">
        <f aca="false">IF(AND(P$30&gt;=$D435,P$30&lt;=$D435,NOT(ISBLANK($D435))),$G435,"")</f>
        <v/>
      </c>
      <c r="Q435" s="186" t="str">
        <f aca="false">IF(AND(Q$30&gt;=$D435,Q$30&lt;=$D435,NOT(ISBLANK($D435))),$G435,"")</f>
        <v/>
      </c>
      <c r="R435" s="186" t="str">
        <f aca="false">IF(AND(R$30&gt;=$D435,R$30&lt;=$D435,NOT(ISBLANK($D435))),$G435,"")</f>
        <v/>
      </c>
    </row>
    <row r="436" customFormat="false" ht="15.05" hidden="false" customHeight="false" outlineLevel="0" collapsed="false">
      <c r="H436" s="197"/>
      <c r="I436" s="197"/>
      <c r="J436" s="226"/>
      <c r="L436" s="186" t="str">
        <f aca="false">IF(AND(L$30&gt;=$D436,L$30&lt;=$D436,NOT(ISBLANK($D436))),$G436,"")</f>
        <v/>
      </c>
      <c r="M436" s="186" t="str">
        <f aca="false">IF(AND(M$30&gt;=$D436,M$30&lt;=$D436,NOT(ISBLANK($D436))),$G436,"")</f>
        <v/>
      </c>
      <c r="N436" s="186" t="str">
        <f aca="false">IF(AND(N$30&gt;=$D436,N$30&lt;=$D436,NOT(ISBLANK($D436))),$G436,"")</f>
        <v/>
      </c>
      <c r="O436" s="186" t="str">
        <f aca="false">IF(AND(O$30&gt;=$D436,O$30&lt;=$D436,NOT(ISBLANK($D436))),$G436,"")</f>
        <v/>
      </c>
      <c r="P436" s="186" t="str">
        <f aca="false">IF(AND(P$30&gt;=$D436,P$30&lt;=$D436,NOT(ISBLANK($D436))),$G436,"")</f>
        <v/>
      </c>
      <c r="Q436" s="186" t="str">
        <f aca="false">IF(AND(Q$30&gt;=$D436,Q$30&lt;=$D436,NOT(ISBLANK($D436))),$G436,"")</f>
        <v/>
      </c>
      <c r="R436" s="186" t="str">
        <f aca="false">IF(AND(R$30&gt;=$D436,R$30&lt;=$D436,NOT(ISBLANK($D436))),$G436,"")</f>
        <v/>
      </c>
    </row>
    <row r="437" customFormat="false" ht="15.05" hidden="false" customHeight="false" outlineLevel="0" collapsed="false">
      <c r="H437" s="197"/>
      <c r="I437" s="197"/>
      <c r="J437" s="226"/>
      <c r="L437" s="186" t="str">
        <f aca="false">IF(AND(L$30&gt;=$D437,L$30&lt;=$D437,NOT(ISBLANK($D437))),$G437,"")</f>
        <v/>
      </c>
      <c r="M437" s="186" t="str">
        <f aca="false">IF(AND(M$30&gt;=$D437,M$30&lt;=$D437,NOT(ISBLANK($D437))),$G437,"")</f>
        <v/>
      </c>
      <c r="N437" s="186" t="str">
        <f aca="false">IF(AND(N$30&gt;=$D437,N$30&lt;=$D437,NOT(ISBLANK($D437))),$G437,"")</f>
        <v/>
      </c>
      <c r="O437" s="186" t="str">
        <f aca="false">IF(AND(O$30&gt;=$D437,O$30&lt;=$D437,NOT(ISBLANK($D437))),$G437,"")</f>
        <v/>
      </c>
      <c r="P437" s="186" t="str">
        <f aca="false">IF(AND(P$30&gt;=$D437,P$30&lt;=$D437,NOT(ISBLANK($D437))),$G437,"")</f>
        <v/>
      </c>
      <c r="Q437" s="186" t="str">
        <f aca="false">IF(AND(Q$30&gt;=$D437,Q$30&lt;=$D437,NOT(ISBLANK($D437))),$G437,"")</f>
        <v/>
      </c>
      <c r="R437" s="186" t="str">
        <f aca="false">IF(AND(R$30&gt;=$D437,R$30&lt;=$D437,NOT(ISBLANK($D437))),$G437,"")</f>
        <v/>
      </c>
    </row>
    <row r="438" customFormat="false" ht="15.05" hidden="false" customHeight="false" outlineLevel="0" collapsed="false">
      <c r="H438" s="197"/>
      <c r="I438" s="197"/>
      <c r="J438" s="226"/>
      <c r="L438" s="186" t="str">
        <f aca="false">IF(AND(L$30&gt;=$D438,L$30&lt;=$D438,NOT(ISBLANK($D438))),$G438,"")</f>
        <v/>
      </c>
      <c r="M438" s="186" t="str">
        <f aca="false">IF(AND(M$30&gt;=$D438,M$30&lt;=$D438,NOT(ISBLANK($D438))),$G438,"")</f>
        <v/>
      </c>
      <c r="N438" s="186" t="str">
        <f aca="false">IF(AND(N$30&gt;=$D438,N$30&lt;=$D438,NOT(ISBLANK($D438))),$G438,"")</f>
        <v/>
      </c>
      <c r="O438" s="186" t="str">
        <f aca="false">IF(AND(O$30&gt;=$D438,O$30&lt;=$D438,NOT(ISBLANK($D438))),$G438,"")</f>
        <v/>
      </c>
      <c r="P438" s="186" t="str">
        <f aca="false">IF(AND(P$30&gt;=$D438,P$30&lt;=$D438,NOT(ISBLANK($D438))),$G438,"")</f>
        <v/>
      </c>
      <c r="Q438" s="186" t="str">
        <f aca="false">IF(AND(Q$30&gt;=$D438,Q$30&lt;=$D438,NOT(ISBLANK($D438))),$G438,"")</f>
        <v/>
      </c>
      <c r="R438" s="186" t="str">
        <f aca="false">IF(AND(R$30&gt;=$D438,R$30&lt;=$D438,NOT(ISBLANK($D438))),$G438,"")</f>
        <v/>
      </c>
    </row>
    <row r="439" customFormat="false" ht="15.05" hidden="false" customHeight="false" outlineLevel="0" collapsed="false">
      <c r="H439" s="197"/>
      <c r="I439" s="197"/>
      <c r="J439" s="226"/>
      <c r="L439" s="186" t="str">
        <f aca="false">IF(AND(L$30&gt;=$D439,L$30&lt;=$D439,NOT(ISBLANK($D439))),$G439,"")</f>
        <v/>
      </c>
      <c r="M439" s="186" t="str">
        <f aca="false">IF(AND(M$30&gt;=$D439,M$30&lt;=$D439,NOT(ISBLANK($D439))),$G439,"")</f>
        <v/>
      </c>
      <c r="N439" s="186" t="str">
        <f aca="false">IF(AND(N$30&gt;=$D439,N$30&lt;=$D439,NOT(ISBLANK($D439))),$G439,"")</f>
        <v/>
      </c>
      <c r="O439" s="186" t="str">
        <f aca="false">IF(AND(O$30&gt;=$D439,O$30&lt;=$D439,NOT(ISBLANK($D439))),$G439,"")</f>
        <v/>
      </c>
      <c r="P439" s="186" t="str">
        <f aca="false">IF(AND(P$30&gt;=$D439,P$30&lt;=$D439,NOT(ISBLANK($D439))),$G439,"")</f>
        <v/>
      </c>
      <c r="Q439" s="186" t="str">
        <f aca="false">IF(AND(Q$30&gt;=$D439,Q$30&lt;=$D439,NOT(ISBLANK($D439))),$G439,"")</f>
        <v/>
      </c>
      <c r="R439" s="186" t="str">
        <f aca="false">IF(AND(R$30&gt;=$D439,R$30&lt;=$D439,NOT(ISBLANK($D439))),$G439,"")</f>
        <v/>
      </c>
    </row>
    <row r="440" customFormat="false" ht="15.05" hidden="false" customHeight="false" outlineLevel="0" collapsed="false">
      <c r="H440" s="197"/>
      <c r="I440" s="197"/>
      <c r="J440" s="226"/>
      <c r="L440" s="186" t="str">
        <f aca="false">IF(AND(L$30&gt;=$D440,L$30&lt;=$D440,NOT(ISBLANK($D440))),$G440,"")</f>
        <v/>
      </c>
      <c r="M440" s="186" t="str">
        <f aca="false">IF(AND(M$30&gt;=$D440,M$30&lt;=$D440,NOT(ISBLANK($D440))),$G440,"")</f>
        <v/>
      </c>
      <c r="N440" s="186" t="str">
        <f aca="false">IF(AND(N$30&gt;=$D440,N$30&lt;=$D440,NOT(ISBLANK($D440))),$G440,"")</f>
        <v/>
      </c>
      <c r="O440" s="186" t="str">
        <f aca="false">IF(AND(O$30&gt;=$D440,O$30&lt;=$D440,NOT(ISBLANK($D440))),$G440,"")</f>
        <v/>
      </c>
      <c r="P440" s="186" t="str">
        <f aca="false">IF(AND(P$30&gt;=$D440,P$30&lt;=$D440,NOT(ISBLANK($D440))),$G440,"")</f>
        <v/>
      </c>
      <c r="Q440" s="186" t="str">
        <f aca="false">IF(AND(Q$30&gt;=$D440,Q$30&lt;=$D440,NOT(ISBLANK($D440))),$G440,"")</f>
        <v/>
      </c>
      <c r="R440" s="186" t="str">
        <f aca="false">IF(AND(R$30&gt;=$D440,R$30&lt;=$D440,NOT(ISBLANK($D440))),$G440,"")</f>
        <v/>
      </c>
    </row>
    <row r="441" customFormat="false" ht="15.05" hidden="false" customHeight="false" outlineLevel="0" collapsed="false">
      <c r="H441" s="197"/>
      <c r="I441" s="197"/>
      <c r="J441" s="226"/>
      <c r="L441" s="186" t="str">
        <f aca="false">IF(AND(L$30&gt;=$D441,L$30&lt;=$D441,NOT(ISBLANK($D441))),$G441,"")</f>
        <v/>
      </c>
      <c r="M441" s="186" t="str">
        <f aca="false">IF(AND(M$30&gt;=$D441,M$30&lt;=$D441,NOT(ISBLANK($D441))),$G441,"")</f>
        <v/>
      </c>
      <c r="N441" s="186" t="str">
        <f aca="false">IF(AND(N$30&gt;=$D441,N$30&lt;=$D441,NOT(ISBLANK($D441))),$G441,"")</f>
        <v/>
      </c>
      <c r="O441" s="186" t="str">
        <f aca="false">IF(AND(O$30&gt;=$D441,O$30&lt;=$D441,NOT(ISBLANK($D441))),$G441,"")</f>
        <v/>
      </c>
      <c r="P441" s="186" t="str">
        <f aca="false">IF(AND(P$30&gt;=$D441,P$30&lt;=$D441,NOT(ISBLANK($D441))),$G441,"")</f>
        <v/>
      </c>
      <c r="Q441" s="186" t="str">
        <f aca="false">IF(AND(Q$30&gt;=$D441,Q$30&lt;=$D441,NOT(ISBLANK($D441))),$G441,"")</f>
        <v/>
      </c>
      <c r="R441" s="186" t="str">
        <f aca="false">IF(AND(R$30&gt;=$D441,R$30&lt;=$D441,NOT(ISBLANK($D441))),$G441,"")</f>
        <v/>
      </c>
    </row>
    <row r="442" customFormat="false" ht="15.05" hidden="false" customHeight="false" outlineLevel="0" collapsed="false">
      <c r="H442" s="197"/>
      <c r="I442" s="197"/>
      <c r="J442" s="226"/>
      <c r="L442" s="186" t="str">
        <f aca="false">IF(AND(L$30&gt;=$D442,L$30&lt;=$D442,NOT(ISBLANK($D442))),$G442,"")</f>
        <v/>
      </c>
      <c r="M442" s="186" t="str">
        <f aca="false">IF(AND(M$30&gt;=$D442,M$30&lt;=$D442,NOT(ISBLANK($D442))),$G442,"")</f>
        <v/>
      </c>
      <c r="N442" s="186" t="str">
        <f aca="false">IF(AND(N$30&gt;=$D442,N$30&lt;=$D442,NOT(ISBLANK($D442))),$G442,"")</f>
        <v/>
      </c>
      <c r="O442" s="186" t="str">
        <f aca="false">IF(AND(O$30&gt;=$D442,O$30&lt;=$D442,NOT(ISBLANK($D442))),$G442,"")</f>
        <v/>
      </c>
      <c r="P442" s="186" t="str">
        <f aca="false">IF(AND(P$30&gt;=$D442,P$30&lt;=$D442,NOT(ISBLANK($D442))),$G442,"")</f>
        <v/>
      </c>
      <c r="Q442" s="186" t="str">
        <f aca="false">IF(AND(Q$30&gt;=$D442,Q$30&lt;=$D442,NOT(ISBLANK($D442))),$G442,"")</f>
        <v/>
      </c>
      <c r="R442" s="186" t="str">
        <f aca="false">IF(AND(R$30&gt;=$D442,R$30&lt;=$D442,NOT(ISBLANK($D442))),$G442,"")</f>
        <v/>
      </c>
    </row>
    <row r="443" customFormat="false" ht="15.05" hidden="false" customHeight="false" outlineLevel="0" collapsed="false">
      <c r="H443" s="197"/>
      <c r="I443" s="197"/>
      <c r="J443" s="226"/>
      <c r="L443" s="186" t="str">
        <f aca="false">IF(AND(L$30&gt;=$D443,L$30&lt;=$D443,NOT(ISBLANK($D443))),$G443,"")</f>
        <v/>
      </c>
      <c r="M443" s="186" t="str">
        <f aca="false">IF(AND(M$30&gt;=$D443,M$30&lt;=$D443,NOT(ISBLANK($D443))),$G443,"")</f>
        <v/>
      </c>
      <c r="N443" s="186" t="str">
        <f aca="false">IF(AND(N$30&gt;=$D443,N$30&lt;=$D443,NOT(ISBLANK($D443))),$G443,"")</f>
        <v/>
      </c>
      <c r="O443" s="186" t="str">
        <f aca="false">IF(AND(O$30&gt;=$D443,O$30&lt;=$D443,NOT(ISBLANK($D443))),$G443,"")</f>
        <v/>
      </c>
      <c r="P443" s="186" t="str">
        <f aca="false">IF(AND(P$30&gt;=$D443,P$30&lt;=$D443,NOT(ISBLANK($D443))),$G443,"")</f>
        <v/>
      </c>
      <c r="Q443" s="186" t="str">
        <f aca="false">IF(AND(Q$30&gt;=$D443,Q$30&lt;=$D443,NOT(ISBLANK($D443))),$G443,"")</f>
        <v/>
      </c>
      <c r="R443" s="186" t="str">
        <f aca="false">IF(AND(R$30&gt;=$D443,R$30&lt;=$D443,NOT(ISBLANK($D443))),$G443,"")</f>
        <v/>
      </c>
    </row>
    <row r="444" customFormat="false" ht="15.05" hidden="false" customHeight="false" outlineLevel="0" collapsed="false">
      <c r="H444" s="197"/>
      <c r="I444" s="197"/>
      <c r="J444" s="226"/>
      <c r="L444" s="186" t="str">
        <f aca="false">IF(AND(L$30&gt;=$D444,L$30&lt;=$D444,NOT(ISBLANK($D444))),$G444,"")</f>
        <v/>
      </c>
      <c r="M444" s="186" t="str">
        <f aca="false">IF(AND(M$30&gt;=$D444,M$30&lt;=$D444,NOT(ISBLANK($D444))),$G444,"")</f>
        <v/>
      </c>
      <c r="N444" s="186" t="str">
        <f aca="false">IF(AND(N$30&gt;=$D444,N$30&lt;=$D444,NOT(ISBLANK($D444))),$G444,"")</f>
        <v/>
      </c>
      <c r="O444" s="186" t="str">
        <f aca="false">IF(AND(O$30&gt;=$D444,O$30&lt;=$D444,NOT(ISBLANK($D444))),$G444,"")</f>
        <v/>
      </c>
      <c r="P444" s="186" t="str">
        <f aca="false">IF(AND(P$30&gt;=$D444,P$30&lt;=$D444,NOT(ISBLANK($D444))),$G444,"")</f>
        <v/>
      </c>
      <c r="Q444" s="186" t="str">
        <f aca="false">IF(AND(Q$30&gt;=$D444,Q$30&lt;=$D444,NOT(ISBLANK($D444))),$G444,"")</f>
        <v/>
      </c>
      <c r="R444" s="186" t="str">
        <f aca="false">IF(AND(R$30&gt;=$D444,R$30&lt;=$D444,NOT(ISBLANK($D444))),$G444,"")</f>
        <v/>
      </c>
    </row>
    <row r="445" customFormat="false" ht="15.05" hidden="false" customHeight="false" outlineLevel="0" collapsed="false">
      <c r="H445" s="197"/>
      <c r="I445" s="197"/>
      <c r="J445" s="226"/>
      <c r="L445" s="186" t="str">
        <f aca="false">IF(AND(L$30&gt;=$D445,L$30&lt;=$D445,NOT(ISBLANK($D445))),$G445,"")</f>
        <v/>
      </c>
      <c r="M445" s="186" t="str">
        <f aca="false">IF(AND(M$30&gt;=$D445,M$30&lt;=$D445,NOT(ISBLANK($D445))),$G445,"")</f>
        <v/>
      </c>
      <c r="N445" s="186" t="str">
        <f aca="false">IF(AND(N$30&gt;=$D445,N$30&lt;=$D445,NOT(ISBLANK($D445))),$G445,"")</f>
        <v/>
      </c>
      <c r="O445" s="186" t="str">
        <f aca="false">IF(AND(O$30&gt;=$D445,O$30&lt;=$D445,NOT(ISBLANK($D445))),$G445,"")</f>
        <v/>
      </c>
      <c r="P445" s="186" t="str">
        <f aca="false">IF(AND(P$30&gt;=$D445,P$30&lt;=$D445,NOT(ISBLANK($D445))),$G445,"")</f>
        <v/>
      </c>
      <c r="Q445" s="186" t="str">
        <f aca="false">IF(AND(Q$30&gt;=$D445,Q$30&lt;=$D445,NOT(ISBLANK($D445))),$G445,"")</f>
        <v/>
      </c>
      <c r="R445" s="186" t="str">
        <f aca="false">IF(AND(R$30&gt;=$D445,R$30&lt;=$D445,NOT(ISBLANK($D445))),$G445,"")</f>
        <v/>
      </c>
    </row>
    <row r="446" customFormat="false" ht="15.05" hidden="false" customHeight="false" outlineLevel="0" collapsed="false">
      <c r="H446" s="197"/>
      <c r="I446" s="197"/>
      <c r="J446" s="226"/>
      <c r="L446" s="186" t="str">
        <f aca="false">IF(AND(L$30&gt;=$D446,L$30&lt;=$D446,NOT(ISBLANK($D446))),$G446,"")</f>
        <v/>
      </c>
      <c r="M446" s="186" t="str">
        <f aca="false">IF(AND(M$30&gt;=$D446,M$30&lt;=$D446,NOT(ISBLANK($D446))),$G446,"")</f>
        <v/>
      </c>
      <c r="N446" s="186" t="str">
        <f aca="false">IF(AND(N$30&gt;=$D446,N$30&lt;=$D446,NOT(ISBLANK($D446))),$G446,"")</f>
        <v/>
      </c>
      <c r="O446" s="186" t="str">
        <f aca="false">IF(AND(O$30&gt;=$D446,O$30&lt;=$D446,NOT(ISBLANK($D446))),$G446,"")</f>
        <v/>
      </c>
      <c r="P446" s="186" t="str">
        <f aca="false">IF(AND(P$30&gt;=$D446,P$30&lt;=$D446,NOT(ISBLANK($D446))),$G446,"")</f>
        <v/>
      </c>
      <c r="Q446" s="186" t="str">
        <f aca="false">IF(AND(Q$30&gt;=$D446,Q$30&lt;=$D446,NOT(ISBLANK($D446))),$G446,"")</f>
        <v/>
      </c>
      <c r="R446" s="186" t="str">
        <f aca="false">IF(AND(R$30&gt;=$D446,R$30&lt;=$D446,NOT(ISBLANK($D446))),$G446,"")</f>
        <v/>
      </c>
    </row>
    <row r="447" customFormat="false" ht="15.05" hidden="false" customHeight="false" outlineLevel="0" collapsed="false">
      <c r="H447" s="197"/>
      <c r="I447" s="197"/>
      <c r="J447" s="226"/>
      <c r="L447" s="186" t="str">
        <f aca="false">IF(AND(L$30&gt;=$D447,L$30&lt;=$D447,NOT(ISBLANK($D447))),$G447,"")</f>
        <v/>
      </c>
      <c r="M447" s="186" t="str">
        <f aca="false">IF(AND(M$30&gt;=$D447,M$30&lt;=$D447,NOT(ISBLANK($D447))),$G447,"")</f>
        <v/>
      </c>
      <c r="N447" s="186" t="str">
        <f aca="false">IF(AND(N$30&gt;=$D447,N$30&lt;=$D447,NOT(ISBLANK($D447))),$G447,"")</f>
        <v/>
      </c>
      <c r="O447" s="186" t="str">
        <f aca="false">IF(AND(O$30&gt;=$D447,O$30&lt;=$D447,NOT(ISBLANK($D447))),$G447,"")</f>
        <v/>
      </c>
      <c r="P447" s="186" t="str">
        <f aca="false">IF(AND(P$30&gt;=$D447,P$30&lt;=$D447,NOT(ISBLANK($D447))),$G447,"")</f>
        <v/>
      </c>
      <c r="Q447" s="186" t="str">
        <f aca="false">IF(AND(Q$30&gt;=$D447,Q$30&lt;=$D447,NOT(ISBLANK($D447))),$G447,"")</f>
        <v/>
      </c>
      <c r="R447" s="186" t="str">
        <f aca="false">IF(AND(R$30&gt;=$D447,R$30&lt;=$D447,NOT(ISBLANK($D447))),$G447,"")</f>
        <v/>
      </c>
    </row>
    <row r="448" customFormat="false" ht="15.05" hidden="false" customHeight="false" outlineLevel="0" collapsed="false">
      <c r="H448" s="197"/>
      <c r="I448" s="197"/>
      <c r="J448" s="226"/>
      <c r="L448" s="186" t="str">
        <f aca="false">IF(AND(L$30&gt;=$D448,L$30&lt;=$D448,NOT(ISBLANK($D448))),$G448,"")</f>
        <v/>
      </c>
      <c r="M448" s="186" t="str">
        <f aca="false">IF(AND(M$30&gt;=$D448,M$30&lt;=$D448,NOT(ISBLANK($D448))),$G448,"")</f>
        <v/>
      </c>
      <c r="N448" s="186" t="str">
        <f aca="false">IF(AND(N$30&gt;=$D448,N$30&lt;=$D448,NOT(ISBLANK($D448))),$G448,"")</f>
        <v/>
      </c>
      <c r="O448" s="186" t="str">
        <f aca="false">IF(AND(O$30&gt;=$D448,O$30&lt;=$D448,NOT(ISBLANK($D448))),$G448,"")</f>
        <v/>
      </c>
      <c r="P448" s="186" t="str">
        <f aca="false">IF(AND(P$30&gt;=$D448,P$30&lt;=$D448,NOT(ISBLANK($D448))),$G448,"")</f>
        <v/>
      </c>
      <c r="Q448" s="186" t="str">
        <f aca="false">IF(AND(Q$30&gt;=$D448,Q$30&lt;=$D448,NOT(ISBLANK($D448))),$G448,"")</f>
        <v/>
      </c>
      <c r="R448" s="186" t="str">
        <f aca="false">IF(AND(R$30&gt;=$D448,R$30&lt;=$D448,NOT(ISBLANK($D448))),$G448,"")</f>
        <v/>
      </c>
    </row>
    <row r="449" customFormat="false" ht="15.05" hidden="false" customHeight="false" outlineLevel="0" collapsed="false">
      <c r="H449" s="197"/>
      <c r="I449" s="197"/>
      <c r="J449" s="226"/>
      <c r="L449" s="186" t="str">
        <f aca="false">IF(AND(L$30&gt;=$D449,L$30&lt;=$D449,NOT(ISBLANK($D449))),$G449,"")</f>
        <v/>
      </c>
      <c r="M449" s="186" t="str">
        <f aca="false">IF(AND(M$30&gt;=$D449,M$30&lt;=$D449,NOT(ISBLANK($D449))),$G449,"")</f>
        <v/>
      </c>
      <c r="N449" s="186" t="str">
        <f aca="false">IF(AND(N$30&gt;=$D449,N$30&lt;=$D449,NOT(ISBLANK($D449))),$G449,"")</f>
        <v/>
      </c>
      <c r="O449" s="186" t="str">
        <f aca="false">IF(AND(O$30&gt;=$D449,O$30&lt;=$D449,NOT(ISBLANK($D449))),$G449,"")</f>
        <v/>
      </c>
      <c r="P449" s="186" t="str">
        <f aca="false">IF(AND(P$30&gt;=$D449,P$30&lt;=$D449,NOT(ISBLANK($D449))),$G449,"")</f>
        <v/>
      </c>
      <c r="Q449" s="186" t="str">
        <f aca="false">IF(AND(Q$30&gt;=$D449,Q$30&lt;=$D449,NOT(ISBLANK($D449))),$G449,"")</f>
        <v/>
      </c>
      <c r="R449" s="186" t="str">
        <f aca="false">IF(AND(R$30&gt;=$D449,R$30&lt;=$D449,NOT(ISBLANK($D449))),$G449,"")</f>
        <v/>
      </c>
    </row>
    <row r="450" customFormat="false" ht="15.05" hidden="false" customHeight="false" outlineLevel="0" collapsed="false">
      <c r="H450" s="197"/>
      <c r="I450" s="197"/>
      <c r="J450" s="226"/>
      <c r="L450" s="186" t="str">
        <f aca="false">IF(AND(L$30&gt;=$D450,L$30&lt;=$D450,NOT(ISBLANK($D450))),$G450,"")</f>
        <v/>
      </c>
      <c r="M450" s="186" t="str">
        <f aca="false">IF(AND(M$30&gt;=$D450,M$30&lt;=$D450,NOT(ISBLANK($D450))),$G450,"")</f>
        <v/>
      </c>
      <c r="N450" s="186" t="str">
        <f aca="false">IF(AND(N$30&gt;=$D450,N$30&lt;=$D450,NOT(ISBLANK($D450))),$G450,"")</f>
        <v/>
      </c>
      <c r="O450" s="186" t="str">
        <f aca="false">IF(AND(O$30&gt;=$D450,O$30&lt;=$D450,NOT(ISBLANK($D450))),$G450,"")</f>
        <v/>
      </c>
      <c r="P450" s="186" t="str">
        <f aca="false">IF(AND(P$30&gt;=$D450,P$30&lt;=$D450,NOT(ISBLANK($D450))),$G450,"")</f>
        <v/>
      </c>
      <c r="Q450" s="186" t="str">
        <f aca="false">IF(AND(Q$30&gt;=$D450,Q$30&lt;=$D450,NOT(ISBLANK($D450))),$G450,"")</f>
        <v/>
      </c>
      <c r="R450" s="186" t="str">
        <f aca="false">IF(AND(R$30&gt;=$D450,R$30&lt;=$D450,NOT(ISBLANK($D450))),$G450,"")</f>
        <v/>
      </c>
    </row>
    <row r="451" customFormat="false" ht="15.05" hidden="false" customHeight="false" outlineLevel="0" collapsed="false">
      <c r="H451" s="197"/>
      <c r="I451" s="197"/>
      <c r="J451" s="226"/>
      <c r="L451" s="186" t="str">
        <f aca="false">IF(AND(L$30&gt;=$D451,L$30&lt;=$D451,NOT(ISBLANK($D451))),$G451,"")</f>
        <v/>
      </c>
      <c r="M451" s="186" t="str">
        <f aca="false">IF(AND(M$30&gt;=$D451,M$30&lt;=$D451,NOT(ISBLANK($D451))),$G451,"")</f>
        <v/>
      </c>
      <c r="N451" s="186" t="str">
        <f aca="false">IF(AND(N$30&gt;=$D451,N$30&lt;=$D451,NOT(ISBLANK($D451))),$G451,"")</f>
        <v/>
      </c>
      <c r="O451" s="186" t="str">
        <f aca="false">IF(AND(O$30&gt;=$D451,O$30&lt;=$D451,NOT(ISBLANK($D451))),$G451,"")</f>
        <v/>
      </c>
      <c r="P451" s="186" t="str">
        <f aca="false">IF(AND(P$30&gt;=$D451,P$30&lt;=$D451,NOT(ISBLANK($D451))),$G451,"")</f>
        <v/>
      </c>
      <c r="Q451" s="186" t="str">
        <f aca="false">IF(AND(Q$30&gt;=$D451,Q$30&lt;=$D451,NOT(ISBLANK($D451))),$G451,"")</f>
        <v/>
      </c>
      <c r="R451" s="186" t="str">
        <f aca="false">IF(AND(R$30&gt;=$D451,R$30&lt;=$D451,NOT(ISBLANK($D451))),$G451,"")</f>
        <v/>
      </c>
    </row>
    <row r="452" customFormat="false" ht="15.05" hidden="false" customHeight="false" outlineLevel="0" collapsed="false">
      <c r="H452" s="197"/>
      <c r="I452" s="197"/>
      <c r="J452" s="226"/>
      <c r="L452" s="186" t="str">
        <f aca="false">IF(AND(L$30&gt;=$D452,L$30&lt;=$D452,NOT(ISBLANK($D452))),$G452,"")</f>
        <v/>
      </c>
      <c r="M452" s="186" t="str">
        <f aca="false">IF(AND(M$30&gt;=$D452,M$30&lt;=$D452,NOT(ISBLANK($D452))),$G452,"")</f>
        <v/>
      </c>
      <c r="N452" s="186" t="str">
        <f aca="false">IF(AND(N$30&gt;=$D452,N$30&lt;=$D452,NOT(ISBLANK($D452))),$G452,"")</f>
        <v/>
      </c>
      <c r="O452" s="186" t="str">
        <f aca="false">IF(AND(O$30&gt;=$D452,O$30&lt;=$D452,NOT(ISBLANK($D452))),$G452,"")</f>
        <v/>
      </c>
      <c r="P452" s="186" t="str">
        <f aca="false">IF(AND(P$30&gt;=$D452,P$30&lt;=$D452,NOT(ISBLANK($D452))),$G452,"")</f>
        <v/>
      </c>
      <c r="Q452" s="186" t="str">
        <f aca="false">IF(AND(Q$30&gt;=$D452,Q$30&lt;=$D452,NOT(ISBLANK($D452))),$G452,"")</f>
        <v/>
      </c>
      <c r="R452" s="186" t="str">
        <f aca="false">IF(AND(R$30&gt;=$D452,R$30&lt;=$D452,NOT(ISBLANK($D452))),$G452,"")</f>
        <v/>
      </c>
    </row>
    <row r="453" customFormat="false" ht="15.05" hidden="false" customHeight="false" outlineLevel="0" collapsed="false">
      <c r="H453" s="197"/>
      <c r="I453" s="197"/>
      <c r="J453" s="226"/>
      <c r="L453" s="186" t="str">
        <f aca="false">IF(AND(L$30&gt;=$D453,L$30&lt;=$D453,NOT(ISBLANK($D453))),$G453,"")</f>
        <v/>
      </c>
      <c r="M453" s="186" t="str">
        <f aca="false">IF(AND(M$30&gt;=$D453,M$30&lt;=$D453,NOT(ISBLANK($D453))),$G453,"")</f>
        <v/>
      </c>
      <c r="N453" s="186" t="str">
        <f aca="false">IF(AND(N$30&gt;=$D453,N$30&lt;=$D453,NOT(ISBLANK($D453))),$G453,"")</f>
        <v/>
      </c>
      <c r="O453" s="186" t="str">
        <f aca="false">IF(AND(O$30&gt;=$D453,O$30&lt;=$D453,NOT(ISBLANK($D453))),$G453,"")</f>
        <v/>
      </c>
      <c r="P453" s="186" t="str">
        <f aca="false">IF(AND(P$30&gt;=$D453,P$30&lt;=$D453,NOT(ISBLANK($D453))),$G453,"")</f>
        <v/>
      </c>
      <c r="Q453" s="186" t="str">
        <f aca="false">IF(AND(Q$30&gt;=$D453,Q$30&lt;=$D453,NOT(ISBLANK($D453))),$G453,"")</f>
        <v/>
      </c>
      <c r="R453" s="186" t="str">
        <f aca="false">IF(AND(R$30&gt;=$D453,R$30&lt;=$D453,NOT(ISBLANK($D453))),$G453,"")</f>
        <v/>
      </c>
    </row>
    <row r="454" customFormat="false" ht="15.05" hidden="false" customHeight="false" outlineLevel="0" collapsed="false">
      <c r="H454" s="197"/>
      <c r="I454" s="197"/>
      <c r="J454" s="226"/>
      <c r="L454" s="186" t="str">
        <f aca="false">IF(AND(L$30&gt;=$D454,L$30&lt;=$D454,NOT(ISBLANK($D454))),$G454,"")</f>
        <v/>
      </c>
      <c r="M454" s="186" t="str">
        <f aca="false">IF(AND(M$30&gt;=$D454,M$30&lt;=$D454,NOT(ISBLANK($D454))),$G454,"")</f>
        <v/>
      </c>
      <c r="N454" s="186" t="str">
        <f aca="false">IF(AND(N$30&gt;=$D454,N$30&lt;=$D454,NOT(ISBLANK($D454))),$G454,"")</f>
        <v/>
      </c>
      <c r="O454" s="186" t="str">
        <f aca="false">IF(AND(O$30&gt;=$D454,O$30&lt;=$D454,NOT(ISBLANK($D454))),$G454,"")</f>
        <v/>
      </c>
      <c r="P454" s="186" t="str">
        <f aca="false">IF(AND(P$30&gt;=$D454,P$30&lt;=$D454,NOT(ISBLANK($D454))),$G454,"")</f>
        <v/>
      </c>
      <c r="Q454" s="186" t="str">
        <f aca="false">IF(AND(Q$30&gt;=$D454,Q$30&lt;=$D454,NOT(ISBLANK($D454))),$G454,"")</f>
        <v/>
      </c>
      <c r="R454" s="186" t="str">
        <f aca="false">IF(AND(R$30&gt;=$D454,R$30&lt;=$D454,NOT(ISBLANK($D454))),$G454,"")</f>
        <v/>
      </c>
    </row>
    <row r="455" customFormat="false" ht="15.05" hidden="false" customHeight="false" outlineLevel="0" collapsed="false">
      <c r="H455" s="197"/>
      <c r="I455" s="197"/>
      <c r="J455" s="226"/>
      <c r="L455" s="186" t="str">
        <f aca="false">IF(AND(L$30&gt;=$D455,L$30&lt;=$D455,NOT(ISBLANK($D455))),$G455,"")</f>
        <v/>
      </c>
      <c r="M455" s="186" t="str">
        <f aca="false">IF(AND(M$30&gt;=$D455,M$30&lt;=$D455,NOT(ISBLANK($D455))),$G455,"")</f>
        <v/>
      </c>
      <c r="N455" s="186" t="str">
        <f aca="false">IF(AND(N$30&gt;=$D455,N$30&lt;=$D455,NOT(ISBLANK($D455))),$G455,"")</f>
        <v/>
      </c>
      <c r="O455" s="186" t="str">
        <f aca="false">IF(AND(O$30&gt;=$D455,O$30&lt;=$D455,NOT(ISBLANK($D455))),$G455,"")</f>
        <v/>
      </c>
      <c r="P455" s="186" t="str">
        <f aca="false">IF(AND(P$30&gt;=$D455,P$30&lt;=$D455,NOT(ISBLANK($D455))),$G455,"")</f>
        <v/>
      </c>
      <c r="Q455" s="186" t="str">
        <f aca="false">IF(AND(Q$30&gt;=$D455,Q$30&lt;=$D455,NOT(ISBLANK($D455))),$G455,"")</f>
        <v/>
      </c>
      <c r="R455" s="186" t="str">
        <f aca="false">IF(AND(R$30&gt;=$D455,R$30&lt;=$D455,NOT(ISBLANK($D455))),$G455,"")</f>
        <v/>
      </c>
    </row>
    <row r="456" customFormat="false" ht="15.05" hidden="false" customHeight="false" outlineLevel="0" collapsed="false">
      <c r="H456" s="197"/>
      <c r="I456" s="197"/>
      <c r="J456" s="226"/>
      <c r="L456" s="186" t="str">
        <f aca="false">IF(AND(L$30&gt;=$D456,L$30&lt;=$D456,NOT(ISBLANK($D456))),$G456,"")</f>
        <v/>
      </c>
      <c r="M456" s="186" t="str">
        <f aca="false">IF(AND(M$30&gt;=$D456,M$30&lt;=$D456,NOT(ISBLANK($D456))),$G456,"")</f>
        <v/>
      </c>
      <c r="N456" s="186" t="str">
        <f aca="false">IF(AND(N$30&gt;=$D456,N$30&lt;=$D456,NOT(ISBLANK($D456))),$G456,"")</f>
        <v/>
      </c>
      <c r="O456" s="186" t="str">
        <f aca="false">IF(AND(O$30&gt;=$D456,O$30&lt;=$D456,NOT(ISBLANK($D456))),$G456,"")</f>
        <v/>
      </c>
      <c r="P456" s="186" t="str">
        <f aca="false">IF(AND(P$30&gt;=$D456,P$30&lt;=$D456,NOT(ISBLANK($D456))),$G456,"")</f>
        <v/>
      </c>
      <c r="Q456" s="186" t="str">
        <f aca="false">IF(AND(Q$30&gt;=$D456,Q$30&lt;=$D456,NOT(ISBLANK($D456))),$G456,"")</f>
        <v/>
      </c>
      <c r="R456" s="186" t="str">
        <f aca="false">IF(AND(R$30&gt;=$D456,R$30&lt;=$D456,NOT(ISBLANK($D456))),$G456,"")</f>
        <v/>
      </c>
    </row>
    <row r="457" customFormat="false" ht="15.05" hidden="false" customHeight="false" outlineLevel="0" collapsed="false">
      <c r="H457" s="197"/>
      <c r="I457" s="197"/>
      <c r="J457" s="226"/>
      <c r="L457" s="186" t="str">
        <f aca="false">IF(AND(L$30&gt;=$D457,L$30&lt;=$D457,NOT(ISBLANK($D457))),$G457,"")</f>
        <v/>
      </c>
      <c r="M457" s="186" t="str">
        <f aca="false">IF(AND(M$30&gt;=$D457,M$30&lt;=$D457,NOT(ISBLANK($D457))),$G457,"")</f>
        <v/>
      </c>
      <c r="N457" s="186" t="str">
        <f aca="false">IF(AND(N$30&gt;=$D457,N$30&lt;=$D457,NOT(ISBLANK($D457))),$G457,"")</f>
        <v/>
      </c>
      <c r="O457" s="186" t="str">
        <f aca="false">IF(AND(O$30&gt;=$D457,O$30&lt;=$D457,NOT(ISBLANK($D457))),$G457,"")</f>
        <v/>
      </c>
      <c r="P457" s="186" t="str">
        <f aca="false">IF(AND(P$30&gt;=$D457,P$30&lt;=$D457,NOT(ISBLANK($D457))),$G457,"")</f>
        <v/>
      </c>
      <c r="Q457" s="186" t="str">
        <f aca="false">IF(AND(Q$30&gt;=$D457,Q$30&lt;=$D457,NOT(ISBLANK($D457))),$G457,"")</f>
        <v/>
      </c>
      <c r="R457" s="186" t="str">
        <f aca="false">IF(AND(R$30&gt;=$D457,R$30&lt;=$D457,NOT(ISBLANK($D457))),$G457,"")</f>
        <v/>
      </c>
    </row>
    <row r="458" customFormat="false" ht="15.05" hidden="false" customHeight="false" outlineLevel="0" collapsed="false">
      <c r="H458" s="197"/>
      <c r="I458" s="197"/>
      <c r="J458" s="226"/>
      <c r="L458" s="186" t="str">
        <f aca="false">IF(AND(L$30&gt;=$D458,L$30&lt;=$D458,NOT(ISBLANK($D458))),$G458,"")</f>
        <v/>
      </c>
      <c r="M458" s="186" t="str">
        <f aca="false">IF(AND(M$30&gt;=$D458,M$30&lt;=$D458,NOT(ISBLANK($D458))),$G458,"")</f>
        <v/>
      </c>
      <c r="N458" s="186" t="str">
        <f aca="false">IF(AND(N$30&gt;=$D458,N$30&lt;=$D458,NOT(ISBLANK($D458))),$G458,"")</f>
        <v/>
      </c>
      <c r="O458" s="186" t="str">
        <f aca="false">IF(AND(O$30&gt;=$D458,O$30&lt;=$D458,NOT(ISBLANK($D458))),$G458,"")</f>
        <v/>
      </c>
      <c r="P458" s="186" t="str">
        <f aca="false">IF(AND(P$30&gt;=$D458,P$30&lt;=$D458,NOT(ISBLANK($D458))),$G458,"")</f>
        <v/>
      </c>
      <c r="Q458" s="186" t="str">
        <f aca="false">IF(AND(Q$30&gt;=$D458,Q$30&lt;=$D458,NOT(ISBLANK($D458))),$G458,"")</f>
        <v/>
      </c>
      <c r="R458" s="186" t="str">
        <f aca="false">IF(AND(R$30&gt;=$D458,R$30&lt;=$D458,NOT(ISBLANK($D458))),$G458,"")</f>
        <v/>
      </c>
    </row>
    <row r="459" customFormat="false" ht="15.05" hidden="false" customHeight="false" outlineLevel="0" collapsed="false">
      <c r="H459" s="197"/>
      <c r="I459" s="197"/>
      <c r="J459" s="226"/>
      <c r="L459" s="186" t="str">
        <f aca="false">IF(AND(L$30&gt;=$D459,L$30&lt;=$D459,NOT(ISBLANK($D459))),$G459,"")</f>
        <v/>
      </c>
      <c r="M459" s="186" t="str">
        <f aca="false">IF(AND(M$30&gt;=$D459,M$30&lt;=$D459,NOT(ISBLANK($D459))),$G459,"")</f>
        <v/>
      </c>
      <c r="N459" s="186" t="str">
        <f aca="false">IF(AND(N$30&gt;=$D459,N$30&lt;=$D459,NOT(ISBLANK($D459))),$G459,"")</f>
        <v/>
      </c>
      <c r="O459" s="186" t="str">
        <f aca="false">IF(AND(O$30&gt;=$D459,O$30&lt;=$D459,NOT(ISBLANK($D459))),$G459,"")</f>
        <v/>
      </c>
      <c r="P459" s="186" t="str">
        <f aca="false">IF(AND(P$30&gt;=$D459,P$30&lt;=$D459,NOT(ISBLANK($D459))),$G459,"")</f>
        <v/>
      </c>
      <c r="Q459" s="186" t="str">
        <f aca="false">IF(AND(Q$30&gt;=$D459,Q$30&lt;=$D459,NOT(ISBLANK($D459))),$G459,"")</f>
        <v/>
      </c>
      <c r="R459" s="186" t="str">
        <f aca="false">IF(AND(R$30&gt;=$D459,R$30&lt;=$D459,NOT(ISBLANK($D459))),$G459,"")</f>
        <v/>
      </c>
    </row>
    <row r="460" customFormat="false" ht="15.05" hidden="false" customHeight="false" outlineLevel="0" collapsed="false">
      <c r="H460" s="197"/>
      <c r="I460" s="197"/>
      <c r="J460" s="226"/>
      <c r="L460" s="186" t="str">
        <f aca="false">IF(AND(L$30&gt;=$D460,L$30&lt;=$D460,NOT(ISBLANK($D460))),$G460,"")</f>
        <v/>
      </c>
      <c r="M460" s="186" t="str">
        <f aca="false">IF(AND(M$30&gt;=$D460,M$30&lt;=$D460,NOT(ISBLANK($D460))),$G460,"")</f>
        <v/>
      </c>
      <c r="N460" s="186" t="str">
        <f aca="false">IF(AND(N$30&gt;=$D460,N$30&lt;=$D460,NOT(ISBLANK($D460))),$G460,"")</f>
        <v/>
      </c>
      <c r="O460" s="186" t="str">
        <f aca="false">IF(AND(O$30&gt;=$D460,O$30&lt;=$D460,NOT(ISBLANK($D460))),$G460,"")</f>
        <v/>
      </c>
      <c r="P460" s="186" t="str">
        <f aca="false">IF(AND(P$30&gt;=$D460,P$30&lt;=$D460,NOT(ISBLANK($D460))),$G460,"")</f>
        <v/>
      </c>
      <c r="Q460" s="186" t="str">
        <f aca="false">IF(AND(Q$30&gt;=$D460,Q$30&lt;=$D460,NOT(ISBLANK($D460))),$G460,"")</f>
        <v/>
      </c>
      <c r="R460" s="186" t="str">
        <f aca="false">IF(AND(R$30&gt;=$D460,R$30&lt;=$D460,NOT(ISBLANK($D460))),$G460,"")</f>
        <v/>
      </c>
    </row>
    <row r="461" customFormat="false" ht="15.05" hidden="false" customHeight="false" outlineLevel="0" collapsed="false">
      <c r="H461" s="197"/>
      <c r="I461" s="197"/>
      <c r="J461" s="226"/>
      <c r="L461" s="186" t="str">
        <f aca="false">IF(AND(L$30&gt;=$D461,L$30&lt;=$D461,NOT(ISBLANK($D461))),$G461,"")</f>
        <v/>
      </c>
      <c r="M461" s="186" t="str">
        <f aca="false">IF(AND(M$30&gt;=$D461,M$30&lt;=$D461,NOT(ISBLANK($D461))),$G461,"")</f>
        <v/>
      </c>
      <c r="N461" s="186" t="str">
        <f aca="false">IF(AND(N$30&gt;=$D461,N$30&lt;=$D461,NOT(ISBLANK($D461))),$G461,"")</f>
        <v/>
      </c>
      <c r="O461" s="186" t="str">
        <f aca="false">IF(AND(O$30&gt;=$D461,O$30&lt;=$D461,NOT(ISBLANK($D461))),$G461,"")</f>
        <v/>
      </c>
      <c r="P461" s="186" t="str">
        <f aca="false">IF(AND(P$30&gt;=$D461,P$30&lt;=$D461,NOT(ISBLANK($D461))),$G461,"")</f>
        <v/>
      </c>
      <c r="Q461" s="186" t="str">
        <f aca="false">IF(AND(Q$30&gt;=$D461,Q$30&lt;=$D461,NOT(ISBLANK($D461))),$G461,"")</f>
        <v/>
      </c>
      <c r="R461" s="186" t="str">
        <f aca="false">IF(AND(R$30&gt;=$D461,R$30&lt;=$D461,NOT(ISBLANK($D461))),$G461,"")</f>
        <v/>
      </c>
    </row>
    <row r="462" customFormat="false" ht="15.05" hidden="false" customHeight="false" outlineLevel="0" collapsed="false">
      <c r="H462" s="197"/>
      <c r="I462" s="197"/>
      <c r="J462" s="226"/>
      <c r="L462" s="186" t="str">
        <f aca="false">IF(AND(L$30&gt;=$D462,L$30&lt;=$D462,NOT(ISBLANK($D462))),$G462,"")</f>
        <v/>
      </c>
      <c r="M462" s="186" t="str">
        <f aca="false">IF(AND(M$30&gt;=$D462,M$30&lt;=$D462,NOT(ISBLANK($D462))),$G462,"")</f>
        <v/>
      </c>
      <c r="N462" s="186" t="str">
        <f aca="false">IF(AND(N$30&gt;=$D462,N$30&lt;=$D462,NOT(ISBLANK($D462))),$G462,"")</f>
        <v/>
      </c>
      <c r="O462" s="186" t="str">
        <f aca="false">IF(AND(O$30&gt;=$D462,O$30&lt;=$D462,NOT(ISBLANK($D462))),$G462,"")</f>
        <v/>
      </c>
      <c r="P462" s="186" t="str">
        <f aca="false">IF(AND(P$30&gt;=$D462,P$30&lt;=$D462,NOT(ISBLANK($D462))),$G462,"")</f>
        <v/>
      </c>
      <c r="Q462" s="186" t="str">
        <f aca="false">IF(AND(Q$30&gt;=$D462,Q$30&lt;=$D462,NOT(ISBLANK($D462))),$G462,"")</f>
        <v/>
      </c>
      <c r="R462" s="186" t="str">
        <f aca="false">IF(AND(R$30&gt;=$D462,R$30&lt;=$D462,NOT(ISBLANK($D462))),$G462,"")</f>
        <v/>
      </c>
    </row>
    <row r="463" customFormat="false" ht="15.05" hidden="false" customHeight="false" outlineLevel="0" collapsed="false">
      <c r="H463" s="197"/>
      <c r="I463" s="197"/>
      <c r="J463" s="226"/>
      <c r="L463" s="186" t="str">
        <f aca="false">IF(AND(L$30&gt;=$D463,L$30&lt;=$D463,NOT(ISBLANK($D463))),$G463,"")</f>
        <v/>
      </c>
      <c r="M463" s="186" t="str">
        <f aca="false">IF(AND(M$30&gt;=$D463,M$30&lt;=$D463,NOT(ISBLANK($D463))),$G463,"")</f>
        <v/>
      </c>
      <c r="N463" s="186" t="str">
        <f aca="false">IF(AND(N$30&gt;=$D463,N$30&lt;=$D463,NOT(ISBLANK($D463))),$G463,"")</f>
        <v/>
      </c>
      <c r="O463" s="186" t="str">
        <f aca="false">IF(AND(O$30&gt;=$D463,O$30&lt;=$D463,NOT(ISBLANK($D463))),$G463,"")</f>
        <v/>
      </c>
      <c r="P463" s="186" t="str">
        <f aca="false">IF(AND(P$30&gt;=$D463,P$30&lt;=$D463,NOT(ISBLANK($D463))),$G463,"")</f>
        <v/>
      </c>
      <c r="Q463" s="186" t="str">
        <f aca="false">IF(AND(Q$30&gt;=$D463,Q$30&lt;=$D463,NOT(ISBLANK($D463))),$G463,"")</f>
        <v/>
      </c>
      <c r="R463" s="186" t="str">
        <f aca="false">IF(AND(R$30&gt;=$D463,R$30&lt;=$D463,NOT(ISBLANK($D463))),$G463,"")</f>
        <v/>
      </c>
    </row>
    <row r="464" customFormat="false" ht="15.05" hidden="false" customHeight="false" outlineLevel="0" collapsed="false">
      <c r="H464" s="197"/>
      <c r="I464" s="197"/>
      <c r="J464" s="226"/>
      <c r="L464" s="186" t="str">
        <f aca="false">IF(AND(L$30&gt;=$D464,L$30&lt;=$D464,NOT(ISBLANK($D464))),$G464,"")</f>
        <v/>
      </c>
      <c r="M464" s="186" t="str">
        <f aca="false">IF(AND(M$30&gt;=$D464,M$30&lt;=$D464,NOT(ISBLANK($D464))),$G464,"")</f>
        <v/>
      </c>
      <c r="N464" s="186" t="str">
        <f aca="false">IF(AND(N$30&gt;=$D464,N$30&lt;=$D464,NOT(ISBLANK($D464))),$G464,"")</f>
        <v/>
      </c>
      <c r="O464" s="186" t="str">
        <f aca="false">IF(AND(O$30&gt;=$D464,O$30&lt;=$D464,NOT(ISBLANK($D464))),$G464,"")</f>
        <v/>
      </c>
      <c r="P464" s="186" t="str">
        <f aca="false">IF(AND(P$30&gt;=$D464,P$30&lt;=$D464,NOT(ISBLANK($D464))),$G464,"")</f>
        <v/>
      </c>
      <c r="Q464" s="186" t="str">
        <f aca="false">IF(AND(Q$30&gt;=$D464,Q$30&lt;=$D464,NOT(ISBLANK($D464))),$G464,"")</f>
        <v/>
      </c>
      <c r="R464" s="186" t="str">
        <f aca="false">IF(AND(R$30&gt;=$D464,R$30&lt;=$D464,NOT(ISBLANK($D464))),$G464,"")</f>
        <v/>
      </c>
    </row>
    <row r="465" customFormat="false" ht="15.05" hidden="false" customHeight="false" outlineLevel="0" collapsed="false">
      <c r="H465" s="197"/>
      <c r="I465" s="197"/>
      <c r="J465" s="226"/>
      <c r="L465" s="186" t="str">
        <f aca="false">IF(AND(L$30&gt;=$D465,L$30&lt;=$D465,NOT(ISBLANK($D465))),$G465,"")</f>
        <v/>
      </c>
      <c r="M465" s="186" t="str">
        <f aca="false">IF(AND(M$30&gt;=$D465,M$30&lt;=$D465,NOT(ISBLANK($D465))),$G465,"")</f>
        <v/>
      </c>
      <c r="N465" s="186" t="str">
        <f aca="false">IF(AND(N$30&gt;=$D465,N$30&lt;=$D465,NOT(ISBLANK($D465))),$G465,"")</f>
        <v/>
      </c>
      <c r="O465" s="186" t="str">
        <f aca="false">IF(AND(O$30&gt;=$D465,O$30&lt;=$D465,NOT(ISBLANK($D465))),$G465,"")</f>
        <v/>
      </c>
      <c r="P465" s="186" t="str">
        <f aca="false">IF(AND(P$30&gt;=$D465,P$30&lt;=$D465,NOT(ISBLANK($D465))),$G465,"")</f>
        <v/>
      </c>
      <c r="Q465" s="186" t="str">
        <f aca="false">IF(AND(Q$30&gt;=$D465,Q$30&lt;=$D465,NOT(ISBLANK($D465))),$G465,"")</f>
        <v/>
      </c>
      <c r="R465" s="186" t="str">
        <f aca="false">IF(AND(R$30&gt;=$D465,R$30&lt;=$D465,NOT(ISBLANK($D465))),$G465,"")</f>
        <v/>
      </c>
    </row>
    <row r="466" customFormat="false" ht="15.05" hidden="false" customHeight="false" outlineLevel="0" collapsed="false">
      <c r="H466" s="197"/>
      <c r="I466" s="197"/>
      <c r="J466" s="226"/>
      <c r="L466" s="186" t="str">
        <f aca="false">IF(AND(L$30&gt;=$D466,L$30&lt;=$D466,NOT(ISBLANK($D466))),$G466,"")</f>
        <v/>
      </c>
      <c r="M466" s="186" t="str">
        <f aca="false">IF(AND(M$30&gt;=$D466,M$30&lt;=$D466,NOT(ISBLANK($D466))),$G466,"")</f>
        <v/>
      </c>
      <c r="N466" s="186" t="str">
        <f aca="false">IF(AND(N$30&gt;=$D466,N$30&lt;=$D466,NOT(ISBLANK($D466))),$G466,"")</f>
        <v/>
      </c>
      <c r="O466" s="186" t="str">
        <f aca="false">IF(AND(O$30&gt;=$D466,O$30&lt;=$D466,NOT(ISBLANK($D466))),$G466,"")</f>
        <v/>
      </c>
      <c r="P466" s="186" t="str">
        <f aca="false">IF(AND(P$30&gt;=$D466,P$30&lt;=$D466,NOT(ISBLANK($D466))),$G466,"")</f>
        <v/>
      </c>
      <c r="Q466" s="186" t="str">
        <f aca="false">IF(AND(Q$30&gt;=$D466,Q$30&lt;=$D466,NOT(ISBLANK($D466))),$G466,"")</f>
        <v/>
      </c>
      <c r="R466" s="186" t="str">
        <f aca="false">IF(AND(R$30&gt;=$D466,R$30&lt;=$D466,NOT(ISBLANK($D466))),$G466,"")</f>
        <v/>
      </c>
    </row>
    <row r="467" customFormat="false" ht="15.05" hidden="false" customHeight="false" outlineLevel="0" collapsed="false">
      <c r="H467" s="197"/>
      <c r="I467" s="197"/>
      <c r="J467" s="226"/>
      <c r="L467" s="186" t="str">
        <f aca="false">IF(AND(L$30&gt;=$D467,L$30&lt;=$D467,NOT(ISBLANK($D467))),$G467,"")</f>
        <v/>
      </c>
      <c r="M467" s="186" t="str">
        <f aca="false">IF(AND(M$30&gt;=$D467,M$30&lt;=$D467,NOT(ISBLANK($D467))),$G467,"")</f>
        <v/>
      </c>
      <c r="N467" s="186" t="str">
        <f aca="false">IF(AND(N$30&gt;=$D467,N$30&lt;=$D467,NOT(ISBLANK($D467))),$G467,"")</f>
        <v/>
      </c>
      <c r="O467" s="186" t="str">
        <f aca="false">IF(AND(O$30&gt;=$D467,O$30&lt;=$D467,NOT(ISBLANK($D467))),$G467,"")</f>
        <v/>
      </c>
      <c r="P467" s="186" t="str">
        <f aca="false">IF(AND(P$30&gt;=$D467,P$30&lt;=$D467,NOT(ISBLANK($D467))),$G467,"")</f>
        <v/>
      </c>
      <c r="Q467" s="186" t="str">
        <f aca="false">IF(AND(Q$30&gt;=$D467,Q$30&lt;=$D467,NOT(ISBLANK($D467))),$G467,"")</f>
        <v/>
      </c>
      <c r="R467" s="186" t="str">
        <f aca="false">IF(AND(R$30&gt;=$D467,R$30&lt;=$D467,NOT(ISBLANK($D467))),$G467,"")</f>
        <v/>
      </c>
    </row>
    <row r="468" customFormat="false" ht="15.05" hidden="false" customHeight="false" outlineLevel="0" collapsed="false">
      <c r="H468" s="197"/>
      <c r="I468" s="197"/>
      <c r="J468" s="226"/>
      <c r="L468" s="186" t="str">
        <f aca="false">IF(AND(L$30&gt;=$D468,L$30&lt;=$D468,NOT(ISBLANK($D468))),$G468,"")</f>
        <v/>
      </c>
      <c r="M468" s="186" t="str">
        <f aca="false">IF(AND(M$30&gt;=$D468,M$30&lt;=$D468,NOT(ISBLANK($D468))),$G468,"")</f>
        <v/>
      </c>
      <c r="N468" s="186" t="str">
        <f aca="false">IF(AND(N$30&gt;=$D468,N$30&lt;=$D468,NOT(ISBLANK($D468))),$G468,"")</f>
        <v/>
      </c>
      <c r="O468" s="186" t="str">
        <f aca="false">IF(AND(O$30&gt;=$D468,O$30&lt;=$D468,NOT(ISBLANK($D468))),$G468,"")</f>
        <v/>
      </c>
      <c r="P468" s="186" t="str">
        <f aca="false">IF(AND(P$30&gt;=$D468,P$30&lt;=$D468,NOT(ISBLANK($D468))),$G468,"")</f>
        <v/>
      </c>
      <c r="Q468" s="186" t="str">
        <f aca="false">IF(AND(Q$30&gt;=$D468,Q$30&lt;=$D468,NOT(ISBLANK($D468))),$G468,"")</f>
        <v/>
      </c>
      <c r="R468" s="186" t="str">
        <f aca="false">IF(AND(R$30&gt;=$D468,R$30&lt;=$D468,NOT(ISBLANK($D468))),$G468,"")</f>
        <v/>
      </c>
    </row>
    <row r="469" customFormat="false" ht="15.05" hidden="false" customHeight="false" outlineLevel="0" collapsed="false">
      <c r="H469" s="197"/>
      <c r="I469" s="197"/>
      <c r="J469" s="226"/>
      <c r="L469" s="186" t="str">
        <f aca="false">IF(AND(L$30&gt;=$D469,L$30&lt;=$D469,NOT(ISBLANK($D469))),$G469,"")</f>
        <v/>
      </c>
      <c r="M469" s="186" t="str">
        <f aca="false">IF(AND(M$30&gt;=$D469,M$30&lt;=$D469,NOT(ISBLANK($D469))),$G469,"")</f>
        <v/>
      </c>
      <c r="N469" s="186" t="str">
        <f aca="false">IF(AND(N$30&gt;=$D469,N$30&lt;=$D469,NOT(ISBLANK($D469))),$G469,"")</f>
        <v/>
      </c>
      <c r="O469" s="186" t="str">
        <f aca="false">IF(AND(O$30&gt;=$D469,O$30&lt;=$D469,NOT(ISBLANK($D469))),$G469,"")</f>
        <v/>
      </c>
      <c r="P469" s="186" t="str">
        <f aca="false">IF(AND(P$30&gt;=$D469,P$30&lt;=$D469,NOT(ISBLANK($D469))),$G469,"")</f>
        <v/>
      </c>
      <c r="Q469" s="186" t="str">
        <f aca="false">IF(AND(Q$30&gt;=$D469,Q$30&lt;=$D469,NOT(ISBLANK($D469))),$G469,"")</f>
        <v/>
      </c>
      <c r="R469" s="186" t="str">
        <f aca="false">IF(AND(R$30&gt;=$D469,R$30&lt;=$D469,NOT(ISBLANK($D469))),$G469,"")</f>
        <v/>
      </c>
    </row>
    <row r="470" customFormat="false" ht="15.05" hidden="false" customHeight="false" outlineLevel="0" collapsed="false">
      <c r="H470" s="197"/>
      <c r="I470" s="197"/>
      <c r="J470" s="226"/>
      <c r="L470" s="186" t="str">
        <f aca="false">IF(AND(L$30&gt;=$D470,L$30&lt;=$D470,NOT(ISBLANK($D470))),$G470,"")</f>
        <v/>
      </c>
      <c r="M470" s="186" t="str">
        <f aca="false">IF(AND(M$30&gt;=$D470,M$30&lt;=$D470,NOT(ISBLANK($D470))),$G470,"")</f>
        <v/>
      </c>
      <c r="N470" s="186" t="str">
        <f aca="false">IF(AND(N$30&gt;=$D470,N$30&lt;=$D470,NOT(ISBLANK($D470))),$G470,"")</f>
        <v/>
      </c>
      <c r="O470" s="186" t="str">
        <f aca="false">IF(AND(O$30&gt;=$D470,O$30&lt;=$D470,NOT(ISBLANK($D470))),$G470,"")</f>
        <v/>
      </c>
      <c r="P470" s="186" t="str">
        <f aca="false">IF(AND(P$30&gt;=$D470,P$30&lt;=$D470,NOT(ISBLANK($D470))),$G470,"")</f>
        <v/>
      </c>
      <c r="Q470" s="186" t="str">
        <f aca="false">IF(AND(Q$30&gt;=$D470,Q$30&lt;=$D470,NOT(ISBLANK($D470))),$G470,"")</f>
        <v/>
      </c>
      <c r="R470" s="186" t="str">
        <f aca="false">IF(AND(R$30&gt;=$D470,R$30&lt;=$D470,NOT(ISBLANK($D470))),$G470,"")</f>
        <v/>
      </c>
    </row>
    <row r="471" customFormat="false" ht="15.05" hidden="false" customHeight="false" outlineLevel="0" collapsed="false">
      <c r="H471" s="197"/>
      <c r="I471" s="197"/>
      <c r="J471" s="226"/>
      <c r="L471" s="186" t="str">
        <f aca="false">IF(AND(L$30&gt;=$D471,L$30&lt;=$D471,NOT(ISBLANK($D471))),$G471,"")</f>
        <v/>
      </c>
      <c r="M471" s="186" t="str">
        <f aca="false">IF(AND(M$30&gt;=$D471,M$30&lt;=$D471,NOT(ISBLANK($D471))),$G471,"")</f>
        <v/>
      </c>
      <c r="N471" s="186" t="str">
        <f aca="false">IF(AND(N$30&gt;=$D471,N$30&lt;=$D471,NOT(ISBLANK($D471))),$G471,"")</f>
        <v/>
      </c>
      <c r="O471" s="186" t="str">
        <f aca="false">IF(AND(O$30&gt;=$D471,O$30&lt;=$D471,NOT(ISBLANK($D471))),$G471,"")</f>
        <v/>
      </c>
      <c r="P471" s="186" t="str">
        <f aca="false">IF(AND(P$30&gt;=$D471,P$30&lt;=$D471,NOT(ISBLANK($D471))),$G471,"")</f>
        <v/>
      </c>
      <c r="Q471" s="186" t="str">
        <f aca="false">IF(AND(Q$30&gt;=$D471,Q$30&lt;=$D471,NOT(ISBLANK($D471))),$G471,"")</f>
        <v/>
      </c>
      <c r="R471" s="186" t="str">
        <f aca="false">IF(AND(R$30&gt;=$D471,R$30&lt;=$D471,NOT(ISBLANK($D471))),$G471,"")</f>
        <v/>
      </c>
    </row>
    <row r="472" customFormat="false" ht="15.05" hidden="false" customHeight="false" outlineLevel="0" collapsed="false">
      <c r="H472" s="197"/>
      <c r="I472" s="197"/>
      <c r="J472" s="226"/>
      <c r="L472" s="186" t="str">
        <f aca="false">IF(AND(L$30&gt;=$D472,L$30&lt;=$D472,NOT(ISBLANK($D472))),$G472,"")</f>
        <v/>
      </c>
      <c r="M472" s="186" t="str">
        <f aca="false">IF(AND(M$30&gt;=$D472,M$30&lt;=$D472,NOT(ISBLANK($D472))),$G472,"")</f>
        <v/>
      </c>
      <c r="N472" s="186" t="str">
        <f aca="false">IF(AND(N$30&gt;=$D472,N$30&lt;=$D472,NOT(ISBLANK($D472))),$G472,"")</f>
        <v/>
      </c>
      <c r="O472" s="186" t="str">
        <f aca="false">IF(AND(O$30&gt;=$D472,O$30&lt;=$D472,NOT(ISBLANK($D472))),$G472,"")</f>
        <v/>
      </c>
      <c r="P472" s="186" t="str">
        <f aca="false">IF(AND(P$30&gt;=$D472,P$30&lt;=$D472,NOT(ISBLANK($D472))),$G472,"")</f>
        <v/>
      </c>
      <c r="Q472" s="186" t="str">
        <f aca="false">IF(AND(Q$30&gt;=$D472,Q$30&lt;=$D472,NOT(ISBLANK($D472))),$G472,"")</f>
        <v/>
      </c>
      <c r="R472" s="186" t="str">
        <f aca="false">IF(AND(R$30&gt;=$D472,R$30&lt;=$D472,NOT(ISBLANK($D472))),$G472,"")</f>
        <v/>
      </c>
    </row>
    <row r="473" customFormat="false" ht="15.05" hidden="false" customHeight="false" outlineLevel="0" collapsed="false">
      <c r="H473" s="197"/>
      <c r="I473" s="197"/>
      <c r="J473" s="226"/>
      <c r="L473" s="186" t="str">
        <f aca="false">IF(AND(L$30&gt;=$D473,L$30&lt;=$D473,NOT(ISBLANK($D473))),$G473,"")</f>
        <v/>
      </c>
      <c r="M473" s="186" t="str">
        <f aca="false">IF(AND(M$30&gt;=$D473,M$30&lt;=$D473,NOT(ISBLANK($D473))),$G473,"")</f>
        <v/>
      </c>
      <c r="N473" s="186" t="str">
        <f aca="false">IF(AND(N$30&gt;=$D473,N$30&lt;=$D473,NOT(ISBLANK($D473))),$G473,"")</f>
        <v/>
      </c>
      <c r="O473" s="186" t="str">
        <f aca="false">IF(AND(O$30&gt;=$D473,O$30&lt;=$D473,NOT(ISBLANK($D473))),$G473,"")</f>
        <v/>
      </c>
      <c r="P473" s="186" t="str">
        <f aca="false">IF(AND(P$30&gt;=$D473,P$30&lt;=$D473,NOT(ISBLANK($D473))),$G473,"")</f>
        <v/>
      </c>
      <c r="Q473" s="186" t="str">
        <f aca="false">IF(AND(Q$30&gt;=$D473,Q$30&lt;=$D473,NOT(ISBLANK($D473))),$G473,"")</f>
        <v/>
      </c>
      <c r="R473" s="186" t="str">
        <f aca="false">IF(AND(R$30&gt;=$D473,R$30&lt;=$D473,NOT(ISBLANK($D473))),$G473,"")</f>
        <v/>
      </c>
    </row>
    <row r="474" customFormat="false" ht="15.05" hidden="false" customHeight="false" outlineLevel="0" collapsed="false">
      <c r="H474" s="197"/>
      <c r="I474" s="197"/>
      <c r="J474" s="226"/>
      <c r="L474" s="186" t="str">
        <f aca="false">IF(AND(L$30&gt;=$D474,L$30&lt;=$D474,NOT(ISBLANK($D474))),$G474,"")</f>
        <v/>
      </c>
      <c r="M474" s="186" t="str">
        <f aca="false">IF(AND(M$30&gt;=$D474,M$30&lt;=$D474,NOT(ISBLANK($D474))),$G474,"")</f>
        <v/>
      </c>
      <c r="N474" s="186" t="str">
        <f aca="false">IF(AND(N$30&gt;=$D474,N$30&lt;=$D474,NOT(ISBLANK($D474))),$G474,"")</f>
        <v/>
      </c>
      <c r="O474" s="186" t="str">
        <f aca="false">IF(AND(O$30&gt;=$D474,O$30&lt;=$D474,NOT(ISBLANK($D474))),$G474,"")</f>
        <v/>
      </c>
      <c r="P474" s="186" t="str">
        <f aca="false">IF(AND(P$30&gt;=$D474,P$30&lt;=$D474,NOT(ISBLANK($D474))),$G474,"")</f>
        <v/>
      </c>
      <c r="Q474" s="186" t="str">
        <f aca="false">IF(AND(Q$30&gt;=$D474,Q$30&lt;=$D474,NOT(ISBLANK($D474))),$G474,"")</f>
        <v/>
      </c>
      <c r="R474" s="186" t="str">
        <f aca="false">IF(AND(R$30&gt;=$D474,R$30&lt;=$D474,NOT(ISBLANK($D474))),$G474,"")</f>
        <v/>
      </c>
    </row>
    <row r="475" customFormat="false" ht="15.05" hidden="false" customHeight="false" outlineLevel="0" collapsed="false">
      <c r="H475" s="197"/>
      <c r="I475" s="197"/>
      <c r="J475" s="226"/>
      <c r="L475" s="186" t="str">
        <f aca="false">IF(AND(L$30&gt;=$D475,L$30&lt;=$D475,NOT(ISBLANK($D475))),$G475,"")</f>
        <v/>
      </c>
      <c r="M475" s="186" t="str">
        <f aca="false">IF(AND(M$30&gt;=$D475,M$30&lt;=$D475,NOT(ISBLANK($D475))),$G475,"")</f>
        <v/>
      </c>
      <c r="N475" s="186" t="str">
        <f aca="false">IF(AND(N$30&gt;=$D475,N$30&lt;=$D475,NOT(ISBLANK($D475))),$G475,"")</f>
        <v/>
      </c>
      <c r="O475" s="186" t="str">
        <f aca="false">IF(AND(O$30&gt;=$D475,O$30&lt;=$D475,NOT(ISBLANK($D475))),$G475,"")</f>
        <v/>
      </c>
      <c r="P475" s="186" t="str">
        <f aca="false">IF(AND(P$30&gt;=$D475,P$30&lt;=$D475,NOT(ISBLANK($D475))),$G475,"")</f>
        <v/>
      </c>
      <c r="Q475" s="186" t="str">
        <f aca="false">IF(AND(Q$30&gt;=$D475,Q$30&lt;=$D475,NOT(ISBLANK($D475))),$G475,"")</f>
        <v/>
      </c>
      <c r="R475" s="186" t="str">
        <f aca="false">IF(AND(R$30&gt;=$D475,R$30&lt;=$D475,NOT(ISBLANK($D475))),$G475,"")</f>
        <v/>
      </c>
    </row>
    <row r="476" customFormat="false" ht="15.05" hidden="false" customHeight="false" outlineLevel="0" collapsed="false">
      <c r="H476" s="197"/>
      <c r="I476" s="197"/>
      <c r="J476" s="226"/>
      <c r="L476" s="186" t="str">
        <f aca="false">IF(AND(L$30&gt;=$D476,L$30&lt;=$D476,NOT(ISBLANK($D476))),$G476,"")</f>
        <v/>
      </c>
      <c r="M476" s="186" t="str">
        <f aca="false">IF(AND(M$30&gt;=$D476,M$30&lt;=$D476,NOT(ISBLANK($D476))),$G476,"")</f>
        <v/>
      </c>
      <c r="N476" s="186" t="str">
        <f aca="false">IF(AND(N$30&gt;=$D476,N$30&lt;=$D476,NOT(ISBLANK($D476))),$G476,"")</f>
        <v/>
      </c>
      <c r="O476" s="186" t="str">
        <f aca="false">IF(AND(O$30&gt;=$D476,O$30&lt;=$D476,NOT(ISBLANK($D476))),$G476,"")</f>
        <v/>
      </c>
      <c r="P476" s="186" t="str">
        <f aca="false">IF(AND(P$30&gt;=$D476,P$30&lt;=$D476,NOT(ISBLANK($D476))),$G476,"")</f>
        <v/>
      </c>
      <c r="Q476" s="186" t="str">
        <f aca="false">IF(AND(Q$30&gt;=$D476,Q$30&lt;=$D476,NOT(ISBLANK($D476))),$G476,"")</f>
        <v/>
      </c>
      <c r="R476" s="186" t="str">
        <f aca="false">IF(AND(R$30&gt;=$D476,R$30&lt;=$D476,NOT(ISBLANK($D476))),$G476,"")</f>
        <v/>
      </c>
    </row>
    <row r="477" customFormat="false" ht="15.05" hidden="false" customHeight="false" outlineLevel="0" collapsed="false">
      <c r="H477" s="197"/>
      <c r="I477" s="197"/>
      <c r="J477" s="226"/>
      <c r="L477" s="186" t="str">
        <f aca="false">IF(AND(L$30&gt;=$D477,L$30&lt;=$D477,NOT(ISBLANK($D477))),$G477,"")</f>
        <v/>
      </c>
      <c r="M477" s="186" t="str">
        <f aca="false">IF(AND(M$30&gt;=$D477,M$30&lt;=$D477,NOT(ISBLANK($D477))),$G477,"")</f>
        <v/>
      </c>
      <c r="N477" s="186" t="str">
        <f aca="false">IF(AND(N$30&gt;=$D477,N$30&lt;=$D477,NOT(ISBLANK($D477))),$G477,"")</f>
        <v/>
      </c>
      <c r="O477" s="186" t="str">
        <f aca="false">IF(AND(O$30&gt;=$D477,O$30&lt;=$D477,NOT(ISBLANK($D477))),$G477,"")</f>
        <v/>
      </c>
      <c r="P477" s="186" t="str">
        <f aca="false">IF(AND(P$30&gt;=$D477,P$30&lt;=$D477,NOT(ISBLANK($D477))),$G477,"")</f>
        <v/>
      </c>
      <c r="Q477" s="186" t="str">
        <f aca="false">IF(AND(Q$30&gt;=$D477,Q$30&lt;=$D477,NOT(ISBLANK($D477))),$G477,"")</f>
        <v/>
      </c>
      <c r="R477" s="186" t="str">
        <f aca="false">IF(AND(R$30&gt;=$D477,R$30&lt;=$D477,NOT(ISBLANK($D477))),$G477,"")</f>
        <v/>
      </c>
    </row>
    <row r="478" customFormat="false" ht="15.05" hidden="false" customHeight="false" outlineLevel="0" collapsed="false">
      <c r="H478" s="197"/>
      <c r="I478" s="197"/>
      <c r="J478" s="226"/>
      <c r="L478" s="186" t="str">
        <f aca="false">IF(AND(L$30&gt;=$D478,L$30&lt;=$D478,NOT(ISBLANK($D478))),$G478,"")</f>
        <v/>
      </c>
      <c r="M478" s="186" t="str">
        <f aca="false">IF(AND(M$30&gt;=$D478,M$30&lt;=$D478,NOT(ISBLANK($D478))),$G478,"")</f>
        <v/>
      </c>
      <c r="N478" s="186" t="str">
        <f aca="false">IF(AND(N$30&gt;=$D478,N$30&lt;=$D478,NOT(ISBLANK($D478))),$G478,"")</f>
        <v/>
      </c>
      <c r="O478" s="186" t="str">
        <f aca="false">IF(AND(O$30&gt;=$D478,O$30&lt;=$D478,NOT(ISBLANK($D478))),$G478,"")</f>
        <v/>
      </c>
      <c r="P478" s="186" t="str">
        <f aca="false">IF(AND(P$30&gt;=$D478,P$30&lt;=$D478,NOT(ISBLANK($D478))),$G478,"")</f>
        <v/>
      </c>
      <c r="Q478" s="186" t="str">
        <f aca="false">IF(AND(Q$30&gt;=$D478,Q$30&lt;=$D478,NOT(ISBLANK($D478))),$G478,"")</f>
        <v/>
      </c>
      <c r="R478" s="186" t="str">
        <f aca="false">IF(AND(R$30&gt;=$D478,R$30&lt;=$D478,NOT(ISBLANK($D478))),$G478,"")</f>
        <v/>
      </c>
    </row>
    <row r="479" customFormat="false" ht="15.05" hidden="false" customHeight="false" outlineLevel="0" collapsed="false">
      <c r="H479" s="197"/>
      <c r="I479" s="197"/>
      <c r="J479" s="226"/>
      <c r="L479" s="186" t="str">
        <f aca="false">IF(AND(L$30&gt;=$D479,L$30&lt;=$D479,NOT(ISBLANK($D479))),$G479,"")</f>
        <v/>
      </c>
      <c r="M479" s="186" t="str">
        <f aca="false">IF(AND(M$30&gt;=$D479,M$30&lt;=$D479,NOT(ISBLANK($D479))),$G479,"")</f>
        <v/>
      </c>
      <c r="N479" s="186" t="str">
        <f aca="false">IF(AND(N$30&gt;=$D479,N$30&lt;=$D479,NOT(ISBLANK($D479))),$G479,"")</f>
        <v/>
      </c>
      <c r="O479" s="186" t="str">
        <f aca="false">IF(AND(O$30&gt;=$D479,O$30&lt;=$D479,NOT(ISBLANK($D479))),$G479,"")</f>
        <v/>
      </c>
      <c r="P479" s="186" t="str">
        <f aca="false">IF(AND(P$30&gt;=$D479,P$30&lt;=$D479,NOT(ISBLANK($D479))),$G479,"")</f>
        <v/>
      </c>
      <c r="Q479" s="186" t="str">
        <f aca="false">IF(AND(Q$30&gt;=$D479,Q$30&lt;=$D479,NOT(ISBLANK($D479))),$G479,"")</f>
        <v/>
      </c>
      <c r="R479" s="186" t="str">
        <f aca="false">IF(AND(R$30&gt;=$D479,R$30&lt;=$D479,NOT(ISBLANK($D479))),$G479,"")</f>
        <v/>
      </c>
    </row>
    <row r="480" customFormat="false" ht="15.05" hidden="false" customHeight="false" outlineLevel="0" collapsed="false">
      <c r="H480" s="197"/>
      <c r="I480" s="197"/>
      <c r="J480" s="226"/>
      <c r="L480" s="186" t="str">
        <f aca="false">IF(AND(L$30&gt;=$D480,L$30&lt;=$D480,NOT(ISBLANK($D480))),$G480,"")</f>
        <v/>
      </c>
      <c r="M480" s="186" t="str">
        <f aca="false">IF(AND(M$30&gt;=$D480,M$30&lt;=$D480,NOT(ISBLANK($D480))),$G480,"")</f>
        <v/>
      </c>
      <c r="N480" s="186" t="str">
        <f aca="false">IF(AND(N$30&gt;=$D480,N$30&lt;=$D480,NOT(ISBLANK($D480))),$G480,"")</f>
        <v/>
      </c>
      <c r="O480" s="186" t="str">
        <f aca="false">IF(AND(O$30&gt;=$D480,O$30&lt;=$D480,NOT(ISBLANK($D480))),$G480,"")</f>
        <v/>
      </c>
      <c r="P480" s="186" t="str">
        <f aca="false">IF(AND(P$30&gt;=$D480,P$30&lt;=$D480,NOT(ISBLANK($D480))),$G480,"")</f>
        <v/>
      </c>
      <c r="Q480" s="186" t="str">
        <f aca="false">IF(AND(Q$30&gt;=$D480,Q$30&lt;=$D480,NOT(ISBLANK($D480))),$G480,"")</f>
        <v/>
      </c>
      <c r="R480" s="186" t="str">
        <f aca="false">IF(AND(R$30&gt;=$D480,R$30&lt;=$D480,NOT(ISBLANK($D480))),$G480,"")</f>
        <v/>
      </c>
    </row>
    <row r="481" customFormat="false" ht="15.05" hidden="false" customHeight="false" outlineLevel="0" collapsed="false">
      <c r="H481" s="197"/>
      <c r="I481" s="197"/>
      <c r="J481" s="226"/>
      <c r="L481" s="186" t="str">
        <f aca="false">IF(AND(L$30&gt;=$D481,L$30&lt;=$D481,NOT(ISBLANK($D481))),$G481,"")</f>
        <v/>
      </c>
      <c r="M481" s="186" t="str">
        <f aca="false">IF(AND(M$30&gt;=$D481,M$30&lt;=$D481,NOT(ISBLANK($D481))),$G481,"")</f>
        <v/>
      </c>
      <c r="N481" s="186" t="str">
        <f aca="false">IF(AND(N$30&gt;=$D481,N$30&lt;=$D481,NOT(ISBLANK($D481))),$G481,"")</f>
        <v/>
      </c>
      <c r="O481" s="186" t="str">
        <f aca="false">IF(AND(O$30&gt;=$D481,O$30&lt;=$D481,NOT(ISBLANK($D481))),$G481,"")</f>
        <v/>
      </c>
      <c r="P481" s="186" t="str">
        <f aca="false">IF(AND(P$30&gt;=$D481,P$30&lt;=$D481,NOT(ISBLANK($D481))),$G481,"")</f>
        <v/>
      </c>
      <c r="Q481" s="186" t="str">
        <f aca="false">IF(AND(Q$30&gt;=$D481,Q$30&lt;=$D481,NOT(ISBLANK($D481))),$G481,"")</f>
        <v/>
      </c>
      <c r="R481" s="186" t="str">
        <f aca="false">IF(AND(R$30&gt;=$D481,R$30&lt;=$D481,NOT(ISBLANK($D481))),$G481,"")</f>
        <v/>
      </c>
    </row>
    <row r="482" customFormat="false" ht="15.05" hidden="false" customHeight="false" outlineLevel="0" collapsed="false">
      <c r="H482" s="197"/>
      <c r="I482" s="197"/>
      <c r="J482" s="226"/>
      <c r="L482" s="186" t="str">
        <f aca="false">IF(AND(L$30&gt;=$D482,L$30&lt;=$D482,NOT(ISBLANK($D482))),$G482,"")</f>
        <v/>
      </c>
      <c r="M482" s="186" t="str">
        <f aca="false">IF(AND(M$30&gt;=$D482,M$30&lt;=$D482,NOT(ISBLANK($D482))),$G482,"")</f>
        <v/>
      </c>
      <c r="N482" s="186" t="str">
        <f aca="false">IF(AND(N$30&gt;=$D482,N$30&lt;=$D482,NOT(ISBLANK($D482))),$G482,"")</f>
        <v/>
      </c>
      <c r="O482" s="186" t="str">
        <f aca="false">IF(AND(O$30&gt;=$D482,O$30&lt;=$D482,NOT(ISBLANK($D482))),$G482,"")</f>
        <v/>
      </c>
      <c r="P482" s="186" t="str">
        <f aca="false">IF(AND(P$30&gt;=$D482,P$30&lt;=$D482,NOT(ISBLANK($D482))),$G482,"")</f>
        <v/>
      </c>
      <c r="Q482" s="186" t="str">
        <f aca="false">IF(AND(Q$30&gt;=$D482,Q$30&lt;=$D482,NOT(ISBLANK($D482))),$G482,"")</f>
        <v/>
      </c>
      <c r="R482" s="186" t="str">
        <f aca="false">IF(AND(R$30&gt;=$D482,R$30&lt;=$D482,NOT(ISBLANK($D482))),$G482,"")</f>
        <v/>
      </c>
    </row>
    <row r="483" customFormat="false" ht="15.05" hidden="false" customHeight="false" outlineLevel="0" collapsed="false">
      <c r="H483" s="197"/>
      <c r="I483" s="197"/>
      <c r="J483" s="226"/>
      <c r="L483" s="186" t="str">
        <f aca="false">IF(AND(L$30&gt;=$D483,L$30&lt;=$D483,NOT(ISBLANK($D483))),$G483,"")</f>
        <v/>
      </c>
      <c r="M483" s="186" t="str">
        <f aca="false">IF(AND(M$30&gt;=$D483,M$30&lt;=$D483,NOT(ISBLANK($D483))),$G483,"")</f>
        <v/>
      </c>
      <c r="N483" s="186" t="str">
        <f aca="false">IF(AND(N$30&gt;=$D483,N$30&lt;=$D483,NOT(ISBLANK($D483))),$G483,"")</f>
        <v/>
      </c>
      <c r="O483" s="186" t="str">
        <f aca="false">IF(AND(O$30&gt;=$D483,O$30&lt;=$D483,NOT(ISBLANK($D483))),$G483,"")</f>
        <v/>
      </c>
      <c r="P483" s="186" t="str">
        <f aca="false">IF(AND(P$30&gt;=$D483,P$30&lt;=$D483,NOT(ISBLANK($D483))),$G483,"")</f>
        <v/>
      </c>
      <c r="Q483" s="186" t="str">
        <f aca="false">IF(AND(Q$30&gt;=$D483,Q$30&lt;=$D483,NOT(ISBLANK($D483))),$G483,"")</f>
        <v/>
      </c>
      <c r="R483" s="186" t="str">
        <f aca="false">IF(AND(R$30&gt;=$D483,R$30&lt;=$D483,NOT(ISBLANK($D483))),$G483,"")</f>
        <v/>
      </c>
    </row>
    <row r="484" customFormat="false" ht="15.05" hidden="false" customHeight="false" outlineLevel="0" collapsed="false">
      <c r="H484" s="197"/>
      <c r="I484" s="197"/>
      <c r="J484" s="226"/>
      <c r="L484" s="186" t="str">
        <f aca="false">IF(AND(L$30&gt;=$D484,L$30&lt;=$D484,NOT(ISBLANK($D484))),$G484,"")</f>
        <v/>
      </c>
      <c r="M484" s="186" t="str">
        <f aca="false">IF(AND(M$30&gt;=$D484,M$30&lt;=$D484,NOT(ISBLANK($D484))),$G484,"")</f>
        <v/>
      </c>
      <c r="N484" s="186" t="str">
        <f aca="false">IF(AND(N$30&gt;=$D484,N$30&lt;=$D484,NOT(ISBLANK($D484))),$G484,"")</f>
        <v/>
      </c>
      <c r="O484" s="186" t="str">
        <f aca="false">IF(AND(O$30&gt;=$D484,O$30&lt;=$D484,NOT(ISBLANK($D484))),$G484,"")</f>
        <v/>
      </c>
      <c r="P484" s="186" t="str">
        <f aca="false">IF(AND(P$30&gt;=$D484,P$30&lt;=$D484,NOT(ISBLANK($D484))),$G484,"")</f>
        <v/>
      </c>
      <c r="Q484" s="186" t="str">
        <f aca="false">IF(AND(Q$30&gt;=$D484,Q$30&lt;=$D484,NOT(ISBLANK($D484))),$G484,"")</f>
        <v/>
      </c>
      <c r="R484" s="186" t="str">
        <f aca="false">IF(AND(R$30&gt;=$D484,R$30&lt;=$D484,NOT(ISBLANK($D484))),$G484,"")</f>
        <v/>
      </c>
    </row>
    <row r="485" customFormat="false" ht="15.05" hidden="false" customHeight="false" outlineLevel="0" collapsed="false">
      <c r="H485" s="197"/>
      <c r="I485" s="197"/>
      <c r="J485" s="226"/>
      <c r="L485" s="186" t="str">
        <f aca="false">IF(AND(L$30&gt;=$D485,L$30&lt;=$D485,NOT(ISBLANK($D485))),$G485,"")</f>
        <v/>
      </c>
      <c r="M485" s="186" t="str">
        <f aca="false">IF(AND(M$30&gt;=$D485,M$30&lt;=$D485,NOT(ISBLANK($D485))),$G485,"")</f>
        <v/>
      </c>
      <c r="N485" s="186" t="str">
        <f aca="false">IF(AND(N$30&gt;=$D485,N$30&lt;=$D485,NOT(ISBLANK($D485))),$G485,"")</f>
        <v/>
      </c>
      <c r="O485" s="186" t="str">
        <f aca="false">IF(AND(O$30&gt;=$D485,O$30&lt;=$D485,NOT(ISBLANK($D485))),$G485,"")</f>
        <v/>
      </c>
      <c r="P485" s="186" t="str">
        <f aca="false">IF(AND(P$30&gt;=$D485,P$30&lt;=$D485,NOT(ISBLANK($D485))),$G485,"")</f>
        <v/>
      </c>
      <c r="Q485" s="186" t="str">
        <f aca="false">IF(AND(Q$30&gt;=$D485,Q$30&lt;=$D485,NOT(ISBLANK($D485))),$G485,"")</f>
        <v/>
      </c>
      <c r="R485" s="186" t="str">
        <f aca="false">IF(AND(R$30&gt;=$D485,R$30&lt;=$D485,NOT(ISBLANK($D485))),$G485,"")</f>
        <v/>
      </c>
    </row>
    <row r="486" customFormat="false" ht="15.05" hidden="false" customHeight="false" outlineLevel="0" collapsed="false">
      <c r="H486" s="197"/>
      <c r="I486" s="197"/>
      <c r="J486" s="226"/>
      <c r="L486" s="186" t="str">
        <f aca="false">IF(AND(L$30&gt;=$D486,L$30&lt;=$D486,NOT(ISBLANK($D486))),$G486,"")</f>
        <v/>
      </c>
      <c r="M486" s="186" t="str">
        <f aca="false">IF(AND(M$30&gt;=$D486,M$30&lt;=$D486,NOT(ISBLANK($D486))),$G486,"")</f>
        <v/>
      </c>
      <c r="N486" s="186" t="str">
        <f aca="false">IF(AND(N$30&gt;=$D486,N$30&lt;=$D486,NOT(ISBLANK($D486))),$G486,"")</f>
        <v/>
      </c>
      <c r="O486" s="186" t="str">
        <f aca="false">IF(AND(O$30&gt;=$D486,O$30&lt;=$D486,NOT(ISBLANK($D486))),$G486,"")</f>
        <v/>
      </c>
      <c r="P486" s="186" t="str">
        <f aca="false">IF(AND(P$30&gt;=$D486,P$30&lt;=$D486,NOT(ISBLANK($D486))),$G486,"")</f>
        <v/>
      </c>
      <c r="Q486" s="186" t="str">
        <f aca="false">IF(AND(Q$30&gt;=$D486,Q$30&lt;=$D486,NOT(ISBLANK($D486))),$G486,"")</f>
        <v/>
      </c>
      <c r="R486" s="186" t="str">
        <f aca="false">IF(AND(R$30&gt;=$D486,R$30&lt;=$D486,NOT(ISBLANK($D486))),$G486,"")</f>
        <v/>
      </c>
    </row>
    <row r="487" customFormat="false" ht="15.05" hidden="false" customHeight="false" outlineLevel="0" collapsed="false">
      <c r="H487" s="197"/>
      <c r="I487" s="197"/>
      <c r="J487" s="226"/>
      <c r="L487" s="186" t="str">
        <f aca="false">IF(AND(L$30&gt;=$D487,L$30&lt;=$D487,NOT(ISBLANK($D487))),$G487,"")</f>
        <v/>
      </c>
      <c r="M487" s="186" t="str">
        <f aca="false">IF(AND(M$30&gt;=$D487,M$30&lt;=$D487,NOT(ISBLANK($D487))),$G487,"")</f>
        <v/>
      </c>
      <c r="N487" s="186" t="str">
        <f aca="false">IF(AND(N$30&gt;=$D487,N$30&lt;=$D487,NOT(ISBLANK($D487))),$G487,"")</f>
        <v/>
      </c>
      <c r="O487" s="186" t="str">
        <f aca="false">IF(AND(O$30&gt;=$D487,O$30&lt;=$D487,NOT(ISBLANK($D487))),$G487,"")</f>
        <v/>
      </c>
      <c r="P487" s="186" t="str">
        <f aca="false">IF(AND(P$30&gt;=$D487,P$30&lt;=$D487,NOT(ISBLANK($D487))),$G487,"")</f>
        <v/>
      </c>
      <c r="Q487" s="186" t="str">
        <f aca="false">IF(AND(Q$30&gt;=$D487,Q$30&lt;=$D487,NOT(ISBLANK($D487))),$G487,"")</f>
        <v/>
      </c>
      <c r="R487" s="186" t="str">
        <f aca="false">IF(AND(R$30&gt;=$D487,R$30&lt;=$D487,NOT(ISBLANK($D487))),$G487,"")</f>
        <v/>
      </c>
    </row>
    <row r="488" customFormat="false" ht="15.05" hidden="false" customHeight="false" outlineLevel="0" collapsed="false">
      <c r="H488" s="197"/>
      <c r="I488" s="197"/>
      <c r="J488" s="226"/>
      <c r="L488" s="186" t="str">
        <f aca="false">IF(AND(L$30&gt;=$D488,L$30&lt;=$D488,NOT(ISBLANK($D488))),$G488,"")</f>
        <v/>
      </c>
      <c r="M488" s="186" t="str">
        <f aca="false">IF(AND(M$30&gt;=$D488,M$30&lt;=$D488,NOT(ISBLANK($D488))),$G488,"")</f>
        <v/>
      </c>
      <c r="N488" s="186" t="str">
        <f aca="false">IF(AND(N$30&gt;=$D488,N$30&lt;=$D488,NOT(ISBLANK($D488))),$G488,"")</f>
        <v/>
      </c>
      <c r="O488" s="186" t="str">
        <f aca="false">IF(AND(O$30&gt;=$D488,O$30&lt;=$D488,NOT(ISBLANK($D488))),$G488,"")</f>
        <v/>
      </c>
      <c r="P488" s="186" t="str">
        <f aca="false">IF(AND(P$30&gt;=$D488,P$30&lt;=$D488,NOT(ISBLANK($D488))),$G488,"")</f>
        <v/>
      </c>
      <c r="Q488" s="186" t="str">
        <f aca="false">IF(AND(Q$30&gt;=$D488,Q$30&lt;=$D488,NOT(ISBLANK($D488))),$G488,"")</f>
        <v/>
      </c>
      <c r="R488" s="186" t="str">
        <f aca="false">IF(AND(R$30&gt;=$D488,R$30&lt;=$D488,NOT(ISBLANK($D488))),$G488,"")</f>
        <v/>
      </c>
    </row>
    <row r="489" customFormat="false" ht="15.05" hidden="false" customHeight="false" outlineLevel="0" collapsed="false">
      <c r="H489" s="197"/>
      <c r="I489" s="197"/>
      <c r="J489" s="226"/>
      <c r="L489" s="186" t="str">
        <f aca="false">IF(AND(L$30&gt;=$D489,L$30&lt;=$D489,NOT(ISBLANK($D489))),$G489,"")</f>
        <v/>
      </c>
      <c r="M489" s="186" t="str">
        <f aca="false">IF(AND(M$30&gt;=$D489,M$30&lt;=$D489,NOT(ISBLANK($D489))),$G489,"")</f>
        <v/>
      </c>
      <c r="N489" s="186" t="str">
        <f aca="false">IF(AND(N$30&gt;=$D489,N$30&lt;=$D489,NOT(ISBLANK($D489))),$G489,"")</f>
        <v/>
      </c>
      <c r="O489" s="186" t="str">
        <f aca="false">IF(AND(O$30&gt;=$D489,O$30&lt;=$D489,NOT(ISBLANK($D489))),$G489,"")</f>
        <v/>
      </c>
      <c r="P489" s="186" t="str">
        <f aca="false">IF(AND(P$30&gt;=$D489,P$30&lt;=$D489,NOT(ISBLANK($D489))),$G489,"")</f>
        <v/>
      </c>
      <c r="Q489" s="186" t="str">
        <f aca="false">IF(AND(Q$30&gt;=$D489,Q$30&lt;=$D489,NOT(ISBLANK($D489))),$G489,"")</f>
        <v/>
      </c>
      <c r="R489" s="186" t="str">
        <f aca="false">IF(AND(R$30&gt;=$D489,R$30&lt;=$D489,NOT(ISBLANK($D489))),$G489,"")</f>
        <v/>
      </c>
    </row>
    <row r="490" customFormat="false" ht="15.05" hidden="false" customHeight="false" outlineLevel="0" collapsed="false">
      <c r="H490" s="197"/>
      <c r="I490" s="197"/>
      <c r="J490" s="226"/>
      <c r="L490" s="186" t="str">
        <f aca="false">IF(AND(L$30&gt;=$D490,L$30&lt;=$D490,NOT(ISBLANK($D490))),$G490,"")</f>
        <v/>
      </c>
      <c r="M490" s="186" t="str">
        <f aca="false">IF(AND(M$30&gt;=$D490,M$30&lt;=$D490,NOT(ISBLANK($D490))),$G490,"")</f>
        <v/>
      </c>
      <c r="N490" s="186" t="str">
        <f aca="false">IF(AND(N$30&gt;=$D490,N$30&lt;=$D490,NOT(ISBLANK($D490))),$G490,"")</f>
        <v/>
      </c>
      <c r="O490" s="186" t="str">
        <f aca="false">IF(AND(O$30&gt;=$D490,O$30&lt;=$D490,NOT(ISBLANK($D490))),$G490,"")</f>
        <v/>
      </c>
      <c r="P490" s="186" t="str">
        <f aca="false">IF(AND(P$30&gt;=$D490,P$30&lt;=$D490,NOT(ISBLANK($D490))),$G490,"")</f>
        <v/>
      </c>
      <c r="Q490" s="186" t="str">
        <f aca="false">IF(AND(Q$30&gt;=$D490,Q$30&lt;=$D490,NOT(ISBLANK($D490))),$G490,"")</f>
        <v/>
      </c>
      <c r="R490" s="186" t="str">
        <f aca="false">IF(AND(R$30&gt;=$D490,R$30&lt;=$D490,NOT(ISBLANK($D490))),$G490,"")</f>
        <v/>
      </c>
    </row>
    <row r="491" customFormat="false" ht="15.05" hidden="false" customHeight="false" outlineLevel="0" collapsed="false">
      <c r="H491" s="197"/>
      <c r="I491" s="197"/>
      <c r="J491" s="226"/>
      <c r="L491" s="186" t="str">
        <f aca="false">IF(AND(L$30&gt;=$D491,L$30&lt;=$D491,NOT(ISBLANK($D491))),$G491,"")</f>
        <v/>
      </c>
      <c r="M491" s="186" t="str">
        <f aca="false">IF(AND(M$30&gt;=$D491,M$30&lt;=$D491,NOT(ISBLANK($D491))),$G491,"")</f>
        <v/>
      </c>
      <c r="N491" s="186" t="str">
        <f aca="false">IF(AND(N$30&gt;=$D491,N$30&lt;=$D491,NOT(ISBLANK($D491))),$G491,"")</f>
        <v/>
      </c>
      <c r="O491" s="186" t="str">
        <f aca="false">IF(AND(O$30&gt;=$D491,O$30&lt;=$D491,NOT(ISBLANK($D491))),$G491,"")</f>
        <v/>
      </c>
      <c r="P491" s="186" t="str">
        <f aca="false">IF(AND(P$30&gt;=$D491,P$30&lt;=$D491,NOT(ISBLANK($D491))),$G491,"")</f>
        <v/>
      </c>
      <c r="Q491" s="186" t="str">
        <f aca="false">IF(AND(Q$30&gt;=$D491,Q$30&lt;=$D491,NOT(ISBLANK($D491))),$G491,"")</f>
        <v/>
      </c>
      <c r="R491" s="186" t="str">
        <f aca="false">IF(AND(R$30&gt;=$D491,R$30&lt;=$D491,NOT(ISBLANK($D491))),$G491,"")</f>
        <v/>
      </c>
    </row>
    <row r="492" customFormat="false" ht="15.05" hidden="false" customHeight="false" outlineLevel="0" collapsed="false">
      <c r="H492" s="197"/>
      <c r="I492" s="197"/>
      <c r="J492" s="226"/>
      <c r="L492" s="186" t="str">
        <f aca="false">IF(AND(L$30&gt;=$D492,L$30&lt;=$D492,NOT(ISBLANK($D492))),$G492,"")</f>
        <v/>
      </c>
      <c r="M492" s="186" t="str">
        <f aca="false">IF(AND(M$30&gt;=$D492,M$30&lt;=$D492,NOT(ISBLANK($D492))),$G492,"")</f>
        <v/>
      </c>
      <c r="N492" s="186" t="str">
        <f aca="false">IF(AND(N$30&gt;=$D492,N$30&lt;=$D492,NOT(ISBLANK($D492))),$G492,"")</f>
        <v/>
      </c>
      <c r="O492" s="186" t="str">
        <f aca="false">IF(AND(O$30&gt;=$D492,O$30&lt;=$D492,NOT(ISBLANK($D492))),$G492,"")</f>
        <v/>
      </c>
      <c r="P492" s="186" t="str">
        <f aca="false">IF(AND(P$30&gt;=$D492,P$30&lt;=$D492,NOT(ISBLANK($D492))),$G492,"")</f>
        <v/>
      </c>
      <c r="Q492" s="186" t="str">
        <f aca="false">IF(AND(Q$30&gt;=$D492,Q$30&lt;=$D492,NOT(ISBLANK($D492))),$G492,"")</f>
        <v/>
      </c>
      <c r="R492" s="186" t="str">
        <f aca="false">IF(AND(R$30&gt;=$D492,R$30&lt;=$D492,NOT(ISBLANK($D492))),$G492,"")</f>
        <v/>
      </c>
    </row>
    <row r="493" customFormat="false" ht="15.05" hidden="false" customHeight="false" outlineLevel="0" collapsed="false">
      <c r="H493" s="197"/>
      <c r="I493" s="197"/>
      <c r="J493" s="226"/>
      <c r="L493" s="186" t="str">
        <f aca="false">IF(AND(L$30&gt;=$D493,L$30&lt;=$D493,NOT(ISBLANK($D493))),$G493,"")</f>
        <v/>
      </c>
      <c r="M493" s="186" t="str">
        <f aca="false">IF(AND(M$30&gt;=$D493,M$30&lt;=$D493,NOT(ISBLANK($D493))),$G493,"")</f>
        <v/>
      </c>
      <c r="N493" s="186" t="str">
        <f aca="false">IF(AND(N$30&gt;=$D493,N$30&lt;=$D493,NOT(ISBLANK($D493))),$G493,"")</f>
        <v/>
      </c>
      <c r="O493" s="186" t="str">
        <f aca="false">IF(AND(O$30&gt;=$D493,O$30&lt;=$D493,NOT(ISBLANK($D493))),$G493,"")</f>
        <v/>
      </c>
      <c r="P493" s="186" t="str">
        <f aca="false">IF(AND(P$30&gt;=$D493,P$30&lt;=$D493,NOT(ISBLANK($D493))),$G493,"")</f>
        <v/>
      </c>
      <c r="Q493" s="186" t="str">
        <f aca="false">IF(AND(Q$30&gt;=$D493,Q$30&lt;=$D493,NOT(ISBLANK($D493))),$G493,"")</f>
        <v/>
      </c>
      <c r="R493" s="186" t="str">
        <f aca="false">IF(AND(R$30&gt;=$D493,R$30&lt;=$D493,NOT(ISBLANK($D493))),$G493,"")</f>
        <v/>
      </c>
    </row>
    <row r="494" customFormat="false" ht="15.05" hidden="false" customHeight="false" outlineLevel="0" collapsed="false">
      <c r="H494" s="197"/>
      <c r="I494" s="197"/>
      <c r="J494" s="226"/>
      <c r="L494" s="186" t="str">
        <f aca="false">IF(AND(L$30&gt;=$D494,L$30&lt;=$D494,NOT(ISBLANK($D494))),$G494,"")</f>
        <v/>
      </c>
      <c r="M494" s="186" t="str">
        <f aca="false">IF(AND(M$30&gt;=$D494,M$30&lt;=$D494,NOT(ISBLANK($D494))),$G494,"")</f>
        <v/>
      </c>
      <c r="N494" s="186" t="str">
        <f aca="false">IF(AND(N$30&gt;=$D494,N$30&lt;=$D494,NOT(ISBLANK($D494))),$G494,"")</f>
        <v/>
      </c>
      <c r="O494" s="186" t="str">
        <f aca="false">IF(AND(O$30&gt;=$D494,O$30&lt;=$D494,NOT(ISBLANK($D494))),$G494,"")</f>
        <v/>
      </c>
      <c r="P494" s="186" t="str">
        <f aca="false">IF(AND(P$30&gt;=$D494,P$30&lt;=$D494,NOT(ISBLANK($D494))),$G494,"")</f>
        <v/>
      </c>
      <c r="Q494" s="186" t="str">
        <f aca="false">IF(AND(Q$30&gt;=$D494,Q$30&lt;=$D494,NOT(ISBLANK($D494))),$G494,"")</f>
        <v/>
      </c>
      <c r="R494" s="186" t="str">
        <f aca="false">IF(AND(R$30&gt;=$D494,R$30&lt;=$D494,NOT(ISBLANK($D494))),$G494,"")</f>
        <v/>
      </c>
    </row>
    <row r="495" customFormat="false" ht="15.05" hidden="false" customHeight="false" outlineLevel="0" collapsed="false">
      <c r="H495" s="197"/>
      <c r="I495" s="197"/>
      <c r="J495" s="226"/>
      <c r="L495" s="186" t="str">
        <f aca="false">IF(AND(L$30&gt;=$D495,L$30&lt;=$D495,NOT(ISBLANK($D495))),$G495,"")</f>
        <v/>
      </c>
      <c r="M495" s="186" t="str">
        <f aca="false">IF(AND(M$30&gt;=$D495,M$30&lt;=$D495,NOT(ISBLANK($D495))),$G495,"")</f>
        <v/>
      </c>
      <c r="N495" s="186" t="str">
        <f aca="false">IF(AND(N$30&gt;=$D495,N$30&lt;=$D495,NOT(ISBLANK($D495))),$G495,"")</f>
        <v/>
      </c>
      <c r="O495" s="186" t="str">
        <f aca="false">IF(AND(O$30&gt;=$D495,O$30&lt;=$D495,NOT(ISBLANK($D495))),$G495,"")</f>
        <v/>
      </c>
      <c r="P495" s="186" t="str">
        <f aca="false">IF(AND(P$30&gt;=$D495,P$30&lt;=$D495,NOT(ISBLANK($D495))),$G495,"")</f>
        <v/>
      </c>
      <c r="Q495" s="186" t="str">
        <f aca="false">IF(AND(Q$30&gt;=$D495,Q$30&lt;=$D495,NOT(ISBLANK($D495))),$G495,"")</f>
        <v/>
      </c>
      <c r="R495" s="186" t="str">
        <f aca="false">IF(AND(R$30&gt;=$D495,R$30&lt;=$D495,NOT(ISBLANK($D495))),$G495,"")</f>
        <v/>
      </c>
    </row>
    <row r="496" customFormat="false" ht="15.05" hidden="false" customHeight="false" outlineLevel="0" collapsed="false">
      <c r="H496" s="197"/>
      <c r="I496" s="197"/>
      <c r="J496" s="226"/>
      <c r="L496" s="186" t="str">
        <f aca="false">IF(AND(L$30&gt;=$D496,L$30&lt;=$D496,NOT(ISBLANK($D496))),$G496,"")</f>
        <v/>
      </c>
      <c r="M496" s="186" t="str">
        <f aca="false">IF(AND(M$30&gt;=$D496,M$30&lt;=$D496,NOT(ISBLANK($D496))),$G496,"")</f>
        <v/>
      </c>
      <c r="N496" s="186" t="str">
        <f aca="false">IF(AND(N$30&gt;=$D496,N$30&lt;=$D496,NOT(ISBLANK($D496))),$G496,"")</f>
        <v/>
      </c>
      <c r="O496" s="186" t="str">
        <f aca="false">IF(AND(O$30&gt;=$D496,O$30&lt;=$D496,NOT(ISBLANK($D496))),$G496,"")</f>
        <v/>
      </c>
      <c r="P496" s="186" t="str">
        <f aca="false">IF(AND(P$30&gt;=$D496,P$30&lt;=$D496,NOT(ISBLANK($D496))),$G496,"")</f>
        <v/>
      </c>
      <c r="Q496" s="186" t="str">
        <f aca="false">IF(AND(Q$30&gt;=$D496,Q$30&lt;=$D496,NOT(ISBLANK($D496))),$G496,"")</f>
        <v/>
      </c>
      <c r="R496" s="186" t="str">
        <f aca="false">IF(AND(R$30&gt;=$D496,R$30&lt;=$D496,NOT(ISBLANK($D496))),$G496,"")</f>
        <v/>
      </c>
    </row>
    <row r="497" customFormat="false" ht="15.05" hidden="false" customHeight="false" outlineLevel="0" collapsed="false">
      <c r="H497" s="197"/>
      <c r="I497" s="197"/>
      <c r="J497" s="226"/>
      <c r="L497" s="186" t="str">
        <f aca="false">IF(AND(L$30&gt;=$D497,L$30&lt;=$D497,NOT(ISBLANK($D497))),$G497,"")</f>
        <v/>
      </c>
      <c r="M497" s="186" t="str">
        <f aca="false">IF(AND(M$30&gt;=$D497,M$30&lt;=$D497,NOT(ISBLANK($D497))),$G497,"")</f>
        <v/>
      </c>
      <c r="N497" s="186" t="str">
        <f aca="false">IF(AND(N$30&gt;=$D497,N$30&lt;=$D497,NOT(ISBLANK($D497))),$G497,"")</f>
        <v/>
      </c>
      <c r="O497" s="186" t="str">
        <f aca="false">IF(AND(O$30&gt;=$D497,O$30&lt;=$D497,NOT(ISBLANK($D497))),$G497,"")</f>
        <v/>
      </c>
      <c r="P497" s="186" t="str">
        <f aca="false">IF(AND(P$30&gt;=$D497,P$30&lt;=$D497,NOT(ISBLANK($D497))),$G497,"")</f>
        <v/>
      </c>
      <c r="Q497" s="186" t="str">
        <f aca="false">IF(AND(Q$30&gt;=$D497,Q$30&lt;=$D497,NOT(ISBLANK($D497))),$G497,"")</f>
        <v/>
      </c>
      <c r="R497" s="186" t="str">
        <f aca="false">IF(AND(R$30&gt;=$D497,R$30&lt;=$D497,NOT(ISBLANK($D497))),$G497,"")</f>
        <v/>
      </c>
    </row>
    <row r="498" customFormat="false" ht="15.05" hidden="false" customHeight="false" outlineLevel="0" collapsed="false">
      <c r="H498" s="197"/>
      <c r="I498" s="197"/>
      <c r="J498" s="226"/>
      <c r="L498" s="186" t="str">
        <f aca="false">IF(AND(L$30&gt;=$D498,L$30&lt;=$D498,NOT(ISBLANK($D498))),$G498,"")</f>
        <v/>
      </c>
      <c r="M498" s="186" t="str">
        <f aca="false">IF(AND(M$30&gt;=$D498,M$30&lt;=$D498,NOT(ISBLANK($D498))),$G498,"")</f>
        <v/>
      </c>
      <c r="N498" s="186" t="str">
        <f aca="false">IF(AND(N$30&gt;=$D498,N$30&lt;=$D498,NOT(ISBLANK($D498))),$G498,"")</f>
        <v/>
      </c>
      <c r="O498" s="186" t="str">
        <f aca="false">IF(AND(O$30&gt;=$D498,O$30&lt;=$D498,NOT(ISBLANK($D498))),$G498,"")</f>
        <v/>
      </c>
      <c r="P498" s="186" t="str">
        <f aca="false">IF(AND(P$30&gt;=$D498,P$30&lt;=$D498,NOT(ISBLANK($D498))),$G498,"")</f>
        <v/>
      </c>
      <c r="Q498" s="186" t="str">
        <f aca="false">IF(AND(Q$30&gt;=$D498,Q$30&lt;=$D498,NOT(ISBLANK($D498))),$G498,"")</f>
        <v/>
      </c>
      <c r="R498" s="186" t="str">
        <f aca="false">IF(AND(R$30&gt;=$D498,R$30&lt;=$D498,NOT(ISBLANK($D498))),$G498,"")</f>
        <v/>
      </c>
    </row>
    <row r="499" customFormat="false" ht="15.05" hidden="false" customHeight="false" outlineLevel="0" collapsed="false">
      <c r="H499" s="197"/>
      <c r="I499" s="197"/>
      <c r="J499" s="226"/>
      <c r="L499" s="186" t="str">
        <f aca="false">IF(AND(L$30&gt;=$D499,L$30&lt;=$D499,NOT(ISBLANK($D499))),$G499,"")</f>
        <v/>
      </c>
      <c r="M499" s="186" t="str">
        <f aca="false">IF(AND(M$30&gt;=$D499,M$30&lt;=$D499,NOT(ISBLANK($D499))),$G499,"")</f>
        <v/>
      </c>
      <c r="N499" s="186" t="str">
        <f aca="false">IF(AND(N$30&gt;=$D499,N$30&lt;=$D499,NOT(ISBLANK($D499))),$G499,"")</f>
        <v/>
      </c>
      <c r="O499" s="186" t="str">
        <f aca="false">IF(AND(O$30&gt;=$D499,O$30&lt;=$D499,NOT(ISBLANK($D499))),$G499,"")</f>
        <v/>
      </c>
      <c r="P499" s="186" t="str">
        <f aca="false">IF(AND(P$30&gt;=$D499,P$30&lt;=$D499,NOT(ISBLANK($D499))),$G499,"")</f>
        <v/>
      </c>
      <c r="Q499" s="186" t="str">
        <f aca="false">IF(AND(Q$30&gt;=$D499,Q$30&lt;=$D499,NOT(ISBLANK($D499))),$G499,"")</f>
        <v/>
      </c>
      <c r="R499" s="186" t="str">
        <f aca="false">IF(AND(R$30&gt;=$D499,R$30&lt;=$D499,NOT(ISBLANK($D499))),$G499,"")</f>
        <v/>
      </c>
    </row>
    <row r="500" customFormat="false" ht="15.05" hidden="false" customHeight="false" outlineLevel="0" collapsed="false">
      <c r="H500" s="197"/>
      <c r="I500" s="197"/>
      <c r="J500" s="226"/>
      <c r="L500" s="186" t="str">
        <f aca="false">IF(AND(L$30&gt;=$D500,L$30&lt;=$D500,NOT(ISBLANK($D500))),$G500,"")</f>
        <v/>
      </c>
      <c r="M500" s="186" t="str">
        <f aca="false">IF(AND(M$30&gt;=$D500,M$30&lt;=$D500,NOT(ISBLANK($D500))),$G500,"")</f>
        <v/>
      </c>
      <c r="N500" s="186" t="str">
        <f aca="false">IF(AND(N$30&gt;=$D500,N$30&lt;=$D500,NOT(ISBLANK($D500))),$G500,"")</f>
        <v/>
      </c>
      <c r="O500" s="186" t="str">
        <f aca="false">IF(AND(O$30&gt;=$D500,O$30&lt;=$D500,NOT(ISBLANK($D500))),$G500,"")</f>
        <v/>
      </c>
      <c r="P500" s="186" t="str">
        <f aca="false">IF(AND(P$30&gt;=$D500,P$30&lt;=$D500,NOT(ISBLANK($D500))),$G500,"")</f>
        <v/>
      </c>
      <c r="Q500" s="186" t="str">
        <f aca="false">IF(AND(Q$30&gt;=$D500,Q$30&lt;=$D500,NOT(ISBLANK($D500))),$G500,"")</f>
        <v/>
      </c>
      <c r="R500" s="186" t="str">
        <f aca="false">IF(AND(R$30&gt;=$D500,R$30&lt;=$D500,NOT(ISBLANK($D500))),$G500,"")</f>
        <v/>
      </c>
    </row>
    <row r="501" customFormat="false" ht="15.05" hidden="false" customHeight="false" outlineLevel="0" collapsed="false">
      <c r="H501" s="197"/>
      <c r="I501" s="197"/>
      <c r="J501" s="226"/>
      <c r="L501" s="186" t="str">
        <f aca="false">IF(AND(L$30&gt;=$D501,L$30&lt;=$D501,NOT(ISBLANK($D501))),$G501,"")</f>
        <v/>
      </c>
      <c r="M501" s="186" t="str">
        <f aca="false">IF(AND(M$30&gt;=$D501,M$30&lt;=$D501,NOT(ISBLANK($D501))),$G501,"")</f>
        <v/>
      </c>
      <c r="N501" s="186" t="str">
        <f aca="false">IF(AND(N$30&gt;=$D501,N$30&lt;=$D501,NOT(ISBLANK($D501))),$G501,"")</f>
        <v/>
      </c>
      <c r="O501" s="186" t="str">
        <f aca="false">IF(AND(O$30&gt;=$D501,O$30&lt;=$D501,NOT(ISBLANK($D501))),$G501,"")</f>
        <v/>
      </c>
      <c r="P501" s="186" t="str">
        <f aca="false">IF(AND(P$30&gt;=$D501,P$30&lt;=$D501,NOT(ISBLANK($D501))),$G501,"")</f>
        <v/>
      </c>
      <c r="Q501" s="186" t="str">
        <f aca="false">IF(AND(Q$30&gt;=$D501,Q$30&lt;=$D501,NOT(ISBLANK($D501))),$G501,"")</f>
        <v/>
      </c>
      <c r="R501" s="186" t="str">
        <f aca="false">IF(AND(R$30&gt;=$D501,R$30&lt;=$D501,NOT(ISBLANK($D501))),$G501,"")</f>
        <v/>
      </c>
    </row>
    <row r="502" customFormat="false" ht="15.05" hidden="false" customHeight="false" outlineLevel="0" collapsed="false">
      <c r="H502" s="197"/>
      <c r="I502" s="197"/>
      <c r="J502" s="226"/>
      <c r="L502" s="186" t="str">
        <f aca="false">IF(AND(L$30&gt;=$D502,L$30&lt;=$D502,NOT(ISBLANK($D502))),$G502,"")</f>
        <v/>
      </c>
      <c r="M502" s="186" t="str">
        <f aca="false">IF(AND(M$30&gt;=$D502,M$30&lt;=$D502,NOT(ISBLANK($D502))),$G502,"")</f>
        <v/>
      </c>
      <c r="N502" s="186" t="str">
        <f aca="false">IF(AND(N$30&gt;=$D502,N$30&lt;=$D502,NOT(ISBLANK($D502))),$G502,"")</f>
        <v/>
      </c>
      <c r="O502" s="186" t="str">
        <f aca="false">IF(AND(O$30&gt;=$D502,O$30&lt;=$D502,NOT(ISBLANK($D502))),$G502,"")</f>
        <v/>
      </c>
      <c r="P502" s="186" t="str">
        <f aca="false">IF(AND(P$30&gt;=$D502,P$30&lt;=$D502,NOT(ISBLANK($D502))),$G502,"")</f>
        <v/>
      </c>
      <c r="Q502" s="186" t="str">
        <f aca="false">IF(AND(Q$30&gt;=$D502,Q$30&lt;=$D502,NOT(ISBLANK($D502))),$G502,"")</f>
        <v/>
      </c>
      <c r="R502" s="186" t="str">
        <f aca="false">IF(AND(R$30&gt;=$D502,R$30&lt;=$D502,NOT(ISBLANK($D502))),$G502,"")</f>
        <v/>
      </c>
    </row>
    <row r="503" customFormat="false" ht="15.05" hidden="false" customHeight="false" outlineLevel="0" collapsed="false">
      <c r="H503" s="197"/>
      <c r="I503" s="197"/>
      <c r="J503" s="226"/>
      <c r="L503" s="186" t="str">
        <f aca="false">IF(AND(L$30&gt;=$D503,L$30&lt;=$D503,NOT(ISBLANK($D503))),$G503,"")</f>
        <v/>
      </c>
      <c r="M503" s="186" t="str">
        <f aca="false">IF(AND(M$30&gt;=$D503,M$30&lt;=$D503,NOT(ISBLANK($D503))),$G503,"")</f>
        <v/>
      </c>
      <c r="N503" s="186" t="str">
        <f aca="false">IF(AND(N$30&gt;=$D503,N$30&lt;=$D503,NOT(ISBLANK($D503))),$G503,"")</f>
        <v/>
      </c>
      <c r="O503" s="186" t="str">
        <f aca="false">IF(AND(O$30&gt;=$D503,O$30&lt;=$D503,NOT(ISBLANK($D503))),$G503,"")</f>
        <v/>
      </c>
      <c r="P503" s="186" t="str">
        <f aca="false">IF(AND(P$30&gt;=$D503,P$30&lt;=$D503,NOT(ISBLANK($D503))),$G503,"")</f>
        <v/>
      </c>
      <c r="Q503" s="186" t="str">
        <f aca="false">IF(AND(Q$30&gt;=$D503,Q$30&lt;=$D503,NOT(ISBLANK($D503))),$G503,"")</f>
        <v/>
      </c>
      <c r="R503" s="186" t="str">
        <f aca="false">IF(AND(R$30&gt;=$D503,R$30&lt;=$D503,NOT(ISBLANK($D503))),$G503,"")</f>
        <v/>
      </c>
    </row>
    <row r="504" customFormat="false" ht="15.05" hidden="false" customHeight="false" outlineLevel="0" collapsed="false">
      <c r="H504" s="197"/>
      <c r="I504" s="197"/>
      <c r="J504" s="226"/>
      <c r="L504" s="186" t="str">
        <f aca="false">IF(AND(L$30&gt;=$D504,L$30&lt;=$D504,NOT(ISBLANK($D504))),$G504,"")</f>
        <v/>
      </c>
      <c r="M504" s="186" t="str">
        <f aca="false">IF(AND(M$30&gt;=$D504,M$30&lt;=$D504,NOT(ISBLANK($D504))),$G504,"")</f>
        <v/>
      </c>
      <c r="N504" s="186" t="str">
        <f aca="false">IF(AND(N$30&gt;=$D504,N$30&lt;=$D504,NOT(ISBLANK($D504))),$G504,"")</f>
        <v/>
      </c>
      <c r="O504" s="186" t="str">
        <f aca="false">IF(AND(O$30&gt;=$D504,O$30&lt;=$D504,NOT(ISBLANK($D504))),$G504,"")</f>
        <v/>
      </c>
      <c r="P504" s="186" t="str">
        <f aca="false">IF(AND(P$30&gt;=$D504,P$30&lt;=$D504,NOT(ISBLANK($D504))),$G504,"")</f>
        <v/>
      </c>
      <c r="Q504" s="186" t="str">
        <f aca="false">IF(AND(Q$30&gt;=$D504,Q$30&lt;=$D504,NOT(ISBLANK($D504))),$G504,"")</f>
        <v/>
      </c>
      <c r="R504" s="186" t="str">
        <f aca="false">IF(AND(R$30&gt;=$D504,R$30&lt;=$D504,NOT(ISBLANK($D504))),$G504,"")</f>
        <v/>
      </c>
    </row>
    <row r="505" customFormat="false" ht="15.05" hidden="false" customHeight="false" outlineLevel="0" collapsed="false">
      <c r="H505" s="197"/>
      <c r="I505" s="197"/>
      <c r="J505" s="226"/>
      <c r="L505" s="186" t="str">
        <f aca="false">IF(AND(L$30&gt;=$D505,L$30&lt;=$D505,NOT(ISBLANK($D505))),$G505,"")</f>
        <v/>
      </c>
      <c r="M505" s="186" t="str">
        <f aca="false">IF(AND(M$30&gt;=$D505,M$30&lt;=$D505,NOT(ISBLANK($D505))),$G505,"")</f>
        <v/>
      </c>
      <c r="N505" s="186" t="str">
        <f aca="false">IF(AND(N$30&gt;=$D505,N$30&lt;=$D505,NOT(ISBLANK($D505))),$G505,"")</f>
        <v/>
      </c>
      <c r="O505" s="186" t="str">
        <f aca="false">IF(AND(O$30&gt;=$D505,O$30&lt;=$D505,NOT(ISBLANK($D505))),$G505,"")</f>
        <v/>
      </c>
      <c r="P505" s="186" t="str">
        <f aca="false">IF(AND(P$30&gt;=$D505,P$30&lt;=$D505,NOT(ISBLANK($D505))),$G505,"")</f>
        <v/>
      </c>
      <c r="Q505" s="186" t="str">
        <f aca="false">IF(AND(Q$30&gt;=$D505,Q$30&lt;=$D505,NOT(ISBLANK($D505))),$G505,"")</f>
        <v/>
      </c>
      <c r="R505" s="186" t="str">
        <f aca="false">IF(AND(R$30&gt;=$D505,R$30&lt;=$D505,NOT(ISBLANK($D505))),$G505,"")</f>
        <v/>
      </c>
    </row>
    <row r="506" customFormat="false" ht="15.05" hidden="false" customHeight="false" outlineLevel="0" collapsed="false">
      <c r="H506" s="197"/>
      <c r="I506" s="197"/>
      <c r="J506" s="226"/>
      <c r="L506" s="186" t="str">
        <f aca="false">IF(AND(L$30&gt;=$D506,L$30&lt;=$D506,NOT(ISBLANK($D506))),$G506,"")</f>
        <v/>
      </c>
      <c r="M506" s="186" t="str">
        <f aca="false">IF(AND(M$30&gt;=$D506,M$30&lt;=$D506,NOT(ISBLANK($D506))),$G506,"")</f>
        <v/>
      </c>
      <c r="N506" s="186" t="str">
        <f aca="false">IF(AND(N$30&gt;=$D506,N$30&lt;=$D506,NOT(ISBLANK($D506))),$G506,"")</f>
        <v/>
      </c>
      <c r="O506" s="186" t="str">
        <f aca="false">IF(AND(O$30&gt;=$D506,O$30&lt;=$D506,NOT(ISBLANK($D506))),$G506,"")</f>
        <v/>
      </c>
      <c r="P506" s="186" t="str">
        <f aca="false">IF(AND(P$30&gt;=$D506,P$30&lt;=$D506,NOT(ISBLANK($D506))),$G506,"")</f>
        <v/>
      </c>
      <c r="Q506" s="186" t="str">
        <f aca="false">IF(AND(Q$30&gt;=$D506,Q$30&lt;=$D506,NOT(ISBLANK($D506))),$G506,"")</f>
        <v/>
      </c>
      <c r="R506" s="186" t="str">
        <f aca="false">IF(AND(R$30&gt;=$D506,R$30&lt;=$D506,NOT(ISBLANK($D506))),$G506,"")</f>
        <v/>
      </c>
    </row>
    <row r="507" customFormat="false" ht="15.05" hidden="false" customHeight="false" outlineLevel="0" collapsed="false">
      <c r="H507" s="197"/>
      <c r="I507" s="197"/>
      <c r="J507" s="226"/>
      <c r="L507" s="186" t="str">
        <f aca="false">IF(AND(L$30&gt;=$D507,L$30&lt;=$D507,NOT(ISBLANK($D507))),$G507,"")</f>
        <v/>
      </c>
      <c r="M507" s="186" t="str">
        <f aca="false">IF(AND(M$30&gt;=$D507,M$30&lt;=$D507,NOT(ISBLANK($D507))),$G507,"")</f>
        <v/>
      </c>
      <c r="N507" s="186" t="str">
        <f aca="false">IF(AND(N$30&gt;=$D507,N$30&lt;=$D507,NOT(ISBLANK($D507))),$G507,"")</f>
        <v/>
      </c>
      <c r="O507" s="186" t="str">
        <f aca="false">IF(AND(O$30&gt;=$D507,O$30&lt;=$D507,NOT(ISBLANK($D507))),$G507,"")</f>
        <v/>
      </c>
      <c r="P507" s="186" t="str">
        <f aca="false">IF(AND(P$30&gt;=$D507,P$30&lt;=$D507,NOT(ISBLANK($D507))),$G507,"")</f>
        <v/>
      </c>
      <c r="Q507" s="186" t="str">
        <f aca="false">IF(AND(Q$30&gt;=$D507,Q$30&lt;=$D507,NOT(ISBLANK($D507))),$G507,"")</f>
        <v/>
      </c>
      <c r="R507" s="186" t="str">
        <f aca="false">IF(AND(R$30&gt;=$D507,R$30&lt;=$D507,NOT(ISBLANK($D507))),$G507,"")</f>
        <v/>
      </c>
    </row>
    <row r="508" customFormat="false" ht="15.05" hidden="false" customHeight="false" outlineLevel="0" collapsed="false">
      <c r="H508" s="197"/>
      <c r="I508" s="197"/>
      <c r="J508" s="226"/>
      <c r="L508" s="186" t="str">
        <f aca="false">IF(AND(L$30&gt;=$D508,L$30&lt;=$D508,NOT(ISBLANK($D508))),$G508,"")</f>
        <v/>
      </c>
      <c r="M508" s="186" t="str">
        <f aca="false">IF(AND(M$30&gt;=$D508,M$30&lt;=$D508,NOT(ISBLANK($D508))),$G508,"")</f>
        <v/>
      </c>
      <c r="N508" s="186" t="str">
        <f aca="false">IF(AND(N$30&gt;=$D508,N$30&lt;=$D508,NOT(ISBLANK($D508))),$G508,"")</f>
        <v/>
      </c>
      <c r="O508" s="186" t="str">
        <f aca="false">IF(AND(O$30&gt;=$D508,O$30&lt;=$D508,NOT(ISBLANK($D508))),$G508,"")</f>
        <v/>
      </c>
      <c r="P508" s="186" t="str">
        <f aca="false">IF(AND(P$30&gt;=$D508,P$30&lt;=$D508,NOT(ISBLANK($D508))),$G508,"")</f>
        <v/>
      </c>
      <c r="Q508" s="186" t="str">
        <f aca="false">IF(AND(Q$30&gt;=$D508,Q$30&lt;=$D508,NOT(ISBLANK($D508))),$G508,"")</f>
        <v/>
      </c>
      <c r="R508" s="186" t="str">
        <f aca="false">IF(AND(R$30&gt;=$D508,R$30&lt;=$D508,NOT(ISBLANK($D508))),$G508,"")</f>
        <v/>
      </c>
    </row>
    <row r="509" customFormat="false" ht="15.05" hidden="false" customHeight="false" outlineLevel="0" collapsed="false">
      <c r="H509" s="197"/>
      <c r="I509" s="197"/>
      <c r="J509" s="226"/>
      <c r="L509" s="186" t="str">
        <f aca="false">IF(AND(L$30&gt;=$D509,L$30&lt;=$D509,NOT(ISBLANK($D509))),$G509,"")</f>
        <v/>
      </c>
      <c r="M509" s="186" t="str">
        <f aca="false">IF(AND(M$30&gt;=$D509,M$30&lt;=$D509,NOT(ISBLANK($D509))),$G509,"")</f>
        <v/>
      </c>
      <c r="N509" s="186" t="str">
        <f aca="false">IF(AND(N$30&gt;=$D509,N$30&lt;=$D509,NOT(ISBLANK($D509))),$G509,"")</f>
        <v/>
      </c>
      <c r="O509" s="186" t="str">
        <f aca="false">IF(AND(O$30&gt;=$D509,O$30&lt;=$D509,NOT(ISBLANK($D509))),$G509,"")</f>
        <v/>
      </c>
      <c r="P509" s="186" t="str">
        <f aca="false">IF(AND(P$30&gt;=$D509,P$30&lt;=$D509,NOT(ISBLANK($D509))),$G509,"")</f>
        <v/>
      </c>
      <c r="Q509" s="186" t="str">
        <f aca="false">IF(AND(Q$30&gt;=$D509,Q$30&lt;=$D509,NOT(ISBLANK($D509))),$G509,"")</f>
        <v/>
      </c>
      <c r="R509" s="186" t="str">
        <f aca="false">IF(AND(R$30&gt;=$D509,R$30&lt;=$D509,NOT(ISBLANK($D509))),$G509,"")</f>
        <v/>
      </c>
    </row>
    <row r="510" customFormat="false" ht="15.05" hidden="false" customHeight="false" outlineLevel="0" collapsed="false">
      <c r="H510" s="197"/>
      <c r="I510" s="197"/>
      <c r="J510" s="226"/>
      <c r="L510" s="186" t="str">
        <f aca="false">IF(AND(L$30&gt;=$D510,L$30&lt;=$D510,NOT(ISBLANK($D510))),$G510,"")</f>
        <v/>
      </c>
      <c r="M510" s="186" t="str">
        <f aca="false">IF(AND(M$30&gt;=$D510,M$30&lt;=$D510,NOT(ISBLANK($D510))),$G510,"")</f>
        <v/>
      </c>
      <c r="N510" s="186" t="str">
        <f aca="false">IF(AND(N$30&gt;=$D510,N$30&lt;=$D510,NOT(ISBLANK($D510))),$G510,"")</f>
        <v/>
      </c>
      <c r="O510" s="186" t="str">
        <f aca="false">IF(AND(O$30&gt;=$D510,O$30&lt;=$D510,NOT(ISBLANK($D510))),$G510,"")</f>
        <v/>
      </c>
      <c r="P510" s="186" t="str">
        <f aca="false">IF(AND(P$30&gt;=$D510,P$30&lt;=$D510,NOT(ISBLANK($D510))),$G510,"")</f>
        <v/>
      </c>
      <c r="Q510" s="186" t="str">
        <f aca="false">IF(AND(Q$30&gt;=$D510,Q$30&lt;=$D510,NOT(ISBLANK($D510))),$G510,"")</f>
        <v/>
      </c>
      <c r="R510" s="186" t="str">
        <f aca="false">IF(AND(R$30&gt;=$D510,R$30&lt;=$D510,NOT(ISBLANK($D510))),$G510,"")</f>
        <v/>
      </c>
    </row>
    <row r="511" customFormat="false" ht="15.05" hidden="false" customHeight="false" outlineLevel="0" collapsed="false">
      <c r="H511" s="197"/>
      <c r="I511" s="197"/>
      <c r="J511" s="226"/>
      <c r="L511" s="186" t="str">
        <f aca="false">IF(AND(L$30&gt;=$D511,L$30&lt;=$D511,NOT(ISBLANK($D511))),$G511,"")</f>
        <v/>
      </c>
      <c r="M511" s="186" t="str">
        <f aca="false">IF(AND(M$30&gt;=$D511,M$30&lt;=$D511,NOT(ISBLANK($D511))),$G511,"")</f>
        <v/>
      </c>
      <c r="N511" s="186" t="str">
        <f aca="false">IF(AND(N$30&gt;=$D511,N$30&lt;=$D511,NOT(ISBLANK($D511))),$G511,"")</f>
        <v/>
      </c>
      <c r="O511" s="186" t="str">
        <f aca="false">IF(AND(O$30&gt;=$D511,O$30&lt;=$D511,NOT(ISBLANK($D511))),$G511,"")</f>
        <v/>
      </c>
      <c r="P511" s="186" t="str">
        <f aca="false">IF(AND(P$30&gt;=$D511,P$30&lt;=$D511,NOT(ISBLANK($D511))),$G511,"")</f>
        <v/>
      </c>
      <c r="Q511" s="186" t="str">
        <f aca="false">IF(AND(Q$30&gt;=$D511,Q$30&lt;=$D511,NOT(ISBLANK($D511))),$G511,"")</f>
        <v/>
      </c>
      <c r="R511" s="186" t="str">
        <f aca="false">IF(AND(R$30&gt;=$D511,R$30&lt;=$D511,NOT(ISBLANK($D511))),$G511,"")</f>
        <v/>
      </c>
    </row>
    <row r="512" customFormat="false" ht="15.05" hidden="false" customHeight="false" outlineLevel="0" collapsed="false">
      <c r="H512" s="197"/>
      <c r="I512" s="197"/>
      <c r="J512" s="226"/>
      <c r="L512" s="186" t="str">
        <f aca="false">IF(AND(L$30&gt;=$D512,L$30&lt;=$D512,NOT(ISBLANK($D512))),$G512,"")</f>
        <v/>
      </c>
      <c r="M512" s="186" t="str">
        <f aca="false">IF(AND(M$30&gt;=$D512,M$30&lt;=$D512,NOT(ISBLANK($D512))),$G512,"")</f>
        <v/>
      </c>
      <c r="N512" s="186" t="str">
        <f aca="false">IF(AND(N$30&gt;=$D512,N$30&lt;=$D512,NOT(ISBLANK($D512))),$G512,"")</f>
        <v/>
      </c>
      <c r="O512" s="186" t="str">
        <f aca="false">IF(AND(O$30&gt;=$D512,O$30&lt;=$D512,NOT(ISBLANK($D512))),$G512,"")</f>
        <v/>
      </c>
      <c r="P512" s="186" t="str">
        <f aca="false">IF(AND(P$30&gt;=$D512,P$30&lt;=$D512,NOT(ISBLANK($D512))),$G512,"")</f>
        <v/>
      </c>
      <c r="Q512" s="186" t="str">
        <f aca="false">IF(AND(Q$30&gt;=$D512,Q$30&lt;=$D512,NOT(ISBLANK($D512))),$G512,"")</f>
        <v/>
      </c>
      <c r="R512" s="186" t="str">
        <f aca="false">IF(AND(R$30&gt;=$D512,R$30&lt;=$D512,NOT(ISBLANK($D512))),$G512,"")</f>
        <v/>
      </c>
    </row>
    <row r="513" customFormat="false" ht="15.05" hidden="false" customHeight="false" outlineLevel="0" collapsed="false">
      <c r="H513" s="197"/>
      <c r="I513" s="197"/>
      <c r="J513" s="226"/>
      <c r="L513" s="186" t="str">
        <f aca="false">IF(AND(L$30&gt;=$D513,L$30&lt;=$D513,NOT(ISBLANK($D513))),$G513,"")</f>
        <v/>
      </c>
      <c r="M513" s="186" t="str">
        <f aca="false">IF(AND(M$30&gt;=$D513,M$30&lt;=$D513,NOT(ISBLANK($D513))),$G513,"")</f>
        <v/>
      </c>
      <c r="N513" s="186" t="str">
        <f aca="false">IF(AND(N$30&gt;=$D513,N$30&lt;=$D513,NOT(ISBLANK($D513))),$G513,"")</f>
        <v/>
      </c>
      <c r="O513" s="186" t="str">
        <f aca="false">IF(AND(O$30&gt;=$D513,O$30&lt;=$D513,NOT(ISBLANK($D513))),$G513,"")</f>
        <v/>
      </c>
      <c r="P513" s="186" t="str">
        <f aca="false">IF(AND(P$30&gt;=$D513,P$30&lt;=$D513,NOT(ISBLANK($D513))),$G513,"")</f>
        <v/>
      </c>
      <c r="Q513" s="186" t="str">
        <f aca="false">IF(AND(Q$30&gt;=$D513,Q$30&lt;=$D513,NOT(ISBLANK($D513))),$G513,"")</f>
        <v/>
      </c>
      <c r="R513" s="186" t="str">
        <f aca="false">IF(AND(R$30&gt;=$D513,R$30&lt;=$D513,NOT(ISBLANK($D513))),$G513,"")</f>
        <v/>
      </c>
    </row>
    <row r="514" customFormat="false" ht="15.05" hidden="false" customHeight="false" outlineLevel="0" collapsed="false">
      <c r="H514" s="197"/>
      <c r="I514" s="197"/>
      <c r="J514" s="226"/>
      <c r="L514" s="186" t="str">
        <f aca="false">IF(AND(L$30&gt;=$D514,L$30&lt;=$D514,NOT(ISBLANK($D514))),$G514,"")</f>
        <v/>
      </c>
      <c r="M514" s="186" t="str">
        <f aca="false">IF(AND(M$30&gt;=$D514,M$30&lt;=$D514,NOT(ISBLANK($D514))),$G514,"")</f>
        <v/>
      </c>
      <c r="N514" s="186" t="str">
        <f aca="false">IF(AND(N$30&gt;=$D514,N$30&lt;=$D514,NOT(ISBLANK($D514))),$G514,"")</f>
        <v/>
      </c>
      <c r="O514" s="186" t="str">
        <f aca="false">IF(AND(O$30&gt;=$D514,O$30&lt;=$D514,NOT(ISBLANK($D514))),$G514,"")</f>
        <v/>
      </c>
      <c r="P514" s="186" t="str">
        <f aca="false">IF(AND(P$30&gt;=$D514,P$30&lt;=$D514,NOT(ISBLANK($D514))),$G514,"")</f>
        <v/>
      </c>
      <c r="Q514" s="186" t="str">
        <f aca="false">IF(AND(Q$30&gt;=$D514,Q$30&lt;=$D514,NOT(ISBLANK($D514))),$G514,"")</f>
        <v/>
      </c>
      <c r="R514" s="186" t="str">
        <f aca="false">IF(AND(R$30&gt;=$D514,R$30&lt;=$D514,NOT(ISBLANK($D514))),$G514,"")</f>
        <v/>
      </c>
    </row>
    <row r="515" customFormat="false" ht="15.05" hidden="false" customHeight="false" outlineLevel="0" collapsed="false">
      <c r="H515" s="197"/>
      <c r="I515" s="197"/>
      <c r="J515" s="226"/>
      <c r="L515" s="186" t="str">
        <f aca="false">IF(AND(L$30&gt;=$D515,L$30&lt;=$D515,NOT(ISBLANK($D515))),$G515,"")</f>
        <v/>
      </c>
      <c r="M515" s="186" t="str">
        <f aca="false">IF(AND(M$30&gt;=$D515,M$30&lt;=$D515,NOT(ISBLANK($D515))),$G515,"")</f>
        <v/>
      </c>
      <c r="N515" s="186" t="str">
        <f aca="false">IF(AND(N$30&gt;=$D515,N$30&lt;=$D515,NOT(ISBLANK($D515))),$G515,"")</f>
        <v/>
      </c>
      <c r="O515" s="186" t="str">
        <f aca="false">IF(AND(O$30&gt;=$D515,O$30&lt;=$D515,NOT(ISBLANK($D515))),$G515,"")</f>
        <v/>
      </c>
      <c r="P515" s="186" t="str">
        <f aca="false">IF(AND(P$30&gt;=$D515,P$30&lt;=$D515,NOT(ISBLANK($D515))),$G515,"")</f>
        <v/>
      </c>
      <c r="Q515" s="186" t="str">
        <f aca="false">IF(AND(Q$30&gt;=$D515,Q$30&lt;=$D515,NOT(ISBLANK($D515))),$G515,"")</f>
        <v/>
      </c>
      <c r="R515" s="186" t="str">
        <f aca="false">IF(AND(R$30&gt;=$D515,R$30&lt;=$D515,NOT(ISBLANK($D515))),$G515,"")</f>
        <v/>
      </c>
    </row>
    <row r="516" customFormat="false" ht="15.05" hidden="false" customHeight="false" outlineLevel="0" collapsed="false">
      <c r="H516" s="197"/>
      <c r="I516" s="197"/>
      <c r="J516" s="226"/>
      <c r="L516" s="186" t="str">
        <f aca="false">IF(AND(L$30&gt;=$D516,L$30&lt;=$D516,NOT(ISBLANK($D516))),$G516,"")</f>
        <v/>
      </c>
      <c r="M516" s="186" t="str">
        <f aca="false">IF(AND(M$30&gt;=$D516,M$30&lt;=$D516,NOT(ISBLANK($D516))),$G516,"")</f>
        <v/>
      </c>
      <c r="N516" s="186" t="str">
        <f aca="false">IF(AND(N$30&gt;=$D516,N$30&lt;=$D516,NOT(ISBLANK($D516))),$G516,"")</f>
        <v/>
      </c>
      <c r="O516" s="186" t="str">
        <f aca="false">IF(AND(O$30&gt;=$D516,O$30&lt;=$D516,NOT(ISBLANK($D516))),$G516,"")</f>
        <v/>
      </c>
      <c r="P516" s="186" t="str">
        <f aca="false">IF(AND(P$30&gt;=$D516,P$30&lt;=$D516,NOT(ISBLANK($D516))),$G516,"")</f>
        <v/>
      </c>
      <c r="Q516" s="186" t="str">
        <f aca="false">IF(AND(Q$30&gt;=$D516,Q$30&lt;=$D516,NOT(ISBLANK($D516))),$G516,"")</f>
        <v/>
      </c>
      <c r="R516" s="186" t="str">
        <f aca="false">IF(AND(R$30&gt;=$D516,R$30&lt;=$D516,NOT(ISBLANK($D516))),$G516,"")</f>
        <v/>
      </c>
    </row>
    <row r="517" customFormat="false" ht="15.05" hidden="false" customHeight="false" outlineLevel="0" collapsed="false">
      <c r="H517" s="197"/>
      <c r="I517" s="197"/>
      <c r="J517" s="226"/>
      <c r="L517" s="186" t="str">
        <f aca="false">IF(AND(L$30&gt;=$D517,L$30&lt;=$D517,NOT(ISBLANK($D517))),$G517,"")</f>
        <v/>
      </c>
      <c r="M517" s="186" t="str">
        <f aca="false">IF(AND(M$30&gt;=$D517,M$30&lt;=$D517,NOT(ISBLANK($D517))),$G517,"")</f>
        <v/>
      </c>
      <c r="N517" s="186" t="str">
        <f aca="false">IF(AND(N$30&gt;=$D517,N$30&lt;=$D517,NOT(ISBLANK($D517))),$G517,"")</f>
        <v/>
      </c>
      <c r="O517" s="186" t="str">
        <f aca="false">IF(AND(O$30&gt;=$D517,O$30&lt;=$D517,NOT(ISBLANK($D517))),$G517,"")</f>
        <v/>
      </c>
      <c r="P517" s="186" t="str">
        <f aca="false">IF(AND(P$30&gt;=$D517,P$30&lt;=$D517,NOT(ISBLANK($D517))),$G517,"")</f>
        <v/>
      </c>
      <c r="Q517" s="186" t="str">
        <f aca="false">IF(AND(Q$30&gt;=$D517,Q$30&lt;=$D517,NOT(ISBLANK($D517))),$G517,"")</f>
        <v/>
      </c>
      <c r="R517" s="186" t="str">
        <f aca="false">IF(AND(R$30&gt;=$D517,R$30&lt;=$D517,NOT(ISBLANK($D517))),$G517,"")</f>
        <v/>
      </c>
    </row>
    <row r="518" customFormat="false" ht="15.05" hidden="false" customHeight="false" outlineLevel="0" collapsed="false">
      <c r="H518" s="197"/>
      <c r="I518" s="197"/>
      <c r="J518" s="226"/>
      <c r="L518" s="186" t="str">
        <f aca="false">IF(AND(L$30&gt;=$D518,L$30&lt;=$D518,NOT(ISBLANK($D518))),$G518,"")</f>
        <v/>
      </c>
      <c r="M518" s="186" t="str">
        <f aca="false">IF(AND(M$30&gt;=$D518,M$30&lt;=$D518,NOT(ISBLANK($D518))),$G518,"")</f>
        <v/>
      </c>
      <c r="N518" s="186" t="str">
        <f aca="false">IF(AND(N$30&gt;=$D518,N$30&lt;=$D518,NOT(ISBLANK($D518))),$G518,"")</f>
        <v/>
      </c>
      <c r="O518" s="186" t="str">
        <f aca="false">IF(AND(O$30&gt;=$D518,O$30&lt;=$D518,NOT(ISBLANK($D518))),$G518,"")</f>
        <v/>
      </c>
      <c r="P518" s="186" t="str">
        <f aca="false">IF(AND(P$30&gt;=$D518,P$30&lt;=$D518,NOT(ISBLANK($D518))),$G518,"")</f>
        <v/>
      </c>
      <c r="Q518" s="186" t="str">
        <f aca="false">IF(AND(Q$30&gt;=$D518,Q$30&lt;=$D518,NOT(ISBLANK($D518))),$G518,"")</f>
        <v/>
      </c>
      <c r="R518" s="186" t="str">
        <f aca="false">IF(AND(R$30&gt;=$D518,R$30&lt;=$D518,NOT(ISBLANK($D518))),$G518,"")</f>
        <v/>
      </c>
    </row>
    <row r="519" customFormat="false" ht="15.05" hidden="false" customHeight="false" outlineLevel="0" collapsed="false">
      <c r="H519" s="197"/>
      <c r="I519" s="197"/>
      <c r="J519" s="226"/>
      <c r="L519" s="186" t="str">
        <f aca="false">IF(AND(L$30&gt;=$D519,L$30&lt;=$D519,NOT(ISBLANK($D519))),$G519,"")</f>
        <v/>
      </c>
      <c r="M519" s="186" t="str">
        <f aca="false">IF(AND(M$30&gt;=$D519,M$30&lt;=$D519,NOT(ISBLANK($D519))),$G519,"")</f>
        <v/>
      </c>
      <c r="N519" s="186" t="str">
        <f aca="false">IF(AND(N$30&gt;=$D519,N$30&lt;=$D519,NOT(ISBLANK($D519))),$G519,"")</f>
        <v/>
      </c>
      <c r="O519" s="186" t="str">
        <f aca="false">IF(AND(O$30&gt;=$D519,O$30&lt;=$D519,NOT(ISBLANK($D519))),$G519,"")</f>
        <v/>
      </c>
      <c r="P519" s="186" t="str">
        <f aca="false">IF(AND(P$30&gt;=$D519,P$30&lt;=$D519,NOT(ISBLANK($D519))),$G519,"")</f>
        <v/>
      </c>
      <c r="Q519" s="186" t="str">
        <f aca="false">IF(AND(Q$30&gt;=$D519,Q$30&lt;=$D519,NOT(ISBLANK($D519))),$G519,"")</f>
        <v/>
      </c>
      <c r="R519" s="186" t="str">
        <f aca="false">IF(AND(R$30&gt;=$D519,R$30&lt;=$D519,NOT(ISBLANK($D519))),$G519,"")</f>
        <v/>
      </c>
    </row>
    <row r="520" customFormat="false" ht="15.05" hidden="false" customHeight="false" outlineLevel="0" collapsed="false">
      <c r="H520" s="197"/>
      <c r="I520" s="197"/>
      <c r="J520" s="226"/>
      <c r="L520" s="186" t="str">
        <f aca="false">IF(AND(L$30&gt;=$D520,L$30&lt;=$D520,NOT(ISBLANK($D520))),$G520,"")</f>
        <v/>
      </c>
      <c r="M520" s="186" t="str">
        <f aca="false">IF(AND(M$30&gt;=$D520,M$30&lt;=$D520,NOT(ISBLANK($D520))),$G520,"")</f>
        <v/>
      </c>
      <c r="N520" s="186" t="str">
        <f aca="false">IF(AND(N$30&gt;=$D520,N$30&lt;=$D520,NOT(ISBLANK($D520))),$G520,"")</f>
        <v/>
      </c>
      <c r="O520" s="186" t="str">
        <f aca="false">IF(AND(O$30&gt;=$D520,O$30&lt;=$D520,NOT(ISBLANK($D520))),$G520,"")</f>
        <v/>
      </c>
      <c r="P520" s="186" t="str">
        <f aca="false">IF(AND(P$30&gt;=$D520,P$30&lt;=$D520,NOT(ISBLANK($D520))),$G520,"")</f>
        <v/>
      </c>
      <c r="Q520" s="186" t="str">
        <f aca="false">IF(AND(Q$30&gt;=$D520,Q$30&lt;=$D520,NOT(ISBLANK($D520))),$G520,"")</f>
        <v/>
      </c>
      <c r="R520" s="186" t="str">
        <f aca="false">IF(AND(R$30&gt;=$D520,R$30&lt;=$D520,NOT(ISBLANK($D520))),$G520,"")</f>
        <v/>
      </c>
    </row>
    <row r="521" customFormat="false" ht="15.05" hidden="false" customHeight="false" outlineLevel="0" collapsed="false">
      <c r="H521" s="197"/>
      <c r="I521" s="197"/>
      <c r="J521" s="226"/>
      <c r="L521" s="186" t="str">
        <f aca="false">IF(AND(L$30&gt;=$D521,L$30&lt;=$D521,NOT(ISBLANK($D521))),$G521,"")</f>
        <v/>
      </c>
      <c r="M521" s="186" t="str">
        <f aca="false">IF(AND(M$30&gt;=$D521,M$30&lt;=$D521,NOT(ISBLANK($D521))),$G521,"")</f>
        <v/>
      </c>
      <c r="N521" s="186" t="str">
        <f aca="false">IF(AND(N$30&gt;=$D521,N$30&lt;=$D521,NOT(ISBLANK($D521))),$G521,"")</f>
        <v/>
      </c>
      <c r="O521" s="186" t="str">
        <f aca="false">IF(AND(O$30&gt;=$D521,O$30&lt;=$D521,NOT(ISBLANK($D521))),$G521,"")</f>
        <v/>
      </c>
      <c r="P521" s="186" t="str">
        <f aca="false">IF(AND(P$30&gt;=$D521,P$30&lt;=$D521,NOT(ISBLANK($D521))),$G521,"")</f>
        <v/>
      </c>
      <c r="Q521" s="186" t="str">
        <f aca="false">IF(AND(Q$30&gt;=$D521,Q$30&lt;=$D521,NOT(ISBLANK($D521))),$G521,"")</f>
        <v/>
      </c>
      <c r="R521" s="186" t="str">
        <f aca="false">IF(AND(R$30&gt;=$D521,R$30&lt;=$D521,NOT(ISBLANK($D521))),$G521,"")</f>
        <v/>
      </c>
    </row>
    <row r="522" customFormat="false" ht="15.05" hidden="false" customHeight="false" outlineLevel="0" collapsed="false">
      <c r="H522" s="197"/>
      <c r="I522" s="197"/>
      <c r="J522" s="226"/>
      <c r="L522" s="186" t="str">
        <f aca="false">IF(AND(L$30&gt;=$D522,L$30&lt;=$D522,NOT(ISBLANK($D522))),$G522,"")</f>
        <v/>
      </c>
      <c r="M522" s="186" t="str">
        <f aca="false">IF(AND(M$30&gt;=$D522,M$30&lt;=$D522,NOT(ISBLANK($D522))),$G522,"")</f>
        <v/>
      </c>
      <c r="N522" s="186" t="str">
        <f aca="false">IF(AND(N$30&gt;=$D522,N$30&lt;=$D522,NOT(ISBLANK($D522))),$G522,"")</f>
        <v/>
      </c>
      <c r="O522" s="186" t="str">
        <f aca="false">IF(AND(O$30&gt;=$D522,O$30&lt;=$D522,NOT(ISBLANK($D522))),$G522,"")</f>
        <v/>
      </c>
      <c r="P522" s="186" t="str">
        <f aca="false">IF(AND(P$30&gt;=$D522,P$30&lt;=$D522,NOT(ISBLANK($D522))),$G522,"")</f>
        <v/>
      </c>
      <c r="Q522" s="186" t="str">
        <f aca="false">IF(AND(Q$30&gt;=$D522,Q$30&lt;=$D522,NOT(ISBLANK($D522))),$G522,"")</f>
        <v/>
      </c>
      <c r="R522" s="186" t="str">
        <f aca="false">IF(AND(R$30&gt;=$D522,R$30&lt;=$D522,NOT(ISBLANK($D522))),$G522,"")</f>
        <v/>
      </c>
    </row>
    <row r="523" customFormat="false" ht="15.05" hidden="false" customHeight="false" outlineLevel="0" collapsed="false">
      <c r="H523" s="197"/>
      <c r="I523" s="197"/>
      <c r="J523" s="226"/>
      <c r="L523" s="186" t="str">
        <f aca="false">IF(AND(L$30&gt;=$D523,L$30&lt;=$D523,NOT(ISBLANK($D523))),$G523,"")</f>
        <v/>
      </c>
      <c r="M523" s="186" t="str">
        <f aca="false">IF(AND(M$30&gt;=$D523,M$30&lt;=$D523,NOT(ISBLANK($D523))),$G523,"")</f>
        <v/>
      </c>
      <c r="N523" s="186" t="str">
        <f aca="false">IF(AND(N$30&gt;=$D523,N$30&lt;=$D523,NOT(ISBLANK($D523))),$G523,"")</f>
        <v/>
      </c>
      <c r="O523" s="186" t="str">
        <f aca="false">IF(AND(O$30&gt;=$D523,O$30&lt;=$D523,NOT(ISBLANK($D523))),$G523,"")</f>
        <v/>
      </c>
      <c r="P523" s="186" t="str">
        <f aca="false">IF(AND(P$30&gt;=$D523,P$30&lt;=$D523,NOT(ISBLANK($D523))),$G523,"")</f>
        <v/>
      </c>
      <c r="Q523" s="186" t="str">
        <f aca="false">IF(AND(Q$30&gt;=$D523,Q$30&lt;=$D523,NOT(ISBLANK($D523))),$G523,"")</f>
        <v/>
      </c>
      <c r="R523" s="186" t="str">
        <f aca="false">IF(AND(R$30&gt;=$D523,R$30&lt;=$D523,NOT(ISBLANK($D523))),$G523,"")</f>
        <v/>
      </c>
    </row>
    <row r="524" customFormat="false" ht="15.05" hidden="false" customHeight="false" outlineLevel="0" collapsed="false">
      <c r="H524" s="197"/>
      <c r="I524" s="197"/>
      <c r="J524" s="226"/>
      <c r="L524" s="186" t="str">
        <f aca="false">IF(AND(L$30&gt;=$D524,L$30&lt;=$D524,NOT(ISBLANK($D524))),$G524,"")</f>
        <v/>
      </c>
      <c r="M524" s="186" t="str">
        <f aca="false">IF(AND(M$30&gt;=$D524,M$30&lt;=$D524,NOT(ISBLANK($D524))),$G524,"")</f>
        <v/>
      </c>
      <c r="N524" s="186" t="str">
        <f aca="false">IF(AND(N$30&gt;=$D524,N$30&lt;=$D524,NOT(ISBLANK($D524))),$G524,"")</f>
        <v/>
      </c>
      <c r="O524" s="186" t="str">
        <f aca="false">IF(AND(O$30&gt;=$D524,O$30&lt;=$D524,NOT(ISBLANK($D524))),$G524,"")</f>
        <v/>
      </c>
      <c r="P524" s="186" t="str">
        <f aca="false">IF(AND(P$30&gt;=$D524,P$30&lt;=$D524,NOT(ISBLANK($D524))),$G524,"")</f>
        <v/>
      </c>
      <c r="Q524" s="186" t="str">
        <f aca="false">IF(AND(Q$30&gt;=$D524,Q$30&lt;=$D524,NOT(ISBLANK($D524))),$G524,"")</f>
        <v/>
      </c>
      <c r="R524" s="186" t="str">
        <f aca="false">IF(AND(R$30&gt;=$D524,R$30&lt;=$D524,NOT(ISBLANK($D524))),$G524,"")</f>
        <v/>
      </c>
    </row>
    <row r="525" customFormat="false" ht="15.05" hidden="false" customHeight="false" outlineLevel="0" collapsed="false">
      <c r="H525" s="197"/>
      <c r="I525" s="197"/>
      <c r="J525" s="226"/>
      <c r="L525" s="186" t="str">
        <f aca="false">IF(AND(L$30&gt;=$D525,L$30&lt;=$D525,NOT(ISBLANK($D525))),$G525,"")</f>
        <v/>
      </c>
      <c r="M525" s="186" t="str">
        <f aca="false">IF(AND(M$30&gt;=$D525,M$30&lt;=$D525,NOT(ISBLANK($D525))),$G525,"")</f>
        <v/>
      </c>
      <c r="N525" s="186" t="str">
        <f aca="false">IF(AND(N$30&gt;=$D525,N$30&lt;=$D525,NOT(ISBLANK($D525))),$G525,"")</f>
        <v/>
      </c>
      <c r="O525" s="186" t="str">
        <f aca="false">IF(AND(O$30&gt;=$D525,O$30&lt;=$D525,NOT(ISBLANK($D525))),$G525,"")</f>
        <v/>
      </c>
      <c r="P525" s="186" t="str">
        <f aca="false">IF(AND(P$30&gt;=$D525,P$30&lt;=$D525,NOT(ISBLANK($D525))),$G525,"")</f>
        <v/>
      </c>
      <c r="Q525" s="186" t="str">
        <f aca="false">IF(AND(Q$30&gt;=$D525,Q$30&lt;=$D525,NOT(ISBLANK($D525))),$G525,"")</f>
        <v/>
      </c>
      <c r="R525" s="186" t="str">
        <f aca="false">IF(AND(R$30&gt;=$D525,R$30&lt;=$D525,NOT(ISBLANK($D525))),$G525,"")</f>
        <v/>
      </c>
    </row>
    <row r="526" customFormat="false" ht="15.05" hidden="false" customHeight="false" outlineLevel="0" collapsed="false">
      <c r="H526" s="197"/>
      <c r="I526" s="197"/>
      <c r="J526" s="226"/>
      <c r="L526" s="186" t="str">
        <f aca="false">IF(AND(L$30&gt;=$D526,L$30&lt;=$D526,NOT(ISBLANK($D526))),$G526,"")</f>
        <v/>
      </c>
      <c r="M526" s="186" t="str">
        <f aca="false">IF(AND(M$30&gt;=$D526,M$30&lt;=$D526,NOT(ISBLANK($D526))),$G526,"")</f>
        <v/>
      </c>
      <c r="N526" s="186" t="str">
        <f aca="false">IF(AND(N$30&gt;=$D526,N$30&lt;=$D526,NOT(ISBLANK($D526))),$G526,"")</f>
        <v/>
      </c>
      <c r="O526" s="186" t="str">
        <f aca="false">IF(AND(O$30&gt;=$D526,O$30&lt;=$D526,NOT(ISBLANK($D526))),$G526,"")</f>
        <v/>
      </c>
      <c r="P526" s="186" t="str">
        <f aca="false">IF(AND(P$30&gt;=$D526,P$30&lt;=$D526,NOT(ISBLANK($D526))),$G526,"")</f>
        <v/>
      </c>
      <c r="Q526" s="186" t="str">
        <f aca="false">IF(AND(Q$30&gt;=$D526,Q$30&lt;=$D526,NOT(ISBLANK($D526))),$G526,"")</f>
        <v/>
      </c>
      <c r="R526" s="186" t="str">
        <f aca="false">IF(AND(R$30&gt;=$D526,R$30&lt;=$D526,NOT(ISBLANK($D526))),$G526,"")</f>
        <v/>
      </c>
    </row>
    <row r="527" customFormat="false" ht="15.05" hidden="false" customHeight="false" outlineLevel="0" collapsed="false">
      <c r="H527" s="197"/>
      <c r="I527" s="197"/>
      <c r="J527" s="226"/>
      <c r="L527" s="186" t="str">
        <f aca="false">IF(AND(L$30&gt;=$D527,L$30&lt;=$D527,NOT(ISBLANK($D527))),$G527,"")</f>
        <v/>
      </c>
      <c r="M527" s="186" t="str">
        <f aca="false">IF(AND(M$30&gt;=$D527,M$30&lt;=$D527,NOT(ISBLANK($D527))),$G527,"")</f>
        <v/>
      </c>
      <c r="N527" s="186" t="str">
        <f aca="false">IF(AND(N$30&gt;=$D527,N$30&lt;=$D527,NOT(ISBLANK($D527))),$G527,"")</f>
        <v/>
      </c>
      <c r="O527" s="186" t="str">
        <f aca="false">IF(AND(O$30&gt;=$D527,O$30&lt;=$D527,NOT(ISBLANK($D527))),$G527,"")</f>
        <v/>
      </c>
      <c r="P527" s="186" t="str">
        <f aca="false">IF(AND(P$30&gt;=$D527,P$30&lt;=$D527,NOT(ISBLANK($D527))),$G527,"")</f>
        <v/>
      </c>
      <c r="Q527" s="186" t="str">
        <f aca="false">IF(AND(Q$30&gt;=$D527,Q$30&lt;=$D527,NOT(ISBLANK($D527))),$G527,"")</f>
        <v/>
      </c>
      <c r="R527" s="186" t="str">
        <f aca="false">IF(AND(R$30&gt;=$D527,R$30&lt;=$D527,NOT(ISBLANK($D527))),$G527,"")</f>
        <v/>
      </c>
    </row>
    <row r="528" customFormat="false" ht="15.05" hidden="false" customHeight="false" outlineLevel="0" collapsed="false">
      <c r="H528" s="197"/>
      <c r="I528" s="197"/>
      <c r="J528" s="226"/>
      <c r="L528" s="186" t="str">
        <f aca="false">IF(AND(L$30&gt;=$D528,L$30&lt;=$D528,NOT(ISBLANK($D528))),$G528,"")</f>
        <v/>
      </c>
      <c r="M528" s="186" t="str">
        <f aca="false">IF(AND(M$30&gt;=$D528,M$30&lt;=$D528,NOT(ISBLANK($D528))),$G528,"")</f>
        <v/>
      </c>
      <c r="N528" s="186" t="str">
        <f aca="false">IF(AND(N$30&gt;=$D528,N$30&lt;=$D528,NOT(ISBLANK($D528))),$G528,"")</f>
        <v/>
      </c>
      <c r="O528" s="186" t="str">
        <f aca="false">IF(AND(O$30&gt;=$D528,O$30&lt;=$D528,NOT(ISBLANK($D528))),$G528,"")</f>
        <v/>
      </c>
      <c r="P528" s="186" t="str">
        <f aca="false">IF(AND(P$30&gt;=$D528,P$30&lt;=$D528,NOT(ISBLANK($D528))),$G528,"")</f>
        <v/>
      </c>
      <c r="Q528" s="186" t="str">
        <f aca="false">IF(AND(Q$30&gt;=$D528,Q$30&lt;=$D528,NOT(ISBLANK($D528))),$G528,"")</f>
        <v/>
      </c>
      <c r="R528" s="186" t="str">
        <f aca="false">IF(AND(R$30&gt;=$D528,R$30&lt;=$D528,NOT(ISBLANK($D528))),$G528,"")</f>
        <v/>
      </c>
    </row>
    <row r="529" customFormat="false" ht="15.05" hidden="false" customHeight="false" outlineLevel="0" collapsed="false">
      <c r="H529" s="197"/>
      <c r="I529" s="197"/>
      <c r="J529" s="226"/>
      <c r="L529" s="186" t="str">
        <f aca="false">IF(AND(L$30&gt;=$D529,L$30&lt;=$D529,NOT(ISBLANK($D529))),$G529,"")</f>
        <v/>
      </c>
      <c r="M529" s="186" t="str">
        <f aca="false">IF(AND(M$30&gt;=$D529,M$30&lt;=$D529,NOT(ISBLANK($D529))),$G529,"")</f>
        <v/>
      </c>
      <c r="N529" s="186" t="str">
        <f aca="false">IF(AND(N$30&gt;=$D529,N$30&lt;=$D529,NOT(ISBLANK($D529))),$G529,"")</f>
        <v/>
      </c>
      <c r="O529" s="186" t="str">
        <f aca="false">IF(AND(O$30&gt;=$D529,O$30&lt;=$D529,NOT(ISBLANK($D529))),$G529,"")</f>
        <v/>
      </c>
      <c r="P529" s="186" t="str">
        <f aca="false">IF(AND(P$30&gt;=$D529,P$30&lt;=$D529,NOT(ISBLANK($D529))),$G529,"")</f>
        <v/>
      </c>
      <c r="Q529" s="186" t="str">
        <f aca="false">IF(AND(Q$30&gt;=$D529,Q$30&lt;=$D529,NOT(ISBLANK($D529))),$G529,"")</f>
        <v/>
      </c>
      <c r="R529" s="186" t="str">
        <f aca="false">IF(AND(R$30&gt;=$D529,R$30&lt;=$D529,NOT(ISBLANK($D529))),$G529,"")</f>
        <v/>
      </c>
    </row>
    <row r="530" customFormat="false" ht="15.05" hidden="false" customHeight="false" outlineLevel="0" collapsed="false">
      <c r="H530" s="197"/>
      <c r="I530" s="197"/>
      <c r="J530" s="226"/>
      <c r="L530" s="186" t="str">
        <f aca="false">IF(AND(L$30&gt;=$D530,L$30&lt;=$D530,NOT(ISBLANK($D530))),$G530,"")</f>
        <v/>
      </c>
      <c r="M530" s="186" t="str">
        <f aca="false">IF(AND(M$30&gt;=$D530,M$30&lt;=$D530,NOT(ISBLANK($D530))),$G530,"")</f>
        <v/>
      </c>
      <c r="N530" s="186" t="str">
        <f aca="false">IF(AND(N$30&gt;=$D530,N$30&lt;=$D530,NOT(ISBLANK($D530))),$G530,"")</f>
        <v/>
      </c>
      <c r="O530" s="186" t="str">
        <f aca="false">IF(AND(O$30&gt;=$D530,O$30&lt;=$D530,NOT(ISBLANK($D530))),$G530,"")</f>
        <v/>
      </c>
      <c r="P530" s="186" t="str">
        <f aca="false">IF(AND(P$30&gt;=$D530,P$30&lt;=$D530,NOT(ISBLANK($D530))),$G530,"")</f>
        <v/>
      </c>
      <c r="Q530" s="186" t="str">
        <f aca="false">IF(AND(Q$30&gt;=$D530,Q$30&lt;=$D530,NOT(ISBLANK($D530))),$G530,"")</f>
        <v/>
      </c>
      <c r="R530" s="186" t="str">
        <f aca="false">IF(AND(R$30&gt;=$D530,R$30&lt;=$D530,NOT(ISBLANK($D530))),$G530,"")</f>
        <v/>
      </c>
    </row>
    <row r="531" customFormat="false" ht="15.05" hidden="false" customHeight="false" outlineLevel="0" collapsed="false">
      <c r="H531" s="197"/>
      <c r="I531" s="197"/>
      <c r="J531" s="226"/>
      <c r="L531" s="186" t="str">
        <f aca="false">IF(AND(L$30&gt;=$D531,L$30&lt;=$D531,NOT(ISBLANK($D531))),$G531,"")</f>
        <v/>
      </c>
      <c r="M531" s="186" t="str">
        <f aca="false">IF(AND(M$30&gt;=$D531,M$30&lt;=$D531,NOT(ISBLANK($D531))),$G531,"")</f>
        <v/>
      </c>
      <c r="N531" s="186" t="str">
        <f aca="false">IF(AND(N$30&gt;=$D531,N$30&lt;=$D531,NOT(ISBLANK($D531))),$G531,"")</f>
        <v/>
      </c>
      <c r="O531" s="186" t="str">
        <f aca="false">IF(AND(O$30&gt;=$D531,O$30&lt;=$D531,NOT(ISBLANK($D531))),$G531,"")</f>
        <v/>
      </c>
      <c r="P531" s="186" t="str">
        <f aca="false">IF(AND(P$30&gt;=$D531,P$30&lt;=$D531,NOT(ISBLANK($D531))),$G531,"")</f>
        <v/>
      </c>
      <c r="Q531" s="186" t="str">
        <f aca="false">IF(AND(Q$30&gt;=$D531,Q$30&lt;=$D531,NOT(ISBLANK($D531))),$G531,"")</f>
        <v/>
      </c>
      <c r="R531" s="186" t="str">
        <f aca="false">IF(AND(R$30&gt;=$D531,R$30&lt;=$D531,NOT(ISBLANK($D531))),$G531,"")</f>
        <v/>
      </c>
    </row>
    <row r="532" customFormat="false" ht="15.05" hidden="false" customHeight="false" outlineLevel="0" collapsed="false">
      <c r="H532" s="197"/>
      <c r="I532" s="197"/>
      <c r="J532" s="226"/>
      <c r="L532" s="186" t="str">
        <f aca="false">IF(AND(L$30&gt;=$D532,L$30&lt;=$D532,NOT(ISBLANK($D532))),$G532,"")</f>
        <v/>
      </c>
      <c r="M532" s="186" t="str">
        <f aca="false">IF(AND(M$30&gt;=$D532,M$30&lt;=$D532,NOT(ISBLANK($D532))),$G532,"")</f>
        <v/>
      </c>
      <c r="N532" s="186" t="str">
        <f aca="false">IF(AND(N$30&gt;=$D532,N$30&lt;=$D532,NOT(ISBLANK($D532))),$G532,"")</f>
        <v/>
      </c>
      <c r="O532" s="186" t="str">
        <f aca="false">IF(AND(O$30&gt;=$D532,O$30&lt;=$D532,NOT(ISBLANK($D532))),$G532,"")</f>
        <v/>
      </c>
      <c r="P532" s="186" t="str">
        <f aca="false">IF(AND(P$30&gt;=$D532,P$30&lt;=$D532,NOT(ISBLANK($D532))),$G532,"")</f>
        <v/>
      </c>
      <c r="Q532" s="186" t="str">
        <f aca="false">IF(AND(Q$30&gt;=$D532,Q$30&lt;=$D532,NOT(ISBLANK($D532))),$G532,"")</f>
        <v/>
      </c>
      <c r="R532" s="186" t="str">
        <f aca="false">IF(AND(R$30&gt;=$D532,R$30&lt;=$D532,NOT(ISBLANK($D532))),$G532,"")</f>
        <v/>
      </c>
    </row>
    <row r="533" customFormat="false" ht="15.05" hidden="false" customHeight="false" outlineLevel="0" collapsed="false">
      <c r="H533" s="197"/>
      <c r="I533" s="197"/>
      <c r="J533" s="226"/>
      <c r="L533" s="186" t="str">
        <f aca="false">IF(AND(L$30&gt;=$D533,L$30&lt;=$D533,NOT(ISBLANK($D533))),$G533,"")</f>
        <v/>
      </c>
      <c r="M533" s="186" t="str">
        <f aca="false">IF(AND(M$30&gt;=$D533,M$30&lt;=$D533,NOT(ISBLANK($D533))),$G533,"")</f>
        <v/>
      </c>
      <c r="N533" s="186" t="str">
        <f aca="false">IF(AND(N$30&gt;=$D533,N$30&lt;=$D533,NOT(ISBLANK($D533))),$G533,"")</f>
        <v/>
      </c>
      <c r="O533" s="186" t="str">
        <f aca="false">IF(AND(O$30&gt;=$D533,O$30&lt;=$D533,NOT(ISBLANK($D533))),$G533,"")</f>
        <v/>
      </c>
      <c r="P533" s="186" t="str">
        <f aca="false">IF(AND(P$30&gt;=$D533,P$30&lt;=$D533,NOT(ISBLANK($D533))),$G533,"")</f>
        <v/>
      </c>
      <c r="Q533" s="186" t="str">
        <f aca="false">IF(AND(Q$30&gt;=$D533,Q$30&lt;=$D533,NOT(ISBLANK($D533))),$G533,"")</f>
        <v/>
      </c>
      <c r="R533" s="186" t="str">
        <f aca="false">IF(AND(R$30&gt;=$D533,R$30&lt;=$D533,NOT(ISBLANK($D533))),$G533,"")</f>
        <v/>
      </c>
    </row>
    <row r="534" customFormat="false" ht="15.05" hidden="false" customHeight="false" outlineLevel="0" collapsed="false">
      <c r="H534" s="197"/>
      <c r="I534" s="197"/>
      <c r="J534" s="226"/>
      <c r="L534" s="186" t="str">
        <f aca="false">IF(AND(L$30&gt;=$D534,L$30&lt;=$D534,NOT(ISBLANK($D534))),$G534,"")</f>
        <v/>
      </c>
      <c r="M534" s="186" t="str">
        <f aca="false">IF(AND(M$30&gt;=$D534,M$30&lt;=$D534,NOT(ISBLANK($D534))),$G534,"")</f>
        <v/>
      </c>
      <c r="N534" s="186" t="str">
        <f aca="false">IF(AND(N$30&gt;=$D534,N$30&lt;=$D534,NOT(ISBLANK($D534))),$G534,"")</f>
        <v/>
      </c>
      <c r="O534" s="186" t="str">
        <f aca="false">IF(AND(O$30&gt;=$D534,O$30&lt;=$D534,NOT(ISBLANK($D534))),$G534,"")</f>
        <v/>
      </c>
      <c r="P534" s="186" t="str">
        <f aca="false">IF(AND(P$30&gt;=$D534,P$30&lt;=$D534,NOT(ISBLANK($D534))),$G534,"")</f>
        <v/>
      </c>
      <c r="Q534" s="186" t="str">
        <f aca="false">IF(AND(Q$30&gt;=$D534,Q$30&lt;=$D534,NOT(ISBLANK($D534))),$G534,"")</f>
        <v/>
      </c>
      <c r="R534" s="186" t="str">
        <f aca="false">IF(AND(R$30&gt;=$D534,R$30&lt;=$D534,NOT(ISBLANK($D534))),$G534,"")</f>
        <v/>
      </c>
    </row>
    <row r="535" customFormat="false" ht="15.05" hidden="false" customHeight="false" outlineLevel="0" collapsed="false">
      <c r="H535" s="197"/>
      <c r="I535" s="197"/>
      <c r="J535" s="226"/>
      <c r="L535" s="186" t="str">
        <f aca="false">IF(AND(L$30&gt;=$D535,L$30&lt;=$D535,NOT(ISBLANK($D535))),$G535,"")</f>
        <v/>
      </c>
      <c r="M535" s="186" t="str">
        <f aca="false">IF(AND(M$30&gt;=$D535,M$30&lt;=$D535,NOT(ISBLANK($D535))),$G535,"")</f>
        <v/>
      </c>
      <c r="N535" s="186" t="str">
        <f aca="false">IF(AND(N$30&gt;=$D535,N$30&lt;=$D535,NOT(ISBLANK($D535))),$G535,"")</f>
        <v/>
      </c>
      <c r="O535" s="186" t="str">
        <f aca="false">IF(AND(O$30&gt;=$D535,O$30&lt;=$D535,NOT(ISBLANK($D535))),$G535,"")</f>
        <v/>
      </c>
      <c r="P535" s="186" t="str">
        <f aca="false">IF(AND(P$30&gt;=$D535,P$30&lt;=$D535,NOT(ISBLANK($D535))),$G535,"")</f>
        <v/>
      </c>
      <c r="Q535" s="186" t="str">
        <f aca="false">IF(AND(Q$30&gt;=$D535,Q$30&lt;=$D535,NOT(ISBLANK($D535))),$G535,"")</f>
        <v/>
      </c>
      <c r="R535" s="186" t="str">
        <f aca="false">IF(AND(R$30&gt;=$D535,R$30&lt;=$D535,NOT(ISBLANK($D535))),$G535,"")</f>
        <v/>
      </c>
    </row>
    <row r="536" customFormat="false" ht="15.05" hidden="false" customHeight="false" outlineLevel="0" collapsed="false">
      <c r="H536" s="197"/>
      <c r="I536" s="197"/>
      <c r="J536" s="226"/>
      <c r="L536" s="186" t="str">
        <f aca="false">IF(AND(L$30&gt;=$D536,L$30&lt;=$D536,NOT(ISBLANK($D536))),$G536,"")</f>
        <v/>
      </c>
      <c r="M536" s="186" t="str">
        <f aca="false">IF(AND(M$30&gt;=$D536,M$30&lt;=$D536,NOT(ISBLANK($D536))),$G536,"")</f>
        <v/>
      </c>
      <c r="N536" s="186" t="str">
        <f aca="false">IF(AND(N$30&gt;=$D536,N$30&lt;=$D536,NOT(ISBLANK($D536))),$G536,"")</f>
        <v/>
      </c>
      <c r="O536" s="186" t="str">
        <f aca="false">IF(AND(O$30&gt;=$D536,O$30&lt;=$D536,NOT(ISBLANK($D536))),$G536,"")</f>
        <v/>
      </c>
      <c r="P536" s="186" t="str">
        <f aca="false">IF(AND(P$30&gt;=$D536,P$30&lt;=$D536,NOT(ISBLANK($D536))),$G536,"")</f>
        <v/>
      </c>
      <c r="Q536" s="186" t="str">
        <f aca="false">IF(AND(Q$30&gt;=$D536,Q$30&lt;=$D536,NOT(ISBLANK($D536))),$G536,"")</f>
        <v/>
      </c>
      <c r="R536" s="186" t="str">
        <f aca="false">IF(AND(R$30&gt;=$D536,R$30&lt;=$D536,NOT(ISBLANK($D536))),$G536,"")</f>
        <v/>
      </c>
    </row>
    <row r="537" customFormat="false" ht="15.05" hidden="false" customHeight="false" outlineLevel="0" collapsed="false">
      <c r="H537" s="197"/>
      <c r="I537" s="197"/>
      <c r="J537" s="226"/>
      <c r="L537" s="186" t="str">
        <f aca="false">IF(AND(L$30&gt;=$D537,L$30&lt;=$D537,NOT(ISBLANK($D537))),$G537,"")</f>
        <v/>
      </c>
      <c r="M537" s="186" t="str">
        <f aca="false">IF(AND(M$30&gt;=$D537,M$30&lt;=$D537,NOT(ISBLANK($D537))),$G537,"")</f>
        <v/>
      </c>
      <c r="N537" s="186" t="str">
        <f aca="false">IF(AND(N$30&gt;=$D537,N$30&lt;=$D537,NOT(ISBLANK($D537))),$G537,"")</f>
        <v/>
      </c>
      <c r="O537" s="186" t="str">
        <f aca="false">IF(AND(O$30&gt;=$D537,O$30&lt;=$D537,NOT(ISBLANK($D537))),$G537,"")</f>
        <v/>
      </c>
      <c r="P537" s="186" t="str">
        <f aca="false">IF(AND(P$30&gt;=$D537,P$30&lt;=$D537,NOT(ISBLANK($D537))),$G537,"")</f>
        <v/>
      </c>
      <c r="Q537" s="186" t="str">
        <f aca="false">IF(AND(Q$30&gt;=$D537,Q$30&lt;=$D537,NOT(ISBLANK($D537))),$G537,"")</f>
        <v/>
      </c>
      <c r="R537" s="186" t="str">
        <f aca="false">IF(AND(R$30&gt;=$D537,R$30&lt;=$D537,NOT(ISBLANK($D537))),$G537,"")</f>
        <v/>
      </c>
    </row>
    <row r="538" customFormat="false" ht="15.05" hidden="false" customHeight="false" outlineLevel="0" collapsed="false">
      <c r="H538" s="197"/>
      <c r="I538" s="197"/>
      <c r="J538" s="226"/>
      <c r="L538" s="186" t="str">
        <f aca="false">IF(AND(L$30&gt;=$D538,L$30&lt;=$D538,NOT(ISBLANK($D538))),$G538,"")</f>
        <v/>
      </c>
      <c r="M538" s="186" t="str">
        <f aca="false">IF(AND(M$30&gt;=$D538,M$30&lt;=$D538,NOT(ISBLANK($D538))),$G538,"")</f>
        <v/>
      </c>
      <c r="N538" s="186" t="str">
        <f aca="false">IF(AND(N$30&gt;=$D538,N$30&lt;=$D538,NOT(ISBLANK($D538))),$G538,"")</f>
        <v/>
      </c>
      <c r="O538" s="186" t="str">
        <f aca="false">IF(AND(O$30&gt;=$D538,O$30&lt;=$D538,NOT(ISBLANK($D538))),$G538,"")</f>
        <v/>
      </c>
      <c r="P538" s="186" t="str">
        <f aca="false">IF(AND(P$30&gt;=$D538,P$30&lt;=$D538,NOT(ISBLANK($D538))),$G538,"")</f>
        <v/>
      </c>
      <c r="Q538" s="186" t="str">
        <f aca="false">IF(AND(Q$30&gt;=$D538,Q$30&lt;=$D538,NOT(ISBLANK($D538))),$G538,"")</f>
        <v/>
      </c>
      <c r="R538" s="186" t="str">
        <f aca="false">IF(AND(R$30&gt;=$D538,R$30&lt;=$D538,NOT(ISBLANK($D538))),$G538,"")</f>
        <v/>
      </c>
    </row>
    <row r="539" customFormat="false" ht="15.05" hidden="false" customHeight="false" outlineLevel="0" collapsed="false">
      <c r="H539" s="197"/>
      <c r="I539" s="197"/>
      <c r="J539" s="226"/>
      <c r="L539" s="186" t="str">
        <f aca="false">IF(AND(L$30&gt;=$D539,L$30&lt;=$D539,NOT(ISBLANK($D539))),$G539,"")</f>
        <v/>
      </c>
      <c r="M539" s="186" t="str">
        <f aca="false">IF(AND(M$30&gt;=$D539,M$30&lt;=$D539,NOT(ISBLANK($D539))),$G539,"")</f>
        <v/>
      </c>
      <c r="N539" s="186" t="str">
        <f aca="false">IF(AND(N$30&gt;=$D539,N$30&lt;=$D539,NOT(ISBLANK($D539))),$G539,"")</f>
        <v/>
      </c>
      <c r="O539" s="186" t="str">
        <f aca="false">IF(AND(O$30&gt;=$D539,O$30&lt;=$D539,NOT(ISBLANK($D539))),$G539,"")</f>
        <v/>
      </c>
      <c r="P539" s="186" t="str">
        <f aca="false">IF(AND(P$30&gt;=$D539,P$30&lt;=$D539,NOT(ISBLANK($D539))),$G539,"")</f>
        <v/>
      </c>
      <c r="Q539" s="186" t="str">
        <f aca="false">IF(AND(Q$30&gt;=$D539,Q$30&lt;=$D539,NOT(ISBLANK($D539))),$G539,"")</f>
        <v/>
      </c>
      <c r="R539" s="186" t="str">
        <f aca="false">IF(AND(R$30&gt;=$D539,R$30&lt;=$D539,NOT(ISBLANK($D539))),$G539,"")</f>
        <v/>
      </c>
    </row>
    <row r="540" customFormat="false" ht="15.05" hidden="false" customHeight="false" outlineLevel="0" collapsed="false">
      <c r="H540" s="197"/>
      <c r="I540" s="197"/>
      <c r="J540" s="226"/>
      <c r="L540" s="186" t="str">
        <f aca="false">IF(AND(L$30&gt;=$D540,L$30&lt;=$D540,NOT(ISBLANK($D540))),$G540,"")</f>
        <v/>
      </c>
      <c r="M540" s="186" t="str">
        <f aca="false">IF(AND(M$30&gt;=$D540,M$30&lt;=$D540,NOT(ISBLANK($D540))),$G540,"")</f>
        <v/>
      </c>
      <c r="N540" s="186" t="str">
        <f aca="false">IF(AND(N$30&gt;=$D540,N$30&lt;=$D540,NOT(ISBLANK($D540))),$G540,"")</f>
        <v/>
      </c>
      <c r="O540" s="186" t="str">
        <f aca="false">IF(AND(O$30&gt;=$D540,O$30&lt;=$D540,NOT(ISBLANK($D540))),$G540,"")</f>
        <v/>
      </c>
      <c r="P540" s="186" t="str">
        <f aca="false">IF(AND(P$30&gt;=$D540,P$30&lt;=$D540,NOT(ISBLANK($D540))),$G540,"")</f>
        <v/>
      </c>
      <c r="Q540" s="186" t="str">
        <f aca="false">IF(AND(Q$30&gt;=$D540,Q$30&lt;=$D540,NOT(ISBLANK($D540))),$G540,"")</f>
        <v/>
      </c>
      <c r="R540" s="186" t="str">
        <f aca="false">IF(AND(R$30&gt;=$D540,R$30&lt;=$D540,NOT(ISBLANK($D540))),$G540,"")</f>
        <v/>
      </c>
    </row>
    <row r="541" customFormat="false" ht="15.05" hidden="false" customHeight="false" outlineLevel="0" collapsed="false">
      <c r="H541" s="197"/>
      <c r="I541" s="197"/>
      <c r="J541" s="226"/>
      <c r="L541" s="186" t="str">
        <f aca="false">IF(AND(L$30&gt;=$D541,L$30&lt;=$D541,NOT(ISBLANK($D541))),$G541,"")</f>
        <v/>
      </c>
      <c r="M541" s="186" t="str">
        <f aca="false">IF(AND(M$30&gt;=$D541,M$30&lt;=$D541,NOT(ISBLANK($D541))),$G541,"")</f>
        <v/>
      </c>
      <c r="N541" s="186" t="str">
        <f aca="false">IF(AND(N$30&gt;=$D541,N$30&lt;=$D541,NOT(ISBLANK($D541))),$G541,"")</f>
        <v/>
      </c>
      <c r="O541" s="186" t="str">
        <f aca="false">IF(AND(O$30&gt;=$D541,O$30&lt;=$D541,NOT(ISBLANK($D541))),$G541,"")</f>
        <v/>
      </c>
      <c r="P541" s="186" t="str">
        <f aca="false">IF(AND(P$30&gt;=$D541,P$30&lt;=$D541,NOT(ISBLANK($D541))),$G541,"")</f>
        <v/>
      </c>
      <c r="Q541" s="186" t="str">
        <f aca="false">IF(AND(Q$30&gt;=$D541,Q$30&lt;=$D541,NOT(ISBLANK($D541))),$G541,"")</f>
        <v/>
      </c>
      <c r="R541" s="186" t="str">
        <f aca="false">IF(AND(R$30&gt;=$D541,R$30&lt;=$D541,NOT(ISBLANK($D541))),$G541,"")</f>
        <v/>
      </c>
    </row>
    <row r="542" customFormat="false" ht="15.05" hidden="false" customHeight="false" outlineLevel="0" collapsed="false">
      <c r="H542" s="197"/>
      <c r="I542" s="197"/>
      <c r="J542" s="226"/>
      <c r="L542" s="186" t="str">
        <f aca="false">IF(AND(L$30&gt;=$D542,L$30&lt;=$D542,NOT(ISBLANK($D542))),$G542,"")</f>
        <v/>
      </c>
      <c r="M542" s="186" t="str">
        <f aca="false">IF(AND(M$30&gt;=$D542,M$30&lt;=$D542,NOT(ISBLANK($D542))),$G542,"")</f>
        <v/>
      </c>
      <c r="N542" s="186" t="str">
        <f aca="false">IF(AND(N$30&gt;=$D542,N$30&lt;=$D542,NOT(ISBLANK($D542))),$G542,"")</f>
        <v/>
      </c>
      <c r="O542" s="186" t="str">
        <f aca="false">IF(AND(O$30&gt;=$D542,O$30&lt;=$D542,NOT(ISBLANK($D542))),$G542,"")</f>
        <v/>
      </c>
      <c r="P542" s="186" t="str">
        <f aca="false">IF(AND(P$30&gt;=$D542,P$30&lt;=$D542,NOT(ISBLANK($D542))),$G542,"")</f>
        <v/>
      </c>
      <c r="Q542" s="186" t="str">
        <f aca="false">IF(AND(Q$30&gt;=$D542,Q$30&lt;=$D542,NOT(ISBLANK($D542))),$G542,"")</f>
        <v/>
      </c>
      <c r="R542" s="186" t="str">
        <f aca="false">IF(AND(R$30&gt;=$D542,R$30&lt;=$D542,NOT(ISBLANK($D542))),$G542,"")</f>
        <v/>
      </c>
    </row>
    <row r="543" customFormat="false" ht="15.05" hidden="false" customHeight="false" outlineLevel="0" collapsed="false">
      <c r="H543" s="197"/>
      <c r="I543" s="197"/>
      <c r="J543" s="226"/>
      <c r="L543" s="186" t="str">
        <f aca="false">IF(AND(L$30&gt;=$D543,L$30&lt;=$D543,NOT(ISBLANK($D543))),$G543,"")</f>
        <v/>
      </c>
      <c r="M543" s="186" t="str">
        <f aca="false">IF(AND(M$30&gt;=$D543,M$30&lt;=$D543,NOT(ISBLANK($D543))),$G543,"")</f>
        <v/>
      </c>
      <c r="N543" s="186" t="str">
        <f aca="false">IF(AND(N$30&gt;=$D543,N$30&lt;=$D543,NOT(ISBLANK($D543))),$G543,"")</f>
        <v/>
      </c>
      <c r="O543" s="186" t="str">
        <f aca="false">IF(AND(O$30&gt;=$D543,O$30&lt;=$D543,NOT(ISBLANK($D543))),$G543,"")</f>
        <v/>
      </c>
      <c r="P543" s="186" t="str">
        <f aca="false">IF(AND(P$30&gt;=$D543,P$30&lt;=$D543,NOT(ISBLANK($D543))),$G543,"")</f>
        <v/>
      </c>
      <c r="Q543" s="186" t="str">
        <f aca="false">IF(AND(Q$30&gt;=$D543,Q$30&lt;=$D543,NOT(ISBLANK($D543))),$G543,"")</f>
        <v/>
      </c>
      <c r="R543" s="186" t="str">
        <f aca="false">IF(AND(R$30&gt;=$D543,R$30&lt;=$D543,NOT(ISBLANK($D543))),$G543,"")</f>
        <v/>
      </c>
    </row>
    <row r="544" customFormat="false" ht="15.05" hidden="false" customHeight="false" outlineLevel="0" collapsed="false">
      <c r="H544" s="197"/>
      <c r="I544" s="197"/>
      <c r="J544" s="226"/>
      <c r="L544" s="186" t="str">
        <f aca="false">IF(AND(L$30&gt;=$D544,L$30&lt;=$D544,NOT(ISBLANK($D544))),$G544,"")</f>
        <v/>
      </c>
      <c r="M544" s="186" t="str">
        <f aca="false">IF(AND(M$30&gt;=$D544,M$30&lt;=$D544,NOT(ISBLANK($D544))),$G544,"")</f>
        <v/>
      </c>
      <c r="N544" s="186" t="str">
        <f aca="false">IF(AND(N$30&gt;=$D544,N$30&lt;=$D544,NOT(ISBLANK($D544))),$G544,"")</f>
        <v/>
      </c>
      <c r="O544" s="186" t="str">
        <f aca="false">IF(AND(O$30&gt;=$D544,O$30&lt;=$D544,NOT(ISBLANK($D544))),$G544,"")</f>
        <v/>
      </c>
      <c r="P544" s="186" t="str">
        <f aca="false">IF(AND(P$30&gt;=$D544,P$30&lt;=$D544,NOT(ISBLANK($D544))),$G544,"")</f>
        <v/>
      </c>
      <c r="Q544" s="186" t="str">
        <f aca="false">IF(AND(Q$30&gt;=$D544,Q$30&lt;=$D544,NOT(ISBLANK($D544))),$G544,"")</f>
        <v/>
      </c>
      <c r="R544" s="186" t="str">
        <f aca="false">IF(AND(R$30&gt;=$D544,R$30&lt;=$D544,NOT(ISBLANK($D544))),$G544,"")</f>
        <v/>
      </c>
    </row>
    <row r="545" customFormat="false" ht="15.05" hidden="false" customHeight="false" outlineLevel="0" collapsed="false">
      <c r="H545" s="197"/>
      <c r="I545" s="197"/>
      <c r="J545" s="226"/>
      <c r="L545" s="186" t="str">
        <f aca="false">IF(AND(L$30&gt;=$D545,L$30&lt;=$D545,NOT(ISBLANK($D545))),$G545,"")</f>
        <v/>
      </c>
      <c r="M545" s="186" t="str">
        <f aca="false">IF(AND(M$30&gt;=$D545,M$30&lt;=$D545,NOT(ISBLANK($D545))),$G545,"")</f>
        <v/>
      </c>
      <c r="N545" s="186" t="str">
        <f aca="false">IF(AND(N$30&gt;=$D545,N$30&lt;=$D545,NOT(ISBLANK($D545))),$G545,"")</f>
        <v/>
      </c>
      <c r="O545" s="186" t="str">
        <f aca="false">IF(AND(O$30&gt;=$D545,O$30&lt;=$D545,NOT(ISBLANK($D545))),$G545,"")</f>
        <v/>
      </c>
      <c r="P545" s="186" t="str">
        <f aca="false">IF(AND(P$30&gt;=$D545,P$30&lt;=$D545,NOT(ISBLANK($D545))),$G545,"")</f>
        <v/>
      </c>
      <c r="Q545" s="186" t="str">
        <f aca="false">IF(AND(Q$30&gt;=$D545,Q$30&lt;=$D545,NOT(ISBLANK($D545))),$G545,"")</f>
        <v/>
      </c>
      <c r="R545" s="186" t="str">
        <f aca="false">IF(AND(R$30&gt;=$D545,R$30&lt;=$D545,NOT(ISBLANK($D545))),$G545,"")</f>
        <v/>
      </c>
    </row>
    <row r="546" customFormat="false" ht="15.05" hidden="false" customHeight="false" outlineLevel="0" collapsed="false">
      <c r="H546" s="197"/>
      <c r="I546" s="197"/>
      <c r="J546" s="226"/>
      <c r="L546" s="186" t="str">
        <f aca="false">IF(AND(L$30&gt;=$D546,L$30&lt;=$D546,NOT(ISBLANK($D546))),$G546,"")</f>
        <v/>
      </c>
      <c r="M546" s="186" t="str">
        <f aca="false">IF(AND(M$30&gt;=$D546,M$30&lt;=$D546,NOT(ISBLANK($D546))),$G546,"")</f>
        <v/>
      </c>
      <c r="N546" s="186" t="str">
        <f aca="false">IF(AND(N$30&gt;=$D546,N$30&lt;=$D546,NOT(ISBLANK($D546))),$G546,"")</f>
        <v/>
      </c>
      <c r="O546" s="186" t="str">
        <f aca="false">IF(AND(O$30&gt;=$D546,O$30&lt;=$D546,NOT(ISBLANK($D546))),$G546,"")</f>
        <v/>
      </c>
      <c r="P546" s="186" t="str">
        <f aca="false">IF(AND(P$30&gt;=$D546,P$30&lt;=$D546,NOT(ISBLANK($D546))),$G546,"")</f>
        <v/>
      </c>
      <c r="Q546" s="186" t="str">
        <f aca="false">IF(AND(Q$30&gt;=$D546,Q$30&lt;=$D546,NOT(ISBLANK($D546))),$G546,"")</f>
        <v/>
      </c>
      <c r="R546" s="186" t="str">
        <f aca="false">IF(AND(R$30&gt;=$D546,R$30&lt;=$D546,NOT(ISBLANK($D546))),$G546,"")</f>
        <v/>
      </c>
    </row>
    <row r="547" customFormat="false" ht="15.05" hidden="false" customHeight="false" outlineLevel="0" collapsed="false">
      <c r="H547" s="197"/>
      <c r="I547" s="197"/>
      <c r="J547" s="226"/>
      <c r="L547" s="186" t="str">
        <f aca="false">IF(AND(L$30&gt;=$D547,L$30&lt;=$D547,NOT(ISBLANK($D547))),$G547,"")</f>
        <v/>
      </c>
      <c r="M547" s="186" t="str">
        <f aca="false">IF(AND(M$30&gt;=$D547,M$30&lt;=$D547,NOT(ISBLANK($D547))),$G547,"")</f>
        <v/>
      </c>
      <c r="N547" s="186" t="str">
        <f aca="false">IF(AND(N$30&gt;=$D547,N$30&lt;=$D547,NOT(ISBLANK($D547))),$G547,"")</f>
        <v/>
      </c>
      <c r="O547" s="186" t="str">
        <f aca="false">IF(AND(O$30&gt;=$D547,O$30&lt;=$D547,NOT(ISBLANK($D547))),$G547,"")</f>
        <v/>
      </c>
      <c r="P547" s="186" t="str">
        <f aca="false">IF(AND(P$30&gt;=$D547,P$30&lt;=$D547,NOT(ISBLANK($D547))),$G547,"")</f>
        <v/>
      </c>
      <c r="Q547" s="186" t="str">
        <f aca="false">IF(AND(Q$30&gt;=$D547,Q$30&lt;=$D547,NOT(ISBLANK($D547))),$G547,"")</f>
        <v/>
      </c>
      <c r="R547" s="186" t="str">
        <f aca="false">IF(AND(R$30&gt;=$D547,R$30&lt;=$D547,NOT(ISBLANK($D547))),$G547,"")</f>
        <v/>
      </c>
    </row>
    <row r="548" customFormat="false" ht="15.05" hidden="false" customHeight="false" outlineLevel="0" collapsed="false">
      <c r="H548" s="197"/>
      <c r="I548" s="197"/>
      <c r="J548" s="226"/>
      <c r="L548" s="186" t="str">
        <f aca="false">IF(AND(L$30&gt;=$D548,L$30&lt;=$D548,NOT(ISBLANK($D548))),$G548,"")</f>
        <v/>
      </c>
      <c r="M548" s="186" t="str">
        <f aca="false">IF(AND(M$30&gt;=$D548,M$30&lt;=$D548,NOT(ISBLANK($D548))),$G548,"")</f>
        <v/>
      </c>
      <c r="N548" s="186" t="str">
        <f aca="false">IF(AND(N$30&gt;=$D548,N$30&lt;=$D548,NOT(ISBLANK($D548))),$G548,"")</f>
        <v/>
      </c>
      <c r="O548" s="186" t="str">
        <f aca="false">IF(AND(O$30&gt;=$D548,O$30&lt;=$D548,NOT(ISBLANK($D548))),$G548,"")</f>
        <v/>
      </c>
      <c r="P548" s="186" t="str">
        <f aca="false">IF(AND(P$30&gt;=$D548,P$30&lt;=$D548,NOT(ISBLANK($D548))),$G548,"")</f>
        <v/>
      </c>
      <c r="Q548" s="186" t="str">
        <f aca="false">IF(AND(Q$30&gt;=$D548,Q$30&lt;=$D548,NOT(ISBLANK($D548))),$G548,"")</f>
        <v/>
      </c>
      <c r="R548" s="186" t="str">
        <f aca="false">IF(AND(R$30&gt;=$D548,R$30&lt;=$D548,NOT(ISBLANK($D548))),$G548,"")</f>
        <v/>
      </c>
    </row>
    <row r="549" customFormat="false" ht="15.05" hidden="false" customHeight="false" outlineLevel="0" collapsed="false">
      <c r="H549" s="197"/>
      <c r="I549" s="197"/>
      <c r="J549" s="226"/>
      <c r="L549" s="186" t="str">
        <f aca="false">IF(AND(L$30&gt;=$D549,L$30&lt;=$D549,NOT(ISBLANK($D549))),$G549,"")</f>
        <v/>
      </c>
      <c r="M549" s="186" t="str">
        <f aca="false">IF(AND(M$30&gt;=$D549,M$30&lt;=$D549,NOT(ISBLANK($D549))),$G549,"")</f>
        <v/>
      </c>
      <c r="N549" s="186" t="str">
        <f aca="false">IF(AND(N$30&gt;=$D549,N$30&lt;=$D549,NOT(ISBLANK($D549))),$G549,"")</f>
        <v/>
      </c>
      <c r="O549" s="186" t="str">
        <f aca="false">IF(AND(O$30&gt;=$D549,O$30&lt;=$D549,NOT(ISBLANK($D549))),$G549,"")</f>
        <v/>
      </c>
      <c r="P549" s="186" t="str">
        <f aca="false">IF(AND(P$30&gt;=$D549,P$30&lt;=$D549,NOT(ISBLANK($D549))),$G549,"")</f>
        <v/>
      </c>
      <c r="Q549" s="186" t="str">
        <f aca="false">IF(AND(Q$30&gt;=$D549,Q$30&lt;=$D549,NOT(ISBLANK($D549))),$G549,"")</f>
        <v/>
      </c>
      <c r="R549" s="186" t="str">
        <f aca="false">IF(AND(R$30&gt;=$D549,R$30&lt;=$D549,NOT(ISBLANK($D549))),$G549,"")</f>
        <v/>
      </c>
    </row>
    <row r="550" customFormat="false" ht="15.05" hidden="false" customHeight="false" outlineLevel="0" collapsed="false">
      <c r="H550" s="197"/>
      <c r="I550" s="197"/>
      <c r="J550" s="226"/>
      <c r="L550" s="186" t="str">
        <f aca="false">IF(AND(L$30&gt;=$D550,L$30&lt;=$D550,NOT(ISBLANK($D550))),$G550,"")</f>
        <v/>
      </c>
      <c r="M550" s="186" t="str">
        <f aca="false">IF(AND(M$30&gt;=$D550,M$30&lt;=$D550,NOT(ISBLANK($D550))),$G550,"")</f>
        <v/>
      </c>
      <c r="N550" s="186" t="str">
        <f aca="false">IF(AND(N$30&gt;=$D550,N$30&lt;=$D550,NOT(ISBLANK($D550))),$G550,"")</f>
        <v/>
      </c>
      <c r="O550" s="186" t="str">
        <f aca="false">IF(AND(O$30&gt;=$D550,O$30&lt;=$D550,NOT(ISBLANK($D550))),$G550,"")</f>
        <v/>
      </c>
      <c r="P550" s="186" t="str">
        <f aca="false">IF(AND(P$30&gt;=$D550,P$30&lt;=$D550,NOT(ISBLANK($D550))),$G550,"")</f>
        <v/>
      </c>
      <c r="Q550" s="186" t="str">
        <f aca="false">IF(AND(Q$30&gt;=$D550,Q$30&lt;=$D550,NOT(ISBLANK($D550))),$G550,"")</f>
        <v/>
      </c>
      <c r="R550" s="186" t="str">
        <f aca="false">IF(AND(R$30&gt;=$D550,R$30&lt;=$D550,NOT(ISBLANK($D550))),$G550,"")</f>
        <v/>
      </c>
    </row>
    <row r="551" customFormat="false" ht="15.05" hidden="false" customHeight="false" outlineLevel="0" collapsed="false">
      <c r="H551" s="197"/>
      <c r="I551" s="197"/>
      <c r="J551" s="226"/>
      <c r="L551" s="186" t="str">
        <f aca="false">IF(AND(L$30&gt;=$D551,L$30&lt;=$D551,NOT(ISBLANK($D551))),$G551,"")</f>
        <v/>
      </c>
      <c r="M551" s="186" t="str">
        <f aca="false">IF(AND(M$30&gt;=$D551,M$30&lt;=$D551,NOT(ISBLANK($D551))),$G551,"")</f>
        <v/>
      </c>
      <c r="N551" s="186" t="str">
        <f aca="false">IF(AND(N$30&gt;=$D551,N$30&lt;=$D551,NOT(ISBLANK($D551))),$G551,"")</f>
        <v/>
      </c>
      <c r="O551" s="186" t="str">
        <f aca="false">IF(AND(O$30&gt;=$D551,O$30&lt;=$D551,NOT(ISBLANK($D551))),$G551,"")</f>
        <v/>
      </c>
      <c r="P551" s="186" t="str">
        <f aca="false">IF(AND(P$30&gt;=$D551,P$30&lt;=$D551,NOT(ISBLANK($D551))),$G551,"")</f>
        <v/>
      </c>
      <c r="Q551" s="186" t="str">
        <f aca="false">IF(AND(Q$30&gt;=$D551,Q$30&lt;=$D551,NOT(ISBLANK($D551))),$G551,"")</f>
        <v/>
      </c>
      <c r="R551" s="186" t="str">
        <f aca="false">IF(AND(R$30&gt;=$D551,R$30&lt;=$D551,NOT(ISBLANK($D551))),$G551,"")</f>
        <v/>
      </c>
    </row>
    <row r="552" customFormat="false" ht="15.05" hidden="false" customHeight="false" outlineLevel="0" collapsed="false">
      <c r="H552" s="197"/>
      <c r="I552" s="197"/>
      <c r="J552" s="226"/>
      <c r="L552" s="186" t="str">
        <f aca="false">IF(AND(L$30&gt;=$D552,L$30&lt;=$D552,NOT(ISBLANK($D552))),$G552,"")</f>
        <v/>
      </c>
      <c r="M552" s="186" t="str">
        <f aca="false">IF(AND(M$30&gt;=$D552,M$30&lt;=$D552,NOT(ISBLANK($D552))),$G552,"")</f>
        <v/>
      </c>
      <c r="N552" s="186" t="str">
        <f aca="false">IF(AND(N$30&gt;=$D552,N$30&lt;=$D552,NOT(ISBLANK($D552))),$G552,"")</f>
        <v/>
      </c>
      <c r="O552" s="186" t="str">
        <f aca="false">IF(AND(O$30&gt;=$D552,O$30&lt;=$D552,NOT(ISBLANK($D552))),$G552,"")</f>
        <v/>
      </c>
      <c r="P552" s="186" t="str">
        <f aca="false">IF(AND(P$30&gt;=$D552,P$30&lt;=$D552,NOT(ISBLANK($D552))),$G552,"")</f>
        <v/>
      </c>
      <c r="Q552" s="186" t="str">
        <f aca="false">IF(AND(Q$30&gt;=$D552,Q$30&lt;=$D552,NOT(ISBLANK($D552))),$G552,"")</f>
        <v/>
      </c>
      <c r="R552" s="186" t="str">
        <f aca="false">IF(AND(R$30&gt;=$D552,R$30&lt;=$D552,NOT(ISBLANK($D552))),$G552,"")</f>
        <v/>
      </c>
    </row>
    <row r="553" customFormat="false" ht="15.05" hidden="false" customHeight="false" outlineLevel="0" collapsed="false">
      <c r="H553" s="197"/>
      <c r="I553" s="197"/>
      <c r="J553" s="226"/>
      <c r="L553" s="186" t="str">
        <f aca="false">IF(AND(L$30&gt;=$D553,L$30&lt;=$D553,NOT(ISBLANK($D553))),$G553,"")</f>
        <v/>
      </c>
      <c r="M553" s="186" t="str">
        <f aca="false">IF(AND(M$30&gt;=$D553,M$30&lt;=$D553,NOT(ISBLANK($D553))),$G553,"")</f>
        <v/>
      </c>
      <c r="N553" s="186" t="str">
        <f aca="false">IF(AND(N$30&gt;=$D553,N$30&lt;=$D553,NOT(ISBLANK($D553))),$G553,"")</f>
        <v/>
      </c>
      <c r="O553" s="186" t="str">
        <f aca="false">IF(AND(O$30&gt;=$D553,O$30&lt;=$D553,NOT(ISBLANK($D553))),$G553,"")</f>
        <v/>
      </c>
      <c r="P553" s="186" t="str">
        <f aca="false">IF(AND(P$30&gt;=$D553,P$30&lt;=$D553,NOT(ISBLANK($D553))),$G553,"")</f>
        <v/>
      </c>
      <c r="Q553" s="186" t="str">
        <f aca="false">IF(AND(Q$30&gt;=$D553,Q$30&lt;=$D553,NOT(ISBLANK($D553))),$G553,"")</f>
        <v/>
      </c>
      <c r="R553" s="186" t="str">
        <f aca="false">IF(AND(R$30&gt;=$D553,R$30&lt;=$D553,NOT(ISBLANK($D553))),$G553,"")</f>
        <v/>
      </c>
    </row>
    <row r="554" customFormat="false" ht="15.05" hidden="false" customHeight="false" outlineLevel="0" collapsed="false">
      <c r="H554" s="197"/>
      <c r="I554" s="197"/>
      <c r="J554" s="226"/>
      <c r="L554" s="186" t="str">
        <f aca="false">IF(AND(L$30&gt;=$D554,L$30&lt;=$D554,NOT(ISBLANK($D554))),$G554,"")</f>
        <v/>
      </c>
      <c r="M554" s="186" t="str">
        <f aca="false">IF(AND(M$30&gt;=$D554,M$30&lt;=$D554,NOT(ISBLANK($D554))),$G554,"")</f>
        <v/>
      </c>
      <c r="N554" s="186" t="str">
        <f aca="false">IF(AND(N$30&gt;=$D554,N$30&lt;=$D554,NOT(ISBLANK($D554))),$G554,"")</f>
        <v/>
      </c>
      <c r="O554" s="186" t="str">
        <f aca="false">IF(AND(O$30&gt;=$D554,O$30&lt;=$D554,NOT(ISBLANK($D554))),$G554,"")</f>
        <v/>
      </c>
      <c r="P554" s="186" t="str">
        <f aca="false">IF(AND(P$30&gt;=$D554,P$30&lt;=$D554,NOT(ISBLANK($D554))),$G554,"")</f>
        <v/>
      </c>
      <c r="Q554" s="186" t="str">
        <f aca="false">IF(AND(Q$30&gt;=$D554,Q$30&lt;=$D554,NOT(ISBLANK($D554))),$G554,"")</f>
        <v/>
      </c>
      <c r="R554" s="186" t="str">
        <f aca="false">IF(AND(R$30&gt;=$D554,R$30&lt;=$D554,NOT(ISBLANK($D554))),$G554,"")</f>
        <v/>
      </c>
    </row>
    <row r="555" customFormat="false" ht="15.05" hidden="false" customHeight="false" outlineLevel="0" collapsed="false">
      <c r="H555" s="197"/>
      <c r="I555" s="197"/>
      <c r="J555" s="226"/>
      <c r="L555" s="186" t="str">
        <f aca="false">IF(AND(L$30&gt;=$D555,L$30&lt;=$D555,NOT(ISBLANK($D555))),$G555,"")</f>
        <v/>
      </c>
      <c r="M555" s="186" t="str">
        <f aca="false">IF(AND(M$30&gt;=$D555,M$30&lt;=$D555,NOT(ISBLANK($D555))),$G555,"")</f>
        <v/>
      </c>
      <c r="N555" s="186" t="str">
        <f aca="false">IF(AND(N$30&gt;=$D555,N$30&lt;=$D555,NOT(ISBLANK($D555))),$G555,"")</f>
        <v/>
      </c>
      <c r="O555" s="186" t="str">
        <f aca="false">IF(AND(O$30&gt;=$D555,O$30&lt;=$D555,NOT(ISBLANK($D555))),$G555,"")</f>
        <v/>
      </c>
      <c r="P555" s="186" t="str">
        <f aca="false">IF(AND(P$30&gt;=$D555,P$30&lt;=$D555,NOT(ISBLANK($D555))),$G555,"")</f>
        <v/>
      </c>
      <c r="Q555" s="186" t="str">
        <f aca="false">IF(AND(Q$30&gt;=$D555,Q$30&lt;=$D555,NOT(ISBLANK($D555))),$G555,"")</f>
        <v/>
      </c>
      <c r="R555" s="186" t="str">
        <f aca="false">IF(AND(R$30&gt;=$D555,R$30&lt;=$D555,NOT(ISBLANK($D555))),$G555,"")</f>
        <v/>
      </c>
    </row>
    <row r="556" customFormat="false" ht="15.05" hidden="false" customHeight="false" outlineLevel="0" collapsed="false">
      <c r="H556" s="197"/>
      <c r="I556" s="197"/>
      <c r="J556" s="226"/>
      <c r="L556" s="186" t="str">
        <f aca="false">IF(AND(L$30&gt;=$D556,L$30&lt;=$D556,NOT(ISBLANK($D556))),$G556,"")</f>
        <v/>
      </c>
      <c r="M556" s="186" t="str">
        <f aca="false">IF(AND(M$30&gt;=$D556,M$30&lt;=$D556,NOT(ISBLANK($D556))),$G556,"")</f>
        <v/>
      </c>
      <c r="N556" s="186" t="str">
        <f aca="false">IF(AND(N$30&gt;=$D556,N$30&lt;=$D556,NOT(ISBLANK($D556))),$G556,"")</f>
        <v/>
      </c>
      <c r="O556" s="186" t="str">
        <f aca="false">IF(AND(O$30&gt;=$D556,O$30&lt;=$D556,NOT(ISBLANK($D556))),$G556,"")</f>
        <v/>
      </c>
      <c r="P556" s="186" t="str">
        <f aca="false">IF(AND(P$30&gt;=$D556,P$30&lt;=$D556,NOT(ISBLANK($D556))),$G556,"")</f>
        <v/>
      </c>
      <c r="Q556" s="186" t="str">
        <f aca="false">IF(AND(Q$30&gt;=$D556,Q$30&lt;=$D556,NOT(ISBLANK($D556))),$G556,"")</f>
        <v/>
      </c>
      <c r="R556" s="186" t="str">
        <f aca="false">IF(AND(R$30&gt;=$D556,R$30&lt;=$D556,NOT(ISBLANK($D556))),$G556,"")</f>
        <v/>
      </c>
    </row>
    <row r="557" customFormat="false" ht="15.05" hidden="false" customHeight="false" outlineLevel="0" collapsed="false">
      <c r="H557" s="197"/>
      <c r="I557" s="197"/>
      <c r="J557" s="226"/>
      <c r="L557" s="186" t="str">
        <f aca="false">IF(AND(L$30&gt;=$D557,L$30&lt;=$D557,NOT(ISBLANK($D557))),$G557,"")</f>
        <v/>
      </c>
      <c r="M557" s="186" t="str">
        <f aca="false">IF(AND(M$30&gt;=$D557,M$30&lt;=$D557,NOT(ISBLANK($D557))),$G557,"")</f>
        <v/>
      </c>
      <c r="N557" s="186" t="str">
        <f aca="false">IF(AND(N$30&gt;=$D557,N$30&lt;=$D557,NOT(ISBLANK($D557))),$G557,"")</f>
        <v/>
      </c>
      <c r="O557" s="186" t="str">
        <f aca="false">IF(AND(O$30&gt;=$D557,O$30&lt;=$D557,NOT(ISBLANK($D557))),$G557,"")</f>
        <v/>
      </c>
      <c r="P557" s="186" t="str">
        <f aca="false">IF(AND(P$30&gt;=$D557,P$30&lt;=$D557,NOT(ISBLANK($D557))),$G557,"")</f>
        <v/>
      </c>
      <c r="Q557" s="186" t="str">
        <f aca="false">IF(AND(Q$30&gt;=$D557,Q$30&lt;=$D557,NOT(ISBLANK($D557))),$G557,"")</f>
        <v/>
      </c>
      <c r="R557" s="186" t="str">
        <f aca="false">IF(AND(R$30&gt;=$D557,R$30&lt;=$D557,NOT(ISBLANK($D557))),$G557,"")</f>
        <v/>
      </c>
    </row>
    <row r="558" customFormat="false" ht="15.05" hidden="false" customHeight="false" outlineLevel="0" collapsed="false">
      <c r="H558" s="197"/>
      <c r="I558" s="197"/>
      <c r="J558" s="226"/>
      <c r="L558" s="186" t="str">
        <f aca="false">IF(AND(L$30&gt;=$D558,L$30&lt;=$D558,NOT(ISBLANK($D558))),$G558,"")</f>
        <v/>
      </c>
      <c r="M558" s="186" t="str">
        <f aca="false">IF(AND(M$30&gt;=$D558,M$30&lt;=$D558,NOT(ISBLANK($D558))),$G558,"")</f>
        <v/>
      </c>
      <c r="N558" s="186" t="str">
        <f aca="false">IF(AND(N$30&gt;=$D558,N$30&lt;=$D558,NOT(ISBLANK($D558))),$G558,"")</f>
        <v/>
      </c>
      <c r="O558" s="186" t="str">
        <f aca="false">IF(AND(O$30&gt;=$D558,O$30&lt;=$D558,NOT(ISBLANK($D558))),$G558,"")</f>
        <v/>
      </c>
      <c r="P558" s="186" t="str">
        <f aca="false">IF(AND(P$30&gt;=$D558,P$30&lt;=$D558,NOT(ISBLANK($D558))),$G558,"")</f>
        <v/>
      </c>
      <c r="Q558" s="186" t="str">
        <f aca="false">IF(AND(Q$30&gt;=$D558,Q$30&lt;=$D558,NOT(ISBLANK($D558))),$G558,"")</f>
        <v/>
      </c>
      <c r="R558" s="186" t="str">
        <f aca="false">IF(AND(R$30&gt;=$D558,R$30&lt;=$D558,NOT(ISBLANK($D558))),$G558,"")</f>
        <v/>
      </c>
    </row>
    <row r="559" customFormat="false" ht="15.05" hidden="false" customHeight="false" outlineLevel="0" collapsed="false">
      <c r="H559" s="197"/>
      <c r="I559" s="197"/>
      <c r="J559" s="226"/>
      <c r="L559" s="186" t="str">
        <f aca="false">IF(AND(L$30&gt;=$D559,L$30&lt;=$D559,NOT(ISBLANK($D559))),$G559,"")</f>
        <v/>
      </c>
      <c r="M559" s="186" t="str">
        <f aca="false">IF(AND(M$30&gt;=$D559,M$30&lt;=$D559,NOT(ISBLANK($D559))),$G559,"")</f>
        <v/>
      </c>
      <c r="N559" s="186" t="str">
        <f aca="false">IF(AND(N$30&gt;=$D559,N$30&lt;=$D559,NOT(ISBLANK($D559))),$G559,"")</f>
        <v/>
      </c>
      <c r="O559" s="186" t="str">
        <f aca="false">IF(AND(O$30&gt;=$D559,O$30&lt;=$D559,NOT(ISBLANK($D559))),$G559,"")</f>
        <v/>
      </c>
      <c r="P559" s="186" t="str">
        <f aca="false">IF(AND(P$30&gt;=$D559,P$30&lt;=$D559,NOT(ISBLANK($D559))),$G559,"")</f>
        <v/>
      </c>
      <c r="Q559" s="186" t="str">
        <f aca="false">IF(AND(Q$30&gt;=$D559,Q$30&lt;=$D559,NOT(ISBLANK($D559))),$G559,"")</f>
        <v/>
      </c>
      <c r="R559" s="186" t="str">
        <f aca="false">IF(AND(R$30&gt;=$D559,R$30&lt;=$D559,NOT(ISBLANK($D559))),$G559,"")</f>
        <v/>
      </c>
    </row>
    <row r="560" customFormat="false" ht="15.05" hidden="false" customHeight="false" outlineLevel="0" collapsed="false">
      <c r="H560" s="197"/>
      <c r="I560" s="197"/>
      <c r="J560" s="226"/>
      <c r="L560" s="186" t="str">
        <f aca="false">IF(AND(L$30&gt;=$D560,L$30&lt;=$D560,NOT(ISBLANK($D560))),$G560,"")</f>
        <v/>
      </c>
      <c r="M560" s="186" t="str">
        <f aca="false">IF(AND(M$30&gt;=$D560,M$30&lt;=$D560,NOT(ISBLANK($D560))),$G560,"")</f>
        <v/>
      </c>
      <c r="N560" s="186" t="str">
        <f aca="false">IF(AND(N$30&gt;=$D560,N$30&lt;=$D560,NOT(ISBLANK($D560))),$G560,"")</f>
        <v/>
      </c>
      <c r="O560" s="186" t="str">
        <f aca="false">IF(AND(O$30&gt;=$D560,O$30&lt;=$D560,NOT(ISBLANK($D560))),$G560,"")</f>
        <v/>
      </c>
      <c r="P560" s="186" t="str">
        <f aca="false">IF(AND(P$30&gt;=$D560,P$30&lt;=$D560,NOT(ISBLANK($D560))),$G560,"")</f>
        <v/>
      </c>
      <c r="Q560" s="186" t="str">
        <f aca="false">IF(AND(Q$30&gt;=$D560,Q$30&lt;=$D560,NOT(ISBLANK($D560))),$G560,"")</f>
        <v/>
      </c>
      <c r="R560" s="186" t="str">
        <f aca="false">IF(AND(R$30&gt;=$D560,R$30&lt;=$D560,NOT(ISBLANK($D560))),$G560,"")</f>
        <v/>
      </c>
    </row>
    <row r="561" customFormat="false" ht="15.05" hidden="false" customHeight="false" outlineLevel="0" collapsed="false">
      <c r="H561" s="197"/>
      <c r="I561" s="197"/>
      <c r="J561" s="226"/>
      <c r="L561" s="186" t="str">
        <f aca="false">IF(AND(L$30&gt;=$D561,L$30&lt;=$D561,NOT(ISBLANK($D561))),$G561,"")</f>
        <v/>
      </c>
      <c r="M561" s="186" t="str">
        <f aca="false">IF(AND(M$30&gt;=$D561,M$30&lt;=$D561,NOT(ISBLANK($D561))),$G561,"")</f>
        <v/>
      </c>
      <c r="N561" s="186" t="str">
        <f aca="false">IF(AND(N$30&gt;=$D561,N$30&lt;=$D561,NOT(ISBLANK($D561))),$G561,"")</f>
        <v/>
      </c>
      <c r="O561" s="186" t="str">
        <f aca="false">IF(AND(O$30&gt;=$D561,O$30&lt;=$D561,NOT(ISBLANK($D561))),$G561,"")</f>
        <v/>
      </c>
      <c r="P561" s="186" t="str">
        <f aca="false">IF(AND(P$30&gt;=$D561,P$30&lt;=$D561,NOT(ISBLANK($D561))),$G561,"")</f>
        <v/>
      </c>
      <c r="Q561" s="186" t="str">
        <f aca="false">IF(AND(Q$30&gt;=$D561,Q$30&lt;=$D561,NOT(ISBLANK($D561))),$G561,"")</f>
        <v/>
      </c>
      <c r="R561" s="186" t="str">
        <f aca="false">IF(AND(R$30&gt;=$D561,R$30&lt;=$D561,NOT(ISBLANK($D561))),$G561,"")</f>
        <v/>
      </c>
    </row>
    <row r="562" customFormat="false" ht="15.05" hidden="false" customHeight="false" outlineLevel="0" collapsed="false">
      <c r="H562" s="197"/>
      <c r="I562" s="197"/>
      <c r="J562" s="226"/>
      <c r="L562" s="186" t="str">
        <f aca="false">IF(AND(L$30&gt;=$D562,L$30&lt;=$D562,NOT(ISBLANK($D562))),$G562,"")</f>
        <v/>
      </c>
      <c r="M562" s="186" t="str">
        <f aca="false">IF(AND(M$30&gt;=$D562,M$30&lt;=$D562,NOT(ISBLANK($D562))),$G562,"")</f>
        <v/>
      </c>
      <c r="N562" s="186" t="str">
        <f aca="false">IF(AND(N$30&gt;=$D562,N$30&lt;=$D562,NOT(ISBLANK($D562))),$G562,"")</f>
        <v/>
      </c>
      <c r="O562" s="186" t="str">
        <f aca="false">IF(AND(O$30&gt;=$D562,O$30&lt;=$D562,NOT(ISBLANK($D562))),$G562,"")</f>
        <v/>
      </c>
      <c r="P562" s="186" t="str">
        <f aca="false">IF(AND(P$30&gt;=$D562,P$30&lt;=$D562,NOT(ISBLANK($D562))),$G562,"")</f>
        <v/>
      </c>
      <c r="Q562" s="186" t="str">
        <f aca="false">IF(AND(Q$30&gt;=$D562,Q$30&lt;=$D562,NOT(ISBLANK($D562))),$G562,"")</f>
        <v/>
      </c>
      <c r="R562" s="186" t="str">
        <f aca="false">IF(AND(R$30&gt;=$D562,R$30&lt;=$D562,NOT(ISBLANK($D562))),$G562,"")</f>
        <v/>
      </c>
    </row>
    <row r="563" customFormat="false" ht="15.05" hidden="false" customHeight="false" outlineLevel="0" collapsed="false">
      <c r="H563" s="197"/>
      <c r="I563" s="197"/>
      <c r="J563" s="226"/>
      <c r="L563" s="186" t="str">
        <f aca="false">IF(AND(L$30&gt;=$D563,L$30&lt;=$D563,NOT(ISBLANK($D563))),$G563,"")</f>
        <v/>
      </c>
      <c r="M563" s="186" t="str">
        <f aca="false">IF(AND(M$30&gt;=$D563,M$30&lt;=$D563,NOT(ISBLANK($D563))),$G563,"")</f>
        <v/>
      </c>
      <c r="N563" s="186" t="str">
        <f aca="false">IF(AND(N$30&gt;=$D563,N$30&lt;=$D563,NOT(ISBLANK($D563))),$G563,"")</f>
        <v/>
      </c>
      <c r="O563" s="186" t="str">
        <f aca="false">IF(AND(O$30&gt;=$D563,O$30&lt;=$D563,NOT(ISBLANK($D563))),$G563,"")</f>
        <v/>
      </c>
      <c r="P563" s="186" t="str">
        <f aca="false">IF(AND(P$30&gt;=$D563,P$30&lt;=$D563,NOT(ISBLANK($D563))),$G563,"")</f>
        <v/>
      </c>
      <c r="Q563" s="186" t="str">
        <f aca="false">IF(AND(Q$30&gt;=$D563,Q$30&lt;=$D563,NOT(ISBLANK($D563))),$G563,"")</f>
        <v/>
      </c>
      <c r="R563" s="186" t="str">
        <f aca="false">IF(AND(R$30&gt;=$D563,R$30&lt;=$D563,NOT(ISBLANK($D563))),$G563,"")</f>
        <v/>
      </c>
    </row>
    <row r="564" customFormat="false" ht="15.05" hidden="false" customHeight="false" outlineLevel="0" collapsed="false">
      <c r="H564" s="197"/>
      <c r="I564" s="197"/>
      <c r="J564" s="226"/>
      <c r="L564" s="186" t="str">
        <f aca="false">IF(AND(L$30&gt;=$D564,L$30&lt;=$D564,NOT(ISBLANK($D564))),$G564,"")</f>
        <v/>
      </c>
      <c r="M564" s="186" t="str">
        <f aca="false">IF(AND(M$30&gt;=$D564,M$30&lt;=$D564,NOT(ISBLANK($D564))),$G564,"")</f>
        <v/>
      </c>
      <c r="N564" s="186" t="str">
        <f aca="false">IF(AND(N$30&gt;=$D564,N$30&lt;=$D564,NOT(ISBLANK($D564))),$G564,"")</f>
        <v/>
      </c>
      <c r="O564" s="186" t="str">
        <f aca="false">IF(AND(O$30&gt;=$D564,O$30&lt;=$D564,NOT(ISBLANK($D564))),$G564,"")</f>
        <v/>
      </c>
      <c r="P564" s="186" t="str">
        <f aca="false">IF(AND(P$30&gt;=$D564,P$30&lt;=$D564,NOT(ISBLANK($D564))),$G564,"")</f>
        <v/>
      </c>
      <c r="Q564" s="186" t="str">
        <f aca="false">IF(AND(Q$30&gt;=$D564,Q$30&lt;=$D564,NOT(ISBLANK($D564))),$G564,"")</f>
        <v/>
      </c>
      <c r="R564" s="186" t="str">
        <f aca="false">IF(AND(R$30&gt;=$D564,R$30&lt;=$D564,NOT(ISBLANK($D564))),$G564,"")</f>
        <v/>
      </c>
    </row>
    <row r="565" customFormat="false" ht="15.05" hidden="false" customHeight="false" outlineLevel="0" collapsed="false">
      <c r="H565" s="197"/>
      <c r="I565" s="197"/>
      <c r="J565" s="226"/>
      <c r="L565" s="186" t="str">
        <f aca="false">IF(AND(L$30&gt;=$D565,L$30&lt;=$D565,NOT(ISBLANK($D565))),$G565,"")</f>
        <v/>
      </c>
      <c r="M565" s="186" t="str">
        <f aca="false">IF(AND(M$30&gt;=$D565,M$30&lt;=$D565,NOT(ISBLANK($D565))),$G565,"")</f>
        <v/>
      </c>
      <c r="N565" s="186" t="str">
        <f aca="false">IF(AND(N$30&gt;=$D565,N$30&lt;=$D565,NOT(ISBLANK($D565))),$G565,"")</f>
        <v/>
      </c>
      <c r="O565" s="186" t="str">
        <f aca="false">IF(AND(O$30&gt;=$D565,O$30&lt;=$D565,NOT(ISBLANK($D565))),$G565,"")</f>
        <v/>
      </c>
      <c r="P565" s="186" t="str">
        <f aca="false">IF(AND(P$30&gt;=$D565,P$30&lt;=$D565,NOT(ISBLANK($D565))),$G565,"")</f>
        <v/>
      </c>
      <c r="Q565" s="186" t="str">
        <f aca="false">IF(AND(Q$30&gt;=$D565,Q$30&lt;=$D565,NOT(ISBLANK($D565))),$G565,"")</f>
        <v/>
      </c>
      <c r="R565" s="186" t="str">
        <f aca="false">IF(AND(R$30&gt;=$D565,R$30&lt;=$D565,NOT(ISBLANK($D565))),$G565,"")</f>
        <v/>
      </c>
    </row>
    <row r="566" customFormat="false" ht="15.05" hidden="false" customHeight="false" outlineLevel="0" collapsed="false">
      <c r="H566" s="197"/>
      <c r="I566" s="197"/>
      <c r="J566" s="226"/>
      <c r="L566" s="186" t="str">
        <f aca="false">IF(AND(L$30&gt;=$D566,L$30&lt;=$D566,NOT(ISBLANK($D566))),$G566,"")</f>
        <v/>
      </c>
      <c r="M566" s="186" t="str">
        <f aca="false">IF(AND(M$30&gt;=$D566,M$30&lt;=$D566,NOT(ISBLANK($D566))),$G566,"")</f>
        <v/>
      </c>
      <c r="N566" s="186" t="str">
        <f aca="false">IF(AND(N$30&gt;=$D566,N$30&lt;=$D566,NOT(ISBLANK($D566))),$G566,"")</f>
        <v/>
      </c>
      <c r="O566" s="186" t="str">
        <f aca="false">IF(AND(O$30&gt;=$D566,O$30&lt;=$D566,NOT(ISBLANK($D566))),$G566,"")</f>
        <v/>
      </c>
      <c r="P566" s="186" t="str">
        <f aca="false">IF(AND(P$30&gt;=$D566,P$30&lt;=$D566,NOT(ISBLANK($D566))),$G566,"")</f>
        <v/>
      </c>
      <c r="Q566" s="186" t="str">
        <f aca="false">IF(AND(Q$30&gt;=$D566,Q$30&lt;=$D566,NOT(ISBLANK($D566))),$G566,"")</f>
        <v/>
      </c>
      <c r="R566" s="186" t="str">
        <f aca="false">IF(AND(R$30&gt;=$D566,R$30&lt;=$D566,NOT(ISBLANK($D566))),$G566,"")</f>
        <v/>
      </c>
    </row>
    <row r="567" customFormat="false" ht="15.05" hidden="false" customHeight="false" outlineLevel="0" collapsed="false">
      <c r="H567" s="197"/>
      <c r="I567" s="197"/>
      <c r="J567" s="226"/>
      <c r="L567" s="186" t="str">
        <f aca="false">IF(AND(L$30&gt;=$D567,L$30&lt;=$D567,NOT(ISBLANK($D567))),$G567,"")</f>
        <v/>
      </c>
      <c r="M567" s="186" t="str">
        <f aca="false">IF(AND(M$30&gt;=$D567,M$30&lt;=$D567,NOT(ISBLANK($D567))),$G567,"")</f>
        <v/>
      </c>
      <c r="N567" s="186" t="str">
        <f aca="false">IF(AND(N$30&gt;=$D567,N$30&lt;=$D567,NOT(ISBLANK($D567))),$G567,"")</f>
        <v/>
      </c>
      <c r="O567" s="186" t="str">
        <f aca="false">IF(AND(O$30&gt;=$D567,O$30&lt;=$D567,NOT(ISBLANK($D567))),$G567,"")</f>
        <v/>
      </c>
      <c r="P567" s="186" t="str">
        <f aca="false">IF(AND(P$30&gt;=$D567,P$30&lt;=$D567,NOT(ISBLANK($D567))),$G567,"")</f>
        <v/>
      </c>
      <c r="Q567" s="186" t="str">
        <f aca="false">IF(AND(Q$30&gt;=$D567,Q$30&lt;=$D567,NOT(ISBLANK($D567))),$G567,"")</f>
        <v/>
      </c>
      <c r="R567" s="186" t="str">
        <f aca="false">IF(AND(R$30&gt;=$D567,R$30&lt;=$D567,NOT(ISBLANK($D567))),$G567,"")</f>
        <v/>
      </c>
    </row>
    <row r="568" customFormat="false" ht="15.05" hidden="false" customHeight="false" outlineLevel="0" collapsed="false">
      <c r="H568" s="197"/>
      <c r="I568" s="197"/>
      <c r="J568" s="226"/>
      <c r="L568" s="186" t="str">
        <f aca="false">IF(AND(L$30&gt;=$D568,L$30&lt;=$D568,NOT(ISBLANK($D568))),$G568,"")</f>
        <v/>
      </c>
      <c r="M568" s="186" t="str">
        <f aca="false">IF(AND(M$30&gt;=$D568,M$30&lt;=$D568,NOT(ISBLANK($D568))),$G568,"")</f>
        <v/>
      </c>
      <c r="N568" s="186" t="str">
        <f aca="false">IF(AND(N$30&gt;=$D568,N$30&lt;=$D568,NOT(ISBLANK($D568))),$G568,"")</f>
        <v/>
      </c>
      <c r="O568" s="186" t="str">
        <f aca="false">IF(AND(O$30&gt;=$D568,O$30&lt;=$D568,NOT(ISBLANK($D568))),$G568,"")</f>
        <v/>
      </c>
      <c r="P568" s="186" t="str">
        <f aca="false">IF(AND(P$30&gt;=$D568,P$30&lt;=$D568,NOT(ISBLANK($D568))),$G568,"")</f>
        <v/>
      </c>
      <c r="Q568" s="186" t="str">
        <f aca="false">IF(AND(Q$30&gt;=$D568,Q$30&lt;=$D568,NOT(ISBLANK($D568))),$G568,"")</f>
        <v/>
      </c>
      <c r="R568" s="186" t="str">
        <f aca="false">IF(AND(R$30&gt;=$D568,R$30&lt;=$D568,NOT(ISBLANK($D568))),$G568,"")</f>
        <v/>
      </c>
    </row>
    <row r="569" customFormat="false" ht="15.05" hidden="false" customHeight="false" outlineLevel="0" collapsed="false">
      <c r="H569" s="197"/>
      <c r="I569" s="197"/>
      <c r="J569" s="226"/>
      <c r="L569" s="186" t="str">
        <f aca="false">IF(AND(L$30&gt;=$D569,L$30&lt;=$D569,NOT(ISBLANK($D569))),$G569,"")</f>
        <v/>
      </c>
      <c r="M569" s="186" t="str">
        <f aca="false">IF(AND(M$30&gt;=$D569,M$30&lt;=$D569,NOT(ISBLANK($D569))),$G569,"")</f>
        <v/>
      </c>
      <c r="N569" s="186" t="str">
        <f aca="false">IF(AND(N$30&gt;=$D569,N$30&lt;=$D569,NOT(ISBLANK($D569))),$G569,"")</f>
        <v/>
      </c>
      <c r="O569" s="186" t="str">
        <f aca="false">IF(AND(O$30&gt;=$D569,O$30&lt;=$D569,NOT(ISBLANK($D569))),$G569,"")</f>
        <v/>
      </c>
      <c r="P569" s="186" t="str">
        <f aca="false">IF(AND(P$30&gt;=$D569,P$30&lt;=$D569,NOT(ISBLANK($D569))),$G569,"")</f>
        <v/>
      </c>
      <c r="Q569" s="186" t="str">
        <f aca="false">IF(AND(Q$30&gt;=$D569,Q$30&lt;=$D569,NOT(ISBLANK($D569))),$G569,"")</f>
        <v/>
      </c>
      <c r="R569" s="186" t="str">
        <f aca="false">IF(AND(R$30&gt;=$D569,R$30&lt;=$D569,NOT(ISBLANK($D569))),$G569,"")</f>
        <v/>
      </c>
    </row>
    <row r="570" customFormat="false" ht="15.05" hidden="false" customHeight="false" outlineLevel="0" collapsed="false">
      <c r="H570" s="197"/>
      <c r="I570" s="197"/>
      <c r="J570" s="226"/>
      <c r="L570" s="186" t="str">
        <f aca="false">IF(AND(L$30&gt;=$D570,L$30&lt;=$D570,NOT(ISBLANK($D570))),$G570,"")</f>
        <v/>
      </c>
      <c r="M570" s="186" t="str">
        <f aca="false">IF(AND(M$30&gt;=$D570,M$30&lt;=$D570,NOT(ISBLANK($D570))),$G570,"")</f>
        <v/>
      </c>
      <c r="N570" s="186" t="str">
        <f aca="false">IF(AND(N$30&gt;=$D570,N$30&lt;=$D570,NOT(ISBLANK($D570))),$G570,"")</f>
        <v/>
      </c>
      <c r="O570" s="186" t="str">
        <f aca="false">IF(AND(O$30&gt;=$D570,O$30&lt;=$D570,NOT(ISBLANK($D570))),$G570,"")</f>
        <v/>
      </c>
      <c r="P570" s="186" t="str">
        <f aca="false">IF(AND(P$30&gt;=$D570,P$30&lt;=$D570,NOT(ISBLANK($D570))),$G570,"")</f>
        <v/>
      </c>
      <c r="Q570" s="186" t="str">
        <f aca="false">IF(AND(Q$30&gt;=$D570,Q$30&lt;=$D570,NOT(ISBLANK($D570))),$G570,"")</f>
        <v/>
      </c>
      <c r="R570" s="186" t="str">
        <f aca="false">IF(AND(R$30&gt;=$D570,R$30&lt;=$D570,NOT(ISBLANK($D570))),$G570,"")</f>
        <v/>
      </c>
    </row>
    <row r="571" customFormat="false" ht="15.05" hidden="false" customHeight="false" outlineLevel="0" collapsed="false">
      <c r="H571" s="197"/>
      <c r="I571" s="197"/>
      <c r="J571" s="226"/>
      <c r="L571" s="186" t="str">
        <f aca="false">IF(AND(L$30&gt;=$D571,L$30&lt;=$D571,NOT(ISBLANK($D571))),$G571,"")</f>
        <v/>
      </c>
      <c r="M571" s="186" t="str">
        <f aca="false">IF(AND(M$30&gt;=$D571,M$30&lt;=$D571,NOT(ISBLANK($D571))),$G571,"")</f>
        <v/>
      </c>
      <c r="N571" s="186" t="str">
        <f aca="false">IF(AND(N$30&gt;=$D571,N$30&lt;=$D571,NOT(ISBLANK($D571))),$G571,"")</f>
        <v/>
      </c>
      <c r="O571" s="186" t="str">
        <f aca="false">IF(AND(O$30&gt;=$D571,O$30&lt;=$D571,NOT(ISBLANK($D571))),$G571,"")</f>
        <v/>
      </c>
      <c r="P571" s="186" t="str">
        <f aca="false">IF(AND(P$30&gt;=$D571,P$30&lt;=$D571,NOT(ISBLANK($D571))),$G571,"")</f>
        <v/>
      </c>
      <c r="Q571" s="186" t="str">
        <f aca="false">IF(AND(Q$30&gt;=$D571,Q$30&lt;=$D571,NOT(ISBLANK($D571))),$G571,"")</f>
        <v/>
      </c>
      <c r="R571" s="186" t="str">
        <f aca="false">IF(AND(R$30&gt;=$D571,R$30&lt;=$D571,NOT(ISBLANK($D571))),$G571,"")</f>
        <v/>
      </c>
    </row>
    <row r="572" customFormat="false" ht="15.05" hidden="false" customHeight="false" outlineLevel="0" collapsed="false">
      <c r="H572" s="197"/>
      <c r="I572" s="197"/>
      <c r="J572" s="226"/>
      <c r="L572" s="186" t="str">
        <f aca="false">IF(AND(L$30&gt;=$D572,L$30&lt;=$D572,NOT(ISBLANK($D572))),$G572,"")</f>
        <v/>
      </c>
      <c r="M572" s="186" t="str">
        <f aca="false">IF(AND(M$30&gt;=$D572,M$30&lt;=$D572,NOT(ISBLANK($D572))),$G572,"")</f>
        <v/>
      </c>
      <c r="N572" s="186" t="str">
        <f aca="false">IF(AND(N$30&gt;=$D572,N$30&lt;=$D572,NOT(ISBLANK($D572))),$G572,"")</f>
        <v/>
      </c>
      <c r="O572" s="186" t="str">
        <f aca="false">IF(AND(O$30&gt;=$D572,O$30&lt;=$D572,NOT(ISBLANK($D572))),$G572,"")</f>
        <v/>
      </c>
      <c r="P572" s="186" t="str">
        <f aca="false">IF(AND(P$30&gt;=$D572,P$30&lt;=$D572,NOT(ISBLANK($D572))),$G572,"")</f>
        <v/>
      </c>
      <c r="Q572" s="186" t="str">
        <f aca="false">IF(AND(Q$30&gt;=$D572,Q$30&lt;=$D572,NOT(ISBLANK($D572))),$G572,"")</f>
        <v/>
      </c>
      <c r="R572" s="186" t="str">
        <f aca="false">IF(AND(R$30&gt;=$D572,R$30&lt;=$D572,NOT(ISBLANK($D572))),$G572,"")</f>
        <v/>
      </c>
    </row>
    <row r="573" customFormat="false" ht="15.05" hidden="false" customHeight="false" outlineLevel="0" collapsed="false">
      <c r="H573" s="197"/>
      <c r="I573" s="197"/>
      <c r="J573" s="226"/>
      <c r="L573" s="186" t="str">
        <f aca="false">IF(AND(L$30&gt;=$D573,L$30&lt;=$D573,NOT(ISBLANK($D573))),$G573,"")</f>
        <v/>
      </c>
      <c r="M573" s="186" t="str">
        <f aca="false">IF(AND(M$30&gt;=$D573,M$30&lt;=$D573,NOT(ISBLANK($D573))),$G573,"")</f>
        <v/>
      </c>
      <c r="N573" s="186" t="str">
        <f aca="false">IF(AND(N$30&gt;=$D573,N$30&lt;=$D573,NOT(ISBLANK($D573))),$G573,"")</f>
        <v/>
      </c>
      <c r="O573" s="186" t="str">
        <f aca="false">IF(AND(O$30&gt;=$D573,O$30&lt;=$D573,NOT(ISBLANK($D573))),$G573,"")</f>
        <v/>
      </c>
      <c r="P573" s="186" t="str">
        <f aca="false">IF(AND(P$30&gt;=$D573,P$30&lt;=$D573,NOT(ISBLANK($D573))),$G573,"")</f>
        <v/>
      </c>
      <c r="Q573" s="186" t="str">
        <f aca="false">IF(AND(Q$30&gt;=$D573,Q$30&lt;=$D573,NOT(ISBLANK($D573))),$G573,"")</f>
        <v/>
      </c>
      <c r="R573" s="186" t="str">
        <f aca="false">IF(AND(R$30&gt;=$D573,R$30&lt;=$D573,NOT(ISBLANK($D573))),$G573,"")</f>
        <v/>
      </c>
    </row>
    <row r="574" customFormat="false" ht="15.05" hidden="false" customHeight="false" outlineLevel="0" collapsed="false">
      <c r="H574" s="197"/>
      <c r="I574" s="197"/>
      <c r="J574" s="226"/>
      <c r="L574" s="186" t="str">
        <f aca="false">IF(AND(L$30&gt;=$D574,L$30&lt;=$D574,NOT(ISBLANK($D574))),$G574,"")</f>
        <v/>
      </c>
      <c r="M574" s="186" t="str">
        <f aca="false">IF(AND(M$30&gt;=$D574,M$30&lt;=$D574,NOT(ISBLANK($D574))),$G574,"")</f>
        <v/>
      </c>
      <c r="N574" s="186" t="str">
        <f aca="false">IF(AND(N$30&gt;=$D574,N$30&lt;=$D574,NOT(ISBLANK($D574))),$G574,"")</f>
        <v/>
      </c>
      <c r="O574" s="186" t="str">
        <f aca="false">IF(AND(O$30&gt;=$D574,O$30&lt;=$D574,NOT(ISBLANK($D574))),$G574,"")</f>
        <v/>
      </c>
      <c r="P574" s="186" t="str">
        <f aca="false">IF(AND(P$30&gt;=$D574,P$30&lt;=$D574,NOT(ISBLANK($D574))),$G574,"")</f>
        <v/>
      </c>
      <c r="Q574" s="186" t="str">
        <f aca="false">IF(AND(Q$30&gt;=$D574,Q$30&lt;=$D574,NOT(ISBLANK($D574))),$G574,"")</f>
        <v/>
      </c>
      <c r="R574" s="186" t="str">
        <f aca="false">IF(AND(R$30&gt;=$D574,R$30&lt;=$D574,NOT(ISBLANK($D574))),$G574,"")</f>
        <v/>
      </c>
    </row>
    <row r="575" customFormat="false" ht="15.05" hidden="false" customHeight="false" outlineLevel="0" collapsed="false">
      <c r="H575" s="197"/>
      <c r="I575" s="197"/>
      <c r="J575" s="226"/>
      <c r="L575" s="186" t="str">
        <f aca="false">IF(AND(L$30&gt;=$D575,L$30&lt;=$D575,NOT(ISBLANK($D575))),$G575,"")</f>
        <v/>
      </c>
      <c r="M575" s="186" t="str">
        <f aca="false">IF(AND(M$30&gt;=$D575,M$30&lt;=$D575,NOT(ISBLANK($D575))),$G575,"")</f>
        <v/>
      </c>
      <c r="N575" s="186" t="str">
        <f aca="false">IF(AND(N$30&gt;=$D575,N$30&lt;=$D575,NOT(ISBLANK($D575))),$G575,"")</f>
        <v/>
      </c>
      <c r="O575" s="186" t="str">
        <f aca="false">IF(AND(O$30&gt;=$D575,O$30&lt;=$D575,NOT(ISBLANK($D575))),$G575,"")</f>
        <v/>
      </c>
      <c r="P575" s="186" t="str">
        <f aca="false">IF(AND(P$30&gt;=$D575,P$30&lt;=$D575,NOT(ISBLANK($D575))),$G575,"")</f>
        <v/>
      </c>
      <c r="Q575" s="186" t="str">
        <f aca="false">IF(AND(Q$30&gt;=$D575,Q$30&lt;=$D575,NOT(ISBLANK($D575))),$G575,"")</f>
        <v/>
      </c>
      <c r="R575" s="186" t="str">
        <f aca="false">IF(AND(R$30&gt;=$D575,R$30&lt;=$D575,NOT(ISBLANK($D575))),$G575,"")</f>
        <v/>
      </c>
    </row>
    <row r="576" customFormat="false" ht="15.05" hidden="false" customHeight="false" outlineLevel="0" collapsed="false">
      <c r="H576" s="197"/>
      <c r="I576" s="197"/>
      <c r="J576" s="226"/>
      <c r="L576" s="186" t="str">
        <f aca="false">IF(AND(L$30&gt;=$D576,L$30&lt;=$D576,NOT(ISBLANK($D576))),$G576,"")</f>
        <v/>
      </c>
      <c r="M576" s="186" t="str">
        <f aca="false">IF(AND(M$30&gt;=$D576,M$30&lt;=$D576,NOT(ISBLANK($D576))),$G576,"")</f>
        <v/>
      </c>
      <c r="N576" s="186" t="str">
        <f aca="false">IF(AND(N$30&gt;=$D576,N$30&lt;=$D576,NOT(ISBLANK($D576))),$G576,"")</f>
        <v/>
      </c>
      <c r="O576" s="186" t="str">
        <f aca="false">IF(AND(O$30&gt;=$D576,O$30&lt;=$D576,NOT(ISBLANK($D576))),$G576,"")</f>
        <v/>
      </c>
      <c r="P576" s="186" t="str">
        <f aca="false">IF(AND(P$30&gt;=$D576,P$30&lt;=$D576,NOT(ISBLANK($D576))),$G576,"")</f>
        <v/>
      </c>
      <c r="Q576" s="186" t="str">
        <f aca="false">IF(AND(Q$30&gt;=$D576,Q$30&lt;=$D576,NOT(ISBLANK($D576))),$G576,"")</f>
        <v/>
      </c>
      <c r="R576" s="186" t="str">
        <f aca="false">IF(AND(R$30&gt;=$D576,R$30&lt;=$D576,NOT(ISBLANK($D576))),$G576,"")</f>
        <v/>
      </c>
    </row>
    <row r="577" customFormat="false" ht="15.05" hidden="false" customHeight="false" outlineLevel="0" collapsed="false">
      <c r="H577" s="197"/>
      <c r="I577" s="197"/>
      <c r="J577" s="226"/>
      <c r="L577" s="186" t="str">
        <f aca="false">IF(AND(L$30&gt;=$D577,L$30&lt;=$D577,NOT(ISBLANK($D577))),$G577,"")</f>
        <v/>
      </c>
      <c r="M577" s="186" t="str">
        <f aca="false">IF(AND(M$30&gt;=$D577,M$30&lt;=$D577,NOT(ISBLANK($D577))),$G577,"")</f>
        <v/>
      </c>
      <c r="N577" s="186" t="str">
        <f aca="false">IF(AND(N$30&gt;=$D577,N$30&lt;=$D577,NOT(ISBLANK($D577))),$G577,"")</f>
        <v/>
      </c>
      <c r="O577" s="186" t="str">
        <f aca="false">IF(AND(O$30&gt;=$D577,O$30&lt;=$D577,NOT(ISBLANK($D577))),$G577,"")</f>
        <v/>
      </c>
      <c r="P577" s="186" t="str">
        <f aca="false">IF(AND(P$30&gt;=$D577,P$30&lt;=$D577,NOT(ISBLANK($D577))),$G577,"")</f>
        <v/>
      </c>
      <c r="Q577" s="186" t="str">
        <f aca="false">IF(AND(Q$30&gt;=$D577,Q$30&lt;=$D577,NOT(ISBLANK($D577))),$G577,"")</f>
        <v/>
      </c>
      <c r="R577" s="186" t="str">
        <f aca="false">IF(AND(R$30&gt;=$D577,R$30&lt;=$D577,NOT(ISBLANK($D577))),$G577,"")</f>
        <v/>
      </c>
    </row>
    <row r="578" customFormat="false" ht="15.05" hidden="false" customHeight="false" outlineLevel="0" collapsed="false">
      <c r="H578" s="197"/>
      <c r="I578" s="197"/>
      <c r="J578" s="226"/>
      <c r="L578" s="186" t="str">
        <f aca="false">IF(AND(L$30&gt;=$D578,L$30&lt;=$D578,NOT(ISBLANK($D578))),$G578,"")</f>
        <v/>
      </c>
      <c r="M578" s="186" t="str">
        <f aca="false">IF(AND(M$30&gt;=$D578,M$30&lt;=$D578,NOT(ISBLANK($D578))),$G578,"")</f>
        <v/>
      </c>
      <c r="N578" s="186" t="str">
        <f aca="false">IF(AND(N$30&gt;=$D578,N$30&lt;=$D578,NOT(ISBLANK($D578))),$G578,"")</f>
        <v/>
      </c>
      <c r="O578" s="186" t="str">
        <f aca="false">IF(AND(O$30&gt;=$D578,O$30&lt;=$D578,NOT(ISBLANK($D578))),$G578,"")</f>
        <v/>
      </c>
      <c r="P578" s="186" t="str">
        <f aca="false">IF(AND(P$30&gt;=$D578,P$30&lt;=$D578,NOT(ISBLANK($D578))),$G578,"")</f>
        <v/>
      </c>
      <c r="Q578" s="186" t="str">
        <f aca="false">IF(AND(Q$30&gt;=$D578,Q$30&lt;=$D578,NOT(ISBLANK($D578))),$G578,"")</f>
        <v/>
      </c>
      <c r="R578" s="186" t="str">
        <f aca="false">IF(AND(R$30&gt;=$D578,R$30&lt;=$D578,NOT(ISBLANK($D578))),$G578,"")</f>
        <v/>
      </c>
    </row>
    <row r="579" customFormat="false" ht="15.05" hidden="false" customHeight="false" outlineLevel="0" collapsed="false">
      <c r="H579" s="197"/>
      <c r="I579" s="197"/>
      <c r="J579" s="226"/>
      <c r="L579" s="186" t="str">
        <f aca="false">IF(AND(L$30&gt;=$D579,L$30&lt;=$D579,NOT(ISBLANK($D579))),$G579,"")</f>
        <v/>
      </c>
      <c r="M579" s="186" t="str">
        <f aca="false">IF(AND(M$30&gt;=$D579,M$30&lt;=$D579,NOT(ISBLANK($D579))),$G579,"")</f>
        <v/>
      </c>
      <c r="N579" s="186" t="str">
        <f aca="false">IF(AND(N$30&gt;=$D579,N$30&lt;=$D579,NOT(ISBLANK($D579))),$G579,"")</f>
        <v/>
      </c>
      <c r="O579" s="186" t="str">
        <f aca="false">IF(AND(O$30&gt;=$D579,O$30&lt;=$D579,NOT(ISBLANK($D579))),$G579,"")</f>
        <v/>
      </c>
      <c r="P579" s="186" t="str">
        <f aca="false">IF(AND(P$30&gt;=$D579,P$30&lt;=$D579,NOT(ISBLANK($D579))),$G579,"")</f>
        <v/>
      </c>
      <c r="Q579" s="186" t="str">
        <f aca="false">IF(AND(Q$30&gt;=$D579,Q$30&lt;=$D579,NOT(ISBLANK($D579))),$G579,"")</f>
        <v/>
      </c>
      <c r="R579" s="186" t="str">
        <f aca="false">IF(AND(R$30&gt;=$D579,R$30&lt;=$D579,NOT(ISBLANK($D579))),$G579,"")</f>
        <v/>
      </c>
    </row>
    <row r="580" customFormat="false" ht="15.05" hidden="false" customHeight="false" outlineLevel="0" collapsed="false">
      <c r="H580" s="197"/>
      <c r="I580" s="197"/>
      <c r="J580" s="226"/>
      <c r="L580" s="186" t="str">
        <f aca="false">IF(AND(L$30&gt;=$D580,L$30&lt;=$D580,NOT(ISBLANK($D580))),$G580,"")</f>
        <v/>
      </c>
      <c r="M580" s="186" t="str">
        <f aca="false">IF(AND(M$30&gt;=$D580,M$30&lt;=$D580,NOT(ISBLANK($D580))),$G580,"")</f>
        <v/>
      </c>
      <c r="N580" s="186" t="str">
        <f aca="false">IF(AND(N$30&gt;=$D580,N$30&lt;=$D580,NOT(ISBLANK($D580))),$G580,"")</f>
        <v/>
      </c>
      <c r="O580" s="186" t="str">
        <f aca="false">IF(AND(O$30&gt;=$D580,O$30&lt;=$D580,NOT(ISBLANK($D580))),$G580,"")</f>
        <v/>
      </c>
      <c r="P580" s="186" t="str">
        <f aca="false">IF(AND(P$30&gt;=$D580,P$30&lt;=$D580,NOT(ISBLANK($D580))),$G580,"")</f>
        <v/>
      </c>
      <c r="Q580" s="186" t="str">
        <f aca="false">IF(AND(Q$30&gt;=$D580,Q$30&lt;=$D580,NOT(ISBLANK($D580))),$G580,"")</f>
        <v/>
      </c>
      <c r="R580" s="186" t="str">
        <f aca="false">IF(AND(R$30&gt;=$D580,R$30&lt;=$D580,NOT(ISBLANK($D580))),$G580,"")</f>
        <v/>
      </c>
    </row>
    <row r="581" customFormat="false" ht="15.05" hidden="false" customHeight="false" outlineLevel="0" collapsed="false">
      <c r="H581" s="197"/>
      <c r="I581" s="197"/>
      <c r="J581" s="226"/>
      <c r="L581" s="186" t="str">
        <f aca="false">IF(AND(L$30&gt;=$D581,L$30&lt;=$D581,NOT(ISBLANK($D581))),$G581,"")</f>
        <v/>
      </c>
      <c r="M581" s="186" t="str">
        <f aca="false">IF(AND(M$30&gt;=$D581,M$30&lt;=$D581,NOT(ISBLANK($D581))),$G581,"")</f>
        <v/>
      </c>
      <c r="N581" s="186" t="str">
        <f aca="false">IF(AND(N$30&gt;=$D581,N$30&lt;=$D581,NOT(ISBLANK($D581))),$G581,"")</f>
        <v/>
      </c>
      <c r="O581" s="186" t="str">
        <f aca="false">IF(AND(O$30&gt;=$D581,O$30&lt;=$D581,NOT(ISBLANK($D581))),$G581,"")</f>
        <v/>
      </c>
      <c r="P581" s="186" t="str">
        <f aca="false">IF(AND(P$30&gt;=$D581,P$30&lt;=$D581,NOT(ISBLANK($D581))),$G581,"")</f>
        <v/>
      </c>
      <c r="Q581" s="186" t="str">
        <f aca="false">IF(AND(Q$30&gt;=$D581,Q$30&lt;=$D581,NOT(ISBLANK($D581))),$G581,"")</f>
        <v/>
      </c>
      <c r="R581" s="186" t="str">
        <f aca="false">IF(AND(R$30&gt;=$D581,R$30&lt;=$D581,NOT(ISBLANK($D581))),$G581,"")</f>
        <v/>
      </c>
    </row>
    <row r="582" customFormat="false" ht="15.05" hidden="false" customHeight="false" outlineLevel="0" collapsed="false">
      <c r="H582" s="197"/>
      <c r="I582" s="197"/>
      <c r="J582" s="226"/>
      <c r="L582" s="186" t="str">
        <f aca="false">IF(AND(L$30&gt;=$D582,L$30&lt;=$D582,NOT(ISBLANK($D582))),$G582,"")</f>
        <v/>
      </c>
      <c r="M582" s="186" t="str">
        <f aca="false">IF(AND(M$30&gt;=$D582,M$30&lt;=$D582,NOT(ISBLANK($D582))),$G582,"")</f>
        <v/>
      </c>
      <c r="N582" s="186" t="str">
        <f aca="false">IF(AND(N$30&gt;=$D582,N$30&lt;=$D582,NOT(ISBLANK($D582))),$G582,"")</f>
        <v/>
      </c>
      <c r="O582" s="186" t="str">
        <f aca="false">IF(AND(O$30&gt;=$D582,O$30&lt;=$D582,NOT(ISBLANK($D582))),$G582,"")</f>
        <v/>
      </c>
      <c r="P582" s="186" t="str">
        <f aca="false">IF(AND(P$30&gt;=$D582,P$30&lt;=$D582,NOT(ISBLANK($D582))),$G582,"")</f>
        <v/>
      </c>
      <c r="Q582" s="186" t="str">
        <f aca="false">IF(AND(Q$30&gt;=$D582,Q$30&lt;=$D582,NOT(ISBLANK($D582))),$G582,"")</f>
        <v/>
      </c>
      <c r="R582" s="186" t="str">
        <f aca="false">IF(AND(R$30&gt;=$D582,R$30&lt;=$D582,NOT(ISBLANK($D582))),$G582,"")</f>
        <v/>
      </c>
    </row>
    <row r="583" customFormat="false" ht="15.05" hidden="false" customHeight="false" outlineLevel="0" collapsed="false">
      <c r="H583" s="197"/>
      <c r="I583" s="197"/>
      <c r="J583" s="226"/>
      <c r="L583" s="186" t="str">
        <f aca="false">IF(AND(L$30&gt;=$D583,L$30&lt;=$D583,NOT(ISBLANK($D583))),$G583,"")</f>
        <v/>
      </c>
      <c r="M583" s="186" t="str">
        <f aca="false">IF(AND(M$30&gt;=$D583,M$30&lt;=$D583,NOT(ISBLANK($D583))),$G583,"")</f>
        <v/>
      </c>
      <c r="N583" s="186" t="str">
        <f aca="false">IF(AND(N$30&gt;=$D583,N$30&lt;=$D583,NOT(ISBLANK($D583))),$G583,"")</f>
        <v/>
      </c>
      <c r="O583" s="186" t="str">
        <f aca="false">IF(AND(O$30&gt;=$D583,O$30&lt;=$D583,NOT(ISBLANK($D583))),$G583,"")</f>
        <v/>
      </c>
      <c r="P583" s="186" t="str">
        <f aca="false">IF(AND(P$30&gt;=$D583,P$30&lt;=$D583,NOT(ISBLANK($D583))),$G583,"")</f>
        <v/>
      </c>
      <c r="Q583" s="186" t="str">
        <f aca="false">IF(AND(Q$30&gt;=$D583,Q$30&lt;=$D583,NOT(ISBLANK($D583))),$G583,"")</f>
        <v/>
      </c>
      <c r="R583" s="186" t="str">
        <f aca="false">IF(AND(R$30&gt;=$D583,R$30&lt;=$D583,NOT(ISBLANK($D583))),$G583,"")</f>
        <v/>
      </c>
    </row>
    <row r="584" customFormat="false" ht="15.05" hidden="false" customHeight="false" outlineLevel="0" collapsed="false">
      <c r="H584" s="197"/>
      <c r="I584" s="197"/>
      <c r="J584" s="226"/>
      <c r="L584" s="186" t="str">
        <f aca="false">IF(AND(L$30&gt;=$D584,L$30&lt;=$D584,NOT(ISBLANK($D584))),$G584,"")</f>
        <v/>
      </c>
      <c r="M584" s="186" t="str">
        <f aca="false">IF(AND(M$30&gt;=$D584,M$30&lt;=$D584,NOT(ISBLANK($D584))),$G584,"")</f>
        <v/>
      </c>
      <c r="N584" s="186" t="str">
        <f aca="false">IF(AND(N$30&gt;=$D584,N$30&lt;=$D584,NOT(ISBLANK($D584))),$G584,"")</f>
        <v/>
      </c>
      <c r="O584" s="186" t="str">
        <f aca="false">IF(AND(O$30&gt;=$D584,O$30&lt;=$D584,NOT(ISBLANK($D584))),$G584,"")</f>
        <v/>
      </c>
      <c r="P584" s="186" t="str">
        <f aca="false">IF(AND(P$30&gt;=$D584,P$30&lt;=$D584,NOT(ISBLANK($D584))),$G584,"")</f>
        <v/>
      </c>
      <c r="Q584" s="186" t="str">
        <f aca="false">IF(AND(Q$30&gt;=$D584,Q$30&lt;=$D584,NOT(ISBLANK($D584))),$G584,"")</f>
        <v/>
      </c>
      <c r="R584" s="186" t="str">
        <f aca="false">IF(AND(R$30&gt;=$D584,R$30&lt;=$D584,NOT(ISBLANK($D584))),$G584,"")</f>
        <v/>
      </c>
    </row>
    <row r="585" customFormat="false" ht="15.05" hidden="false" customHeight="false" outlineLevel="0" collapsed="false">
      <c r="H585" s="197"/>
      <c r="I585" s="197"/>
      <c r="J585" s="226"/>
      <c r="L585" s="186" t="str">
        <f aca="false">IF(AND(L$30&gt;=$D585,L$30&lt;=$D585,NOT(ISBLANK($D585))),$G585,"")</f>
        <v/>
      </c>
      <c r="M585" s="186" t="str">
        <f aca="false">IF(AND(M$30&gt;=$D585,M$30&lt;=$D585,NOT(ISBLANK($D585))),$G585,"")</f>
        <v/>
      </c>
      <c r="N585" s="186" t="str">
        <f aca="false">IF(AND(N$30&gt;=$D585,N$30&lt;=$D585,NOT(ISBLANK($D585))),$G585,"")</f>
        <v/>
      </c>
      <c r="O585" s="186" t="str">
        <f aca="false">IF(AND(O$30&gt;=$D585,O$30&lt;=$D585,NOT(ISBLANK($D585))),$G585,"")</f>
        <v/>
      </c>
      <c r="P585" s="186" t="str">
        <f aca="false">IF(AND(P$30&gt;=$D585,P$30&lt;=$D585,NOT(ISBLANK($D585))),$G585,"")</f>
        <v/>
      </c>
      <c r="Q585" s="186" t="str">
        <f aca="false">IF(AND(Q$30&gt;=$D585,Q$30&lt;=$D585,NOT(ISBLANK($D585))),$G585,"")</f>
        <v/>
      </c>
      <c r="R585" s="186" t="str">
        <f aca="false">IF(AND(R$30&gt;=$D585,R$30&lt;=$D585,NOT(ISBLANK($D585))),$G585,"")</f>
        <v/>
      </c>
    </row>
    <row r="586" customFormat="false" ht="15.05" hidden="false" customHeight="false" outlineLevel="0" collapsed="false">
      <c r="H586" s="197"/>
      <c r="I586" s="197"/>
      <c r="J586" s="226"/>
      <c r="L586" s="186" t="str">
        <f aca="false">IF(AND(L$30&gt;=$D586,L$30&lt;=$D586,NOT(ISBLANK($D586))),$G586,"")</f>
        <v/>
      </c>
      <c r="M586" s="186" t="str">
        <f aca="false">IF(AND(M$30&gt;=$D586,M$30&lt;=$D586,NOT(ISBLANK($D586))),$G586,"")</f>
        <v/>
      </c>
      <c r="N586" s="186" t="str">
        <f aca="false">IF(AND(N$30&gt;=$D586,N$30&lt;=$D586,NOT(ISBLANK($D586))),$G586,"")</f>
        <v/>
      </c>
      <c r="O586" s="186" t="str">
        <f aca="false">IF(AND(O$30&gt;=$D586,O$30&lt;=$D586,NOT(ISBLANK($D586))),$G586,"")</f>
        <v/>
      </c>
      <c r="P586" s="186" t="str">
        <f aca="false">IF(AND(P$30&gt;=$D586,P$30&lt;=$D586,NOT(ISBLANK($D586))),$G586,"")</f>
        <v/>
      </c>
      <c r="Q586" s="186" t="str">
        <f aca="false">IF(AND(Q$30&gt;=$D586,Q$30&lt;=$D586,NOT(ISBLANK($D586))),$G586,"")</f>
        <v/>
      </c>
      <c r="R586" s="186" t="str">
        <f aca="false">IF(AND(R$30&gt;=$D586,R$30&lt;=$D586,NOT(ISBLANK($D586))),$G586,"")</f>
        <v/>
      </c>
    </row>
    <row r="587" customFormat="false" ht="15.05" hidden="false" customHeight="false" outlineLevel="0" collapsed="false">
      <c r="H587" s="197"/>
      <c r="I587" s="197"/>
      <c r="J587" s="226"/>
      <c r="L587" s="186" t="str">
        <f aca="false">IF(AND(L$30&gt;=$D587,L$30&lt;=$D587,NOT(ISBLANK($D587))),$G587,"")</f>
        <v/>
      </c>
      <c r="M587" s="186" t="str">
        <f aca="false">IF(AND(M$30&gt;=$D587,M$30&lt;=$D587,NOT(ISBLANK($D587))),$G587,"")</f>
        <v/>
      </c>
      <c r="N587" s="186" t="str">
        <f aca="false">IF(AND(N$30&gt;=$D587,N$30&lt;=$D587,NOT(ISBLANK($D587))),$G587,"")</f>
        <v/>
      </c>
      <c r="O587" s="186" t="str">
        <f aca="false">IF(AND(O$30&gt;=$D587,O$30&lt;=$D587,NOT(ISBLANK($D587))),$G587,"")</f>
        <v/>
      </c>
      <c r="P587" s="186" t="str">
        <f aca="false">IF(AND(P$30&gt;=$D587,P$30&lt;=$D587,NOT(ISBLANK($D587))),$G587,"")</f>
        <v/>
      </c>
      <c r="Q587" s="186" t="str">
        <f aca="false">IF(AND(Q$30&gt;=$D587,Q$30&lt;=$D587,NOT(ISBLANK($D587))),$G587,"")</f>
        <v/>
      </c>
      <c r="R587" s="186" t="str">
        <f aca="false">IF(AND(R$30&gt;=$D587,R$30&lt;=$D587,NOT(ISBLANK($D587))),$G587,"")</f>
        <v/>
      </c>
    </row>
    <row r="588" customFormat="false" ht="15.05" hidden="false" customHeight="false" outlineLevel="0" collapsed="false">
      <c r="H588" s="197"/>
      <c r="I588" s="197"/>
      <c r="J588" s="226"/>
      <c r="L588" s="186" t="str">
        <f aca="false">IF(AND(L$30&gt;=$D588,L$30&lt;=$D588,NOT(ISBLANK($D588))),$G588,"")</f>
        <v/>
      </c>
      <c r="M588" s="186" t="str">
        <f aca="false">IF(AND(M$30&gt;=$D588,M$30&lt;=$D588,NOT(ISBLANK($D588))),$G588,"")</f>
        <v/>
      </c>
      <c r="N588" s="186" t="str">
        <f aca="false">IF(AND(N$30&gt;=$D588,N$30&lt;=$D588,NOT(ISBLANK($D588))),$G588,"")</f>
        <v/>
      </c>
      <c r="O588" s="186" t="str">
        <f aca="false">IF(AND(O$30&gt;=$D588,O$30&lt;=$D588,NOT(ISBLANK($D588))),$G588,"")</f>
        <v/>
      </c>
      <c r="P588" s="186" t="str">
        <f aca="false">IF(AND(P$30&gt;=$D588,P$30&lt;=$D588,NOT(ISBLANK($D588))),$G588,"")</f>
        <v/>
      </c>
      <c r="Q588" s="186" t="str">
        <f aca="false">IF(AND(Q$30&gt;=$D588,Q$30&lt;=$D588,NOT(ISBLANK($D588))),$G588,"")</f>
        <v/>
      </c>
      <c r="R588" s="186" t="str">
        <f aca="false">IF(AND(R$30&gt;=$D588,R$30&lt;=$D588,NOT(ISBLANK($D588))),$G588,"")</f>
        <v/>
      </c>
    </row>
    <row r="589" customFormat="false" ht="15.05" hidden="false" customHeight="false" outlineLevel="0" collapsed="false">
      <c r="H589" s="197"/>
      <c r="I589" s="197"/>
      <c r="J589" s="226"/>
      <c r="L589" s="186" t="str">
        <f aca="false">IF(AND(L$30&gt;=$D589,L$30&lt;=$D589,NOT(ISBLANK($D589))),$G589,"")</f>
        <v/>
      </c>
      <c r="M589" s="186" t="str">
        <f aca="false">IF(AND(M$30&gt;=$D589,M$30&lt;=$D589,NOT(ISBLANK($D589))),$G589,"")</f>
        <v/>
      </c>
      <c r="N589" s="186" t="str">
        <f aca="false">IF(AND(N$30&gt;=$D589,N$30&lt;=$D589,NOT(ISBLANK($D589))),$G589,"")</f>
        <v/>
      </c>
      <c r="O589" s="186" t="str">
        <f aca="false">IF(AND(O$30&gt;=$D589,O$30&lt;=$D589,NOT(ISBLANK($D589))),$G589,"")</f>
        <v/>
      </c>
      <c r="P589" s="186" t="str">
        <f aca="false">IF(AND(P$30&gt;=$D589,P$30&lt;=$D589,NOT(ISBLANK($D589))),$G589,"")</f>
        <v/>
      </c>
      <c r="Q589" s="186" t="str">
        <f aca="false">IF(AND(Q$30&gt;=$D589,Q$30&lt;=$D589,NOT(ISBLANK($D589))),$G589,"")</f>
        <v/>
      </c>
      <c r="R589" s="186" t="str">
        <f aca="false">IF(AND(R$30&gt;=$D589,R$30&lt;=$D589,NOT(ISBLANK($D589))),$G589,"")</f>
        <v/>
      </c>
    </row>
    <row r="590" customFormat="false" ht="15.05" hidden="false" customHeight="false" outlineLevel="0" collapsed="false">
      <c r="H590" s="197"/>
      <c r="I590" s="197"/>
      <c r="J590" s="226"/>
      <c r="L590" s="186" t="str">
        <f aca="false">IF(AND(L$30&gt;=$D590,L$30&lt;=$D590,NOT(ISBLANK($D590))),$G590,"")</f>
        <v/>
      </c>
      <c r="M590" s="186" t="str">
        <f aca="false">IF(AND(M$30&gt;=$D590,M$30&lt;=$D590,NOT(ISBLANK($D590))),$G590,"")</f>
        <v/>
      </c>
      <c r="N590" s="186" t="str">
        <f aca="false">IF(AND(N$30&gt;=$D590,N$30&lt;=$D590,NOT(ISBLANK($D590))),$G590,"")</f>
        <v/>
      </c>
      <c r="O590" s="186" t="str">
        <f aca="false">IF(AND(O$30&gt;=$D590,O$30&lt;=$D590,NOT(ISBLANK($D590))),$G590,"")</f>
        <v/>
      </c>
      <c r="P590" s="186" t="str">
        <f aca="false">IF(AND(P$30&gt;=$D590,P$30&lt;=$D590,NOT(ISBLANK($D590))),$G590,"")</f>
        <v/>
      </c>
      <c r="Q590" s="186" t="str">
        <f aca="false">IF(AND(Q$30&gt;=$D590,Q$30&lt;=$D590,NOT(ISBLANK($D590))),$G590,"")</f>
        <v/>
      </c>
      <c r="R590" s="186" t="str">
        <f aca="false">IF(AND(R$30&gt;=$D590,R$30&lt;=$D590,NOT(ISBLANK($D590))),$G590,"")</f>
        <v/>
      </c>
    </row>
    <row r="591" customFormat="false" ht="15.05" hidden="false" customHeight="false" outlineLevel="0" collapsed="false">
      <c r="H591" s="197"/>
      <c r="I591" s="197"/>
      <c r="J591" s="226"/>
      <c r="L591" s="186" t="str">
        <f aca="false">IF(AND(L$30&gt;=$D591,L$30&lt;=$D591,NOT(ISBLANK($D591))),$G591,"")</f>
        <v/>
      </c>
      <c r="M591" s="186" t="str">
        <f aca="false">IF(AND(M$30&gt;=$D591,M$30&lt;=$D591,NOT(ISBLANK($D591))),$G591,"")</f>
        <v/>
      </c>
      <c r="N591" s="186" t="str">
        <f aca="false">IF(AND(N$30&gt;=$D591,N$30&lt;=$D591,NOT(ISBLANK($D591))),$G591,"")</f>
        <v/>
      </c>
      <c r="O591" s="186" t="str">
        <f aca="false">IF(AND(O$30&gt;=$D591,O$30&lt;=$D591,NOT(ISBLANK($D591))),$G591,"")</f>
        <v/>
      </c>
      <c r="P591" s="186" t="str">
        <f aca="false">IF(AND(P$30&gt;=$D591,P$30&lt;=$D591,NOT(ISBLANK($D591))),$G591,"")</f>
        <v/>
      </c>
      <c r="Q591" s="186" t="str">
        <f aca="false">IF(AND(Q$30&gt;=$D591,Q$30&lt;=$D591,NOT(ISBLANK($D591))),$G591,"")</f>
        <v/>
      </c>
      <c r="R591" s="186" t="str">
        <f aca="false">IF(AND(R$30&gt;=$D591,R$30&lt;=$D591,NOT(ISBLANK($D591))),$G591,"")</f>
        <v/>
      </c>
    </row>
    <row r="592" customFormat="false" ht="15.05" hidden="false" customHeight="false" outlineLevel="0" collapsed="false">
      <c r="H592" s="197"/>
      <c r="I592" s="197"/>
      <c r="J592" s="226"/>
      <c r="L592" s="186" t="str">
        <f aca="false">IF(AND(L$30&gt;=$D592,L$30&lt;=$D592,NOT(ISBLANK($D592))),$G592,"")</f>
        <v/>
      </c>
      <c r="M592" s="186" t="str">
        <f aca="false">IF(AND(M$30&gt;=$D592,M$30&lt;=$D592,NOT(ISBLANK($D592))),$G592,"")</f>
        <v/>
      </c>
      <c r="N592" s="186" t="str">
        <f aca="false">IF(AND(N$30&gt;=$D592,N$30&lt;=$D592,NOT(ISBLANK($D592))),$G592,"")</f>
        <v/>
      </c>
      <c r="O592" s="186" t="str">
        <f aca="false">IF(AND(O$30&gt;=$D592,O$30&lt;=$D592,NOT(ISBLANK($D592))),$G592,"")</f>
        <v/>
      </c>
      <c r="P592" s="186" t="str">
        <f aca="false">IF(AND(P$30&gt;=$D592,P$30&lt;=$D592,NOT(ISBLANK($D592))),$G592,"")</f>
        <v/>
      </c>
      <c r="Q592" s="186" t="str">
        <f aca="false">IF(AND(Q$30&gt;=$D592,Q$30&lt;=$D592,NOT(ISBLANK($D592))),$G592,"")</f>
        <v/>
      </c>
      <c r="R592" s="186" t="str">
        <f aca="false">IF(AND(R$30&gt;=$D592,R$30&lt;=$D592,NOT(ISBLANK($D592))),$G592,"")</f>
        <v/>
      </c>
    </row>
    <row r="593" customFormat="false" ht="15.05" hidden="false" customHeight="false" outlineLevel="0" collapsed="false">
      <c r="H593" s="197"/>
      <c r="I593" s="197"/>
      <c r="J593" s="226"/>
      <c r="L593" s="186" t="str">
        <f aca="false">IF(AND(L$30&gt;=$D593,L$30&lt;=$D593,NOT(ISBLANK($D593))),$G593,"")</f>
        <v/>
      </c>
      <c r="M593" s="186" t="str">
        <f aca="false">IF(AND(M$30&gt;=$D593,M$30&lt;=$D593,NOT(ISBLANK($D593))),$G593,"")</f>
        <v/>
      </c>
      <c r="N593" s="186" t="str">
        <f aca="false">IF(AND(N$30&gt;=$D593,N$30&lt;=$D593,NOT(ISBLANK($D593))),$G593,"")</f>
        <v/>
      </c>
      <c r="O593" s="186" t="str">
        <f aca="false">IF(AND(O$30&gt;=$D593,O$30&lt;=$D593,NOT(ISBLANK($D593))),$G593,"")</f>
        <v/>
      </c>
      <c r="P593" s="186" t="str">
        <f aca="false">IF(AND(P$30&gt;=$D593,P$30&lt;=$D593,NOT(ISBLANK($D593))),$G593,"")</f>
        <v/>
      </c>
      <c r="Q593" s="186" t="str">
        <f aca="false">IF(AND(Q$30&gt;=$D593,Q$30&lt;=$D593,NOT(ISBLANK($D593))),$G593,"")</f>
        <v/>
      </c>
      <c r="R593" s="186" t="str">
        <f aca="false">IF(AND(R$30&gt;=$D593,R$30&lt;=$D593,NOT(ISBLANK($D593))),$G593,"")</f>
        <v/>
      </c>
    </row>
    <row r="594" customFormat="false" ht="15.05" hidden="false" customHeight="false" outlineLevel="0" collapsed="false">
      <c r="H594" s="197"/>
      <c r="I594" s="197"/>
      <c r="J594" s="226"/>
      <c r="L594" s="186" t="str">
        <f aca="false">IF(AND(L$30&gt;=$D594,L$30&lt;=$D594,NOT(ISBLANK($D594))),$G594,"")</f>
        <v/>
      </c>
      <c r="M594" s="186" t="str">
        <f aca="false">IF(AND(M$30&gt;=$D594,M$30&lt;=$D594,NOT(ISBLANK($D594))),$G594,"")</f>
        <v/>
      </c>
      <c r="N594" s="186" t="str">
        <f aca="false">IF(AND(N$30&gt;=$D594,N$30&lt;=$D594,NOT(ISBLANK($D594))),$G594,"")</f>
        <v/>
      </c>
      <c r="O594" s="186" t="str">
        <f aca="false">IF(AND(O$30&gt;=$D594,O$30&lt;=$D594,NOT(ISBLANK($D594))),$G594,"")</f>
        <v/>
      </c>
      <c r="P594" s="186" t="str">
        <f aca="false">IF(AND(P$30&gt;=$D594,P$30&lt;=$D594,NOT(ISBLANK($D594))),$G594,"")</f>
        <v/>
      </c>
      <c r="Q594" s="186" t="str">
        <f aca="false">IF(AND(Q$30&gt;=$D594,Q$30&lt;=$D594,NOT(ISBLANK($D594))),$G594,"")</f>
        <v/>
      </c>
      <c r="R594" s="186" t="str">
        <f aca="false">IF(AND(R$30&gt;=$D594,R$30&lt;=$D594,NOT(ISBLANK($D594))),$G594,"")</f>
        <v/>
      </c>
    </row>
    <row r="595" customFormat="false" ht="15.05" hidden="false" customHeight="false" outlineLevel="0" collapsed="false">
      <c r="H595" s="197"/>
      <c r="I595" s="197"/>
      <c r="J595" s="226"/>
      <c r="L595" s="186" t="str">
        <f aca="false">IF(AND(L$30&gt;=$D595,L$30&lt;=$D595,NOT(ISBLANK($D595))),$G595,"")</f>
        <v/>
      </c>
      <c r="M595" s="186" t="str">
        <f aca="false">IF(AND(M$30&gt;=$D595,M$30&lt;=$D595,NOT(ISBLANK($D595))),$G595,"")</f>
        <v/>
      </c>
      <c r="N595" s="186" t="str">
        <f aca="false">IF(AND(N$30&gt;=$D595,N$30&lt;=$D595,NOT(ISBLANK($D595))),$G595,"")</f>
        <v/>
      </c>
      <c r="O595" s="186" t="str">
        <f aca="false">IF(AND(O$30&gt;=$D595,O$30&lt;=$D595,NOT(ISBLANK($D595))),$G595,"")</f>
        <v/>
      </c>
      <c r="P595" s="186" t="str">
        <f aca="false">IF(AND(P$30&gt;=$D595,P$30&lt;=$D595,NOT(ISBLANK($D595))),$G595,"")</f>
        <v/>
      </c>
      <c r="Q595" s="186" t="str">
        <f aca="false">IF(AND(Q$30&gt;=$D595,Q$30&lt;=$D595,NOT(ISBLANK($D595))),$G595,"")</f>
        <v/>
      </c>
      <c r="R595" s="186" t="str">
        <f aca="false">IF(AND(R$30&gt;=$D595,R$30&lt;=$D595,NOT(ISBLANK($D595))),$G595,"")</f>
        <v/>
      </c>
    </row>
    <row r="596" customFormat="false" ht="15.05" hidden="false" customHeight="false" outlineLevel="0" collapsed="false">
      <c r="H596" s="197"/>
      <c r="I596" s="197"/>
      <c r="J596" s="226"/>
      <c r="L596" s="186" t="str">
        <f aca="false">IF(AND(L$30&gt;=$D596,L$30&lt;=$D596,NOT(ISBLANK($D596))),$G596,"")</f>
        <v/>
      </c>
      <c r="M596" s="186" t="str">
        <f aca="false">IF(AND(M$30&gt;=$D596,M$30&lt;=$D596,NOT(ISBLANK($D596))),$G596,"")</f>
        <v/>
      </c>
      <c r="N596" s="186" t="str">
        <f aca="false">IF(AND(N$30&gt;=$D596,N$30&lt;=$D596,NOT(ISBLANK($D596))),$G596,"")</f>
        <v/>
      </c>
      <c r="O596" s="186" t="str">
        <f aca="false">IF(AND(O$30&gt;=$D596,O$30&lt;=$D596,NOT(ISBLANK($D596))),$G596,"")</f>
        <v/>
      </c>
      <c r="P596" s="186" t="str">
        <f aca="false">IF(AND(P$30&gt;=$D596,P$30&lt;=$D596,NOT(ISBLANK($D596))),$G596,"")</f>
        <v/>
      </c>
      <c r="Q596" s="186" t="str">
        <f aca="false">IF(AND(Q$30&gt;=$D596,Q$30&lt;=$D596,NOT(ISBLANK($D596))),$G596,"")</f>
        <v/>
      </c>
      <c r="R596" s="186" t="str">
        <f aca="false">IF(AND(R$30&gt;=$D596,R$30&lt;=$D596,NOT(ISBLANK($D596))),$G596,"")</f>
        <v/>
      </c>
    </row>
    <row r="597" customFormat="false" ht="15.05" hidden="false" customHeight="false" outlineLevel="0" collapsed="false">
      <c r="H597" s="197"/>
      <c r="I597" s="197"/>
      <c r="J597" s="226"/>
      <c r="L597" s="186" t="str">
        <f aca="false">IF(AND(L$30&gt;=$D597,L$30&lt;=$D597,NOT(ISBLANK($D597))),$G597,"")</f>
        <v/>
      </c>
      <c r="M597" s="186" t="str">
        <f aca="false">IF(AND(M$30&gt;=$D597,M$30&lt;=$D597,NOT(ISBLANK($D597))),$G597,"")</f>
        <v/>
      </c>
      <c r="N597" s="186" t="str">
        <f aca="false">IF(AND(N$30&gt;=$D597,N$30&lt;=$D597,NOT(ISBLANK($D597))),$G597,"")</f>
        <v/>
      </c>
      <c r="O597" s="186" t="str">
        <f aca="false">IF(AND(O$30&gt;=$D597,O$30&lt;=$D597,NOT(ISBLANK($D597))),$G597,"")</f>
        <v/>
      </c>
      <c r="P597" s="186" t="str">
        <f aca="false">IF(AND(P$30&gt;=$D597,P$30&lt;=$D597,NOT(ISBLANK($D597))),$G597,"")</f>
        <v/>
      </c>
      <c r="Q597" s="186" t="str">
        <f aca="false">IF(AND(Q$30&gt;=$D597,Q$30&lt;=$D597,NOT(ISBLANK($D597))),$G597,"")</f>
        <v/>
      </c>
      <c r="R597" s="186" t="str">
        <f aca="false">IF(AND(R$30&gt;=$D597,R$30&lt;=$D597,NOT(ISBLANK($D597))),$G597,"")</f>
        <v/>
      </c>
    </row>
    <row r="598" customFormat="false" ht="15.05" hidden="false" customHeight="false" outlineLevel="0" collapsed="false">
      <c r="H598" s="197"/>
      <c r="I598" s="197"/>
      <c r="J598" s="226"/>
      <c r="L598" s="186" t="str">
        <f aca="false">IF(AND(L$30&gt;=$D598,L$30&lt;=$D598,NOT(ISBLANK($D598))),$G598,"")</f>
        <v/>
      </c>
      <c r="M598" s="186" t="str">
        <f aca="false">IF(AND(M$30&gt;=$D598,M$30&lt;=$D598,NOT(ISBLANK($D598))),$G598,"")</f>
        <v/>
      </c>
      <c r="N598" s="186" t="str">
        <f aca="false">IF(AND(N$30&gt;=$D598,N$30&lt;=$D598,NOT(ISBLANK($D598))),$G598,"")</f>
        <v/>
      </c>
      <c r="O598" s="186" t="str">
        <f aca="false">IF(AND(O$30&gt;=$D598,O$30&lt;=$D598,NOT(ISBLANK($D598))),$G598,"")</f>
        <v/>
      </c>
      <c r="P598" s="186" t="str">
        <f aca="false">IF(AND(P$30&gt;=$D598,P$30&lt;=$D598,NOT(ISBLANK($D598))),$G598,"")</f>
        <v/>
      </c>
      <c r="Q598" s="186" t="str">
        <f aca="false">IF(AND(Q$30&gt;=$D598,Q$30&lt;=$D598,NOT(ISBLANK($D598))),$G598,"")</f>
        <v/>
      </c>
      <c r="R598" s="186" t="str">
        <f aca="false">IF(AND(R$30&gt;=$D598,R$30&lt;=$D598,NOT(ISBLANK($D598))),$G598,"")</f>
        <v/>
      </c>
    </row>
    <row r="599" customFormat="false" ht="15.05" hidden="false" customHeight="false" outlineLevel="0" collapsed="false">
      <c r="H599" s="197"/>
      <c r="I599" s="197"/>
      <c r="J599" s="226"/>
      <c r="L599" s="186" t="str">
        <f aca="false">IF(AND(L$30&gt;=$D599,L$30&lt;=$D599,NOT(ISBLANK($D599))),$G599,"")</f>
        <v/>
      </c>
      <c r="M599" s="186" t="str">
        <f aca="false">IF(AND(M$30&gt;=$D599,M$30&lt;=$D599,NOT(ISBLANK($D599))),$G599,"")</f>
        <v/>
      </c>
      <c r="N599" s="186" t="str">
        <f aca="false">IF(AND(N$30&gt;=$D599,N$30&lt;=$D599,NOT(ISBLANK($D599))),$G599,"")</f>
        <v/>
      </c>
      <c r="O599" s="186" t="str">
        <f aca="false">IF(AND(O$30&gt;=$D599,O$30&lt;=$D599,NOT(ISBLANK($D599))),$G599,"")</f>
        <v/>
      </c>
      <c r="P599" s="186" t="str">
        <f aca="false">IF(AND(P$30&gt;=$D599,P$30&lt;=$D599,NOT(ISBLANK($D599))),$G599,"")</f>
        <v/>
      </c>
      <c r="Q599" s="186" t="str">
        <f aca="false">IF(AND(Q$30&gt;=$D599,Q$30&lt;=$D599,NOT(ISBLANK($D599))),$G599,"")</f>
        <v/>
      </c>
      <c r="R599" s="186" t="str">
        <f aca="false">IF(AND(R$30&gt;=$D599,R$30&lt;=$D599,NOT(ISBLANK($D599))),$G599,"")</f>
        <v/>
      </c>
    </row>
    <row r="600" customFormat="false" ht="15.05" hidden="false" customHeight="false" outlineLevel="0" collapsed="false">
      <c r="H600" s="197"/>
      <c r="I600" s="197"/>
      <c r="J600" s="226"/>
      <c r="L600" s="186" t="str">
        <f aca="false">IF(AND(L$30&gt;=$D600,L$30&lt;=$D600,NOT(ISBLANK($D600))),$G600,"")</f>
        <v/>
      </c>
      <c r="M600" s="186" t="str">
        <f aca="false">IF(AND(M$30&gt;=$D600,M$30&lt;=$D600,NOT(ISBLANK($D600))),$G600,"")</f>
        <v/>
      </c>
      <c r="N600" s="186" t="str">
        <f aca="false">IF(AND(N$30&gt;=$D600,N$30&lt;=$D600,NOT(ISBLANK($D600))),$G600,"")</f>
        <v/>
      </c>
      <c r="O600" s="186" t="str">
        <f aca="false">IF(AND(O$30&gt;=$D600,O$30&lt;=$D600,NOT(ISBLANK($D600))),$G600,"")</f>
        <v/>
      </c>
      <c r="P600" s="186" t="str">
        <f aca="false">IF(AND(P$30&gt;=$D600,P$30&lt;=$D600,NOT(ISBLANK($D600))),$G600,"")</f>
        <v/>
      </c>
      <c r="Q600" s="186" t="str">
        <f aca="false">IF(AND(Q$30&gt;=$D600,Q$30&lt;=$D600,NOT(ISBLANK($D600))),$G600,"")</f>
        <v/>
      </c>
      <c r="R600" s="186" t="str">
        <f aca="false">IF(AND(R$30&gt;=$D600,R$30&lt;=$D600,NOT(ISBLANK($D600))),$G600,"")</f>
        <v/>
      </c>
    </row>
    <row r="601" customFormat="false" ht="15.05" hidden="false" customHeight="false" outlineLevel="0" collapsed="false">
      <c r="H601" s="197"/>
      <c r="I601" s="197"/>
      <c r="J601" s="226"/>
      <c r="L601" s="186" t="str">
        <f aca="false">IF(AND(L$30&gt;=$D601,L$30&lt;=$D601,NOT(ISBLANK($D601))),$G601,"")</f>
        <v/>
      </c>
      <c r="M601" s="186" t="str">
        <f aca="false">IF(AND(M$30&gt;=$D601,M$30&lt;=$D601,NOT(ISBLANK($D601))),$G601,"")</f>
        <v/>
      </c>
      <c r="N601" s="186" t="str">
        <f aca="false">IF(AND(N$30&gt;=$D601,N$30&lt;=$D601,NOT(ISBLANK($D601))),$G601,"")</f>
        <v/>
      </c>
      <c r="O601" s="186" t="str">
        <f aca="false">IF(AND(O$30&gt;=$D601,O$30&lt;=$D601,NOT(ISBLANK($D601))),$G601,"")</f>
        <v/>
      </c>
      <c r="P601" s="186" t="str">
        <f aca="false">IF(AND(P$30&gt;=$D601,P$30&lt;=$D601,NOT(ISBLANK($D601))),$G601,"")</f>
        <v/>
      </c>
      <c r="Q601" s="186" t="str">
        <f aca="false">IF(AND(Q$30&gt;=$D601,Q$30&lt;=$D601,NOT(ISBLANK($D601))),$G601,"")</f>
        <v/>
      </c>
      <c r="R601" s="186" t="str">
        <f aca="false">IF(AND(R$30&gt;=$D601,R$30&lt;=$D601,NOT(ISBLANK($D601))),$G601,"")</f>
        <v/>
      </c>
    </row>
    <row r="602" customFormat="false" ht="15.05" hidden="false" customHeight="false" outlineLevel="0" collapsed="false">
      <c r="H602" s="197"/>
      <c r="I602" s="197"/>
      <c r="J602" s="226"/>
      <c r="L602" s="186" t="str">
        <f aca="false">IF(AND(L$30&gt;=$D602,L$30&lt;=$D602,NOT(ISBLANK($D602))),$G602,"")</f>
        <v/>
      </c>
      <c r="M602" s="186" t="str">
        <f aca="false">IF(AND(M$30&gt;=$D602,M$30&lt;=$D602,NOT(ISBLANK($D602))),$G602,"")</f>
        <v/>
      </c>
      <c r="N602" s="186" t="str">
        <f aca="false">IF(AND(N$30&gt;=$D602,N$30&lt;=$D602,NOT(ISBLANK($D602))),$G602,"")</f>
        <v/>
      </c>
      <c r="O602" s="186" t="str">
        <f aca="false">IF(AND(O$30&gt;=$D602,O$30&lt;=$D602,NOT(ISBLANK($D602))),$G602,"")</f>
        <v/>
      </c>
      <c r="P602" s="186" t="str">
        <f aca="false">IF(AND(P$30&gt;=$D602,P$30&lt;=$D602,NOT(ISBLANK($D602))),$G602,"")</f>
        <v/>
      </c>
      <c r="Q602" s="186" t="str">
        <f aca="false">IF(AND(Q$30&gt;=$D602,Q$30&lt;=$D602,NOT(ISBLANK($D602))),$G602,"")</f>
        <v/>
      </c>
      <c r="R602" s="186" t="str">
        <f aca="false">IF(AND(R$30&gt;=$D602,R$30&lt;=$D602,NOT(ISBLANK($D602))),$G602,"")</f>
        <v/>
      </c>
    </row>
    <row r="603" customFormat="false" ht="15.05" hidden="false" customHeight="false" outlineLevel="0" collapsed="false">
      <c r="H603" s="197"/>
      <c r="I603" s="197"/>
      <c r="J603" s="226"/>
      <c r="L603" s="186" t="str">
        <f aca="false">IF(AND(L$30&gt;=$D603,L$30&lt;=$D603,NOT(ISBLANK($D603))),$G603,"")</f>
        <v/>
      </c>
      <c r="M603" s="186" t="str">
        <f aca="false">IF(AND(M$30&gt;=$D603,M$30&lt;=$D603,NOT(ISBLANK($D603))),$G603,"")</f>
        <v/>
      </c>
      <c r="N603" s="186" t="str">
        <f aca="false">IF(AND(N$30&gt;=$D603,N$30&lt;=$D603,NOT(ISBLANK($D603))),$G603,"")</f>
        <v/>
      </c>
      <c r="O603" s="186" t="str">
        <f aca="false">IF(AND(O$30&gt;=$D603,O$30&lt;=$D603,NOT(ISBLANK($D603))),$G603,"")</f>
        <v/>
      </c>
      <c r="P603" s="186" t="str">
        <f aca="false">IF(AND(P$30&gt;=$D603,P$30&lt;=$D603,NOT(ISBLANK($D603))),$G603,"")</f>
        <v/>
      </c>
      <c r="Q603" s="186" t="str">
        <f aca="false">IF(AND(Q$30&gt;=$D603,Q$30&lt;=$D603,NOT(ISBLANK($D603))),$G603,"")</f>
        <v/>
      </c>
      <c r="R603" s="186" t="str">
        <f aca="false">IF(AND(R$30&gt;=$D603,R$30&lt;=$D603,NOT(ISBLANK($D603))),$G603,"")</f>
        <v/>
      </c>
    </row>
    <row r="604" customFormat="false" ht="15.05" hidden="false" customHeight="false" outlineLevel="0" collapsed="false">
      <c r="H604" s="197"/>
      <c r="I604" s="197"/>
      <c r="J604" s="226"/>
      <c r="L604" s="186" t="str">
        <f aca="false">IF(AND(L$30&gt;=$D604,L$30&lt;=$D604,NOT(ISBLANK($D604))),$G604,"")</f>
        <v/>
      </c>
      <c r="M604" s="186" t="str">
        <f aca="false">IF(AND(M$30&gt;=$D604,M$30&lt;=$D604,NOT(ISBLANK($D604))),$G604,"")</f>
        <v/>
      </c>
      <c r="N604" s="186" t="str">
        <f aca="false">IF(AND(N$30&gt;=$D604,N$30&lt;=$D604,NOT(ISBLANK($D604))),$G604,"")</f>
        <v/>
      </c>
      <c r="O604" s="186" t="str">
        <f aca="false">IF(AND(O$30&gt;=$D604,O$30&lt;=$D604,NOT(ISBLANK($D604))),$G604,"")</f>
        <v/>
      </c>
      <c r="P604" s="186" t="str">
        <f aca="false">IF(AND(P$30&gt;=$D604,P$30&lt;=$D604,NOT(ISBLANK($D604))),$G604,"")</f>
        <v/>
      </c>
      <c r="Q604" s="186" t="str">
        <f aca="false">IF(AND(Q$30&gt;=$D604,Q$30&lt;=$D604,NOT(ISBLANK($D604))),$G604,"")</f>
        <v/>
      </c>
      <c r="R604" s="186" t="str">
        <f aca="false">IF(AND(R$30&gt;=$D604,R$30&lt;=$D604,NOT(ISBLANK($D604))),$G604,"")</f>
        <v/>
      </c>
    </row>
    <row r="605" customFormat="false" ht="15.05" hidden="false" customHeight="false" outlineLevel="0" collapsed="false">
      <c r="H605" s="197"/>
      <c r="I605" s="197"/>
      <c r="J605" s="226"/>
      <c r="L605" s="186" t="str">
        <f aca="false">IF(AND(L$30&gt;=$D605,L$30&lt;=$D605,NOT(ISBLANK($D605))),$G605,"")</f>
        <v/>
      </c>
      <c r="M605" s="186" t="str">
        <f aca="false">IF(AND(M$30&gt;=$D605,M$30&lt;=$D605,NOT(ISBLANK($D605))),$G605,"")</f>
        <v/>
      </c>
      <c r="N605" s="186" t="str">
        <f aca="false">IF(AND(N$30&gt;=$D605,N$30&lt;=$D605,NOT(ISBLANK($D605))),$G605,"")</f>
        <v/>
      </c>
      <c r="O605" s="186" t="str">
        <f aca="false">IF(AND(O$30&gt;=$D605,O$30&lt;=$D605,NOT(ISBLANK($D605))),$G605,"")</f>
        <v/>
      </c>
      <c r="P605" s="186" t="str">
        <f aca="false">IF(AND(P$30&gt;=$D605,P$30&lt;=$D605,NOT(ISBLANK($D605))),$G605,"")</f>
        <v/>
      </c>
      <c r="Q605" s="186" t="str">
        <f aca="false">IF(AND(Q$30&gt;=$D605,Q$30&lt;=$D605,NOT(ISBLANK($D605))),$G605,"")</f>
        <v/>
      </c>
      <c r="R605" s="186" t="str">
        <f aca="false">IF(AND(R$30&gt;=$D605,R$30&lt;=$D605,NOT(ISBLANK($D605))),$G605,"")</f>
        <v/>
      </c>
    </row>
    <row r="606" customFormat="false" ht="15.05" hidden="false" customHeight="false" outlineLevel="0" collapsed="false">
      <c r="H606" s="197"/>
      <c r="I606" s="197"/>
      <c r="J606" s="226"/>
      <c r="L606" s="186" t="str">
        <f aca="false">IF(AND(L$30&gt;=$D606,L$30&lt;=$D606,NOT(ISBLANK($D606))),$G606,"")</f>
        <v/>
      </c>
      <c r="M606" s="186" t="str">
        <f aca="false">IF(AND(M$30&gt;=$D606,M$30&lt;=$D606,NOT(ISBLANK($D606))),$G606,"")</f>
        <v/>
      </c>
      <c r="N606" s="186" t="str">
        <f aca="false">IF(AND(N$30&gt;=$D606,N$30&lt;=$D606,NOT(ISBLANK($D606))),$G606,"")</f>
        <v/>
      </c>
      <c r="O606" s="186" t="str">
        <f aca="false">IF(AND(O$30&gt;=$D606,O$30&lt;=$D606,NOT(ISBLANK($D606))),$G606,"")</f>
        <v/>
      </c>
      <c r="P606" s="186" t="str">
        <f aca="false">IF(AND(P$30&gt;=$D606,P$30&lt;=$D606,NOT(ISBLANK($D606))),$G606,"")</f>
        <v/>
      </c>
      <c r="Q606" s="186" t="str">
        <f aca="false">IF(AND(Q$30&gt;=$D606,Q$30&lt;=$D606,NOT(ISBLANK($D606))),$G606,"")</f>
        <v/>
      </c>
      <c r="R606" s="186" t="str">
        <f aca="false">IF(AND(R$30&gt;=$D606,R$30&lt;=$D606,NOT(ISBLANK($D606))),$G606,"")</f>
        <v/>
      </c>
    </row>
    <row r="607" customFormat="false" ht="15.05" hidden="false" customHeight="false" outlineLevel="0" collapsed="false">
      <c r="H607" s="197"/>
      <c r="I607" s="197"/>
      <c r="J607" s="226"/>
      <c r="L607" s="186" t="str">
        <f aca="false">IF(AND(L$30&gt;=$D607,L$30&lt;=$D607,NOT(ISBLANK($D607))),$G607,"")</f>
        <v/>
      </c>
      <c r="M607" s="186" t="str">
        <f aca="false">IF(AND(M$30&gt;=$D607,M$30&lt;=$D607,NOT(ISBLANK($D607))),$G607,"")</f>
        <v/>
      </c>
      <c r="N607" s="186" t="str">
        <f aca="false">IF(AND(N$30&gt;=$D607,N$30&lt;=$D607,NOT(ISBLANK($D607))),$G607,"")</f>
        <v/>
      </c>
      <c r="O607" s="186" t="str">
        <f aca="false">IF(AND(O$30&gt;=$D607,O$30&lt;=$D607,NOT(ISBLANK($D607))),$G607,"")</f>
        <v/>
      </c>
      <c r="P607" s="186" t="str">
        <f aca="false">IF(AND(P$30&gt;=$D607,P$30&lt;=$D607,NOT(ISBLANK($D607))),$G607,"")</f>
        <v/>
      </c>
      <c r="Q607" s="186" t="str">
        <f aca="false">IF(AND(Q$30&gt;=$D607,Q$30&lt;=$D607,NOT(ISBLANK($D607))),$G607,"")</f>
        <v/>
      </c>
      <c r="R607" s="186" t="str">
        <f aca="false">IF(AND(R$30&gt;=$D607,R$30&lt;=$D607,NOT(ISBLANK($D607))),$G607,"")</f>
        <v/>
      </c>
    </row>
    <row r="608" customFormat="false" ht="15.05" hidden="false" customHeight="false" outlineLevel="0" collapsed="false">
      <c r="H608" s="197"/>
      <c r="I608" s="197"/>
      <c r="J608" s="226"/>
      <c r="L608" s="186" t="str">
        <f aca="false">IF(AND(L$30&gt;=$D608,L$30&lt;=$D608,NOT(ISBLANK($D608))),$G608,"")</f>
        <v/>
      </c>
      <c r="M608" s="186" t="str">
        <f aca="false">IF(AND(M$30&gt;=$D608,M$30&lt;=$D608,NOT(ISBLANK($D608))),$G608,"")</f>
        <v/>
      </c>
      <c r="N608" s="186" t="str">
        <f aca="false">IF(AND(N$30&gt;=$D608,N$30&lt;=$D608,NOT(ISBLANK($D608))),$G608,"")</f>
        <v/>
      </c>
      <c r="O608" s="186" t="str">
        <f aca="false">IF(AND(O$30&gt;=$D608,O$30&lt;=$D608,NOT(ISBLANK($D608))),$G608,"")</f>
        <v/>
      </c>
      <c r="P608" s="186" t="str">
        <f aca="false">IF(AND(P$30&gt;=$D608,P$30&lt;=$D608,NOT(ISBLANK($D608))),$G608,"")</f>
        <v/>
      </c>
      <c r="Q608" s="186" t="str">
        <f aca="false">IF(AND(Q$30&gt;=$D608,Q$30&lt;=$D608,NOT(ISBLANK($D608))),$G608,"")</f>
        <v/>
      </c>
      <c r="R608" s="186" t="str">
        <f aca="false">IF(AND(R$30&gt;=$D608,R$30&lt;=$D608,NOT(ISBLANK($D608))),$G608,"")</f>
        <v/>
      </c>
    </row>
    <row r="609" customFormat="false" ht="15.05" hidden="false" customHeight="false" outlineLevel="0" collapsed="false">
      <c r="H609" s="197"/>
      <c r="I609" s="197"/>
      <c r="J609" s="226"/>
      <c r="L609" s="186" t="str">
        <f aca="false">IF(AND(L$30&gt;=$D609,L$30&lt;=$D609,NOT(ISBLANK($D609))),$G609,"")</f>
        <v/>
      </c>
      <c r="M609" s="186" t="str">
        <f aca="false">IF(AND(M$30&gt;=$D609,M$30&lt;=$D609,NOT(ISBLANK($D609))),$G609,"")</f>
        <v/>
      </c>
      <c r="N609" s="186" t="str">
        <f aca="false">IF(AND(N$30&gt;=$D609,N$30&lt;=$D609,NOT(ISBLANK($D609))),$G609,"")</f>
        <v/>
      </c>
      <c r="O609" s="186" t="str">
        <f aca="false">IF(AND(O$30&gt;=$D609,O$30&lt;=$D609,NOT(ISBLANK($D609))),$G609,"")</f>
        <v/>
      </c>
      <c r="P609" s="186" t="str">
        <f aca="false">IF(AND(P$30&gt;=$D609,P$30&lt;=$D609,NOT(ISBLANK($D609))),$G609,"")</f>
        <v/>
      </c>
      <c r="Q609" s="186" t="str">
        <f aca="false">IF(AND(Q$30&gt;=$D609,Q$30&lt;=$D609,NOT(ISBLANK($D609))),$G609,"")</f>
        <v/>
      </c>
      <c r="R609" s="186" t="str">
        <f aca="false">IF(AND(R$30&gt;=$D609,R$30&lt;=$D609,NOT(ISBLANK($D609))),$G609,"")</f>
        <v/>
      </c>
    </row>
    <row r="610" customFormat="false" ht="15.05" hidden="false" customHeight="false" outlineLevel="0" collapsed="false">
      <c r="H610" s="197"/>
      <c r="I610" s="197"/>
      <c r="J610" s="226"/>
      <c r="L610" s="186" t="str">
        <f aca="false">IF(AND(L$30&gt;=$D610,L$30&lt;=$D610,NOT(ISBLANK($D610))),$G610,"")</f>
        <v/>
      </c>
      <c r="M610" s="186" t="str">
        <f aca="false">IF(AND(M$30&gt;=$D610,M$30&lt;=$D610,NOT(ISBLANK($D610))),$G610,"")</f>
        <v/>
      </c>
      <c r="N610" s="186" t="str">
        <f aca="false">IF(AND(N$30&gt;=$D610,N$30&lt;=$D610,NOT(ISBLANK($D610))),$G610,"")</f>
        <v/>
      </c>
      <c r="O610" s="186" t="str">
        <f aca="false">IF(AND(O$30&gt;=$D610,O$30&lt;=$D610,NOT(ISBLANK($D610))),$G610,"")</f>
        <v/>
      </c>
      <c r="P610" s="186" t="str">
        <f aca="false">IF(AND(P$30&gt;=$D610,P$30&lt;=$D610,NOT(ISBLANK($D610))),$G610,"")</f>
        <v/>
      </c>
      <c r="Q610" s="186" t="str">
        <f aca="false">IF(AND(Q$30&gt;=$D610,Q$30&lt;=$D610,NOT(ISBLANK($D610))),$G610,"")</f>
        <v/>
      </c>
      <c r="R610" s="186" t="str">
        <f aca="false">IF(AND(R$30&gt;=$D610,R$30&lt;=$D610,NOT(ISBLANK($D610))),$G610,"")</f>
        <v/>
      </c>
    </row>
    <row r="611" customFormat="false" ht="15.05" hidden="false" customHeight="false" outlineLevel="0" collapsed="false">
      <c r="H611" s="197"/>
      <c r="I611" s="197"/>
      <c r="J611" s="226"/>
      <c r="L611" s="186" t="str">
        <f aca="false">IF(AND(L$30&gt;=$D611,L$30&lt;=$D611,NOT(ISBLANK($D611))),$G611,"")</f>
        <v/>
      </c>
      <c r="M611" s="186" t="str">
        <f aca="false">IF(AND(M$30&gt;=$D611,M$30&lt;=$D611,NOT(ISBLANK($D611))),$G611,"")</f>
        <v/>
      </c>
      <c r="N611" s="186" t="str">
        <f aca="false">IF(AND(N$30&gt;=$D611,N$30&lt;=$D611,NOT(ISBLANK($D611))),$G611,"")</f>
        <v/>
      </c>
      <c r="O611" s="186" t="str">
        <f aca="false">IF(AND(O$30&gt;=$D611,O$30&lt;=$D611,NOT(ISBLANK($D611))),$G611,"")</f>
        <v/>
      </c>
      <c r="P611" s="186" t="str">
        <f aca="false">IF(AND(P$30&gt;=$D611,P$30&lt;=$D611,NOT(ISBLANK($D611))),$G611,"")</f>
        <v/>
      </c>
      <c r="Q611" s="186" t="str">
        <f aca="false">IF(AND(Q$30&gt;=$D611,Q$30&lt;=$D611,NOT(ISBLANK($D611))),$G611,"")</f>
        <v/>
      </c>
      <c r="R611" s="186" t="str">
        <f aca="false">IF(AND(R$30&gt;=$D611,R$30&lt;=$D611,NOT(ISBLANK($D611))),$G611,"")</f>
        <v/>
      </c>
    </row>
    <row r="612" customFormat="false" ht="15.05" hidden="false" customHeight="false" outlineLevel="0" collapsed="false">
      <c r="H612" s="197"/>
      <c r="I612" s="197"/>
      <c r="J612" s="226"/>
      <c r="L612" s="186" t="str">
        <f aca="false">IF(AND(L$30&gt;=$D612,L$30&lt;=$D612,NOT(ISBLANK($D612))),$G612,"")</f>
        <v/>
      </c>
      <c r="M612" s="186" t="str">
        <f aca="false">IF(AND(M$30&gt;=$D612,M$30&lt;=$D612,NOT(ISBLANK($D612))),$G612,"")</f>
        <v/>
      </c>
      <c r="N612" s="186" t="str">
        <f aca="false">IF(AND(N$30&gt;=$D612,N$30&lt;=$D612,NOT(ISBLANK($D612))),$G612,"")</f>
        <v/>
      </c>
      <c r="O612" s="186" t="str">
        <f aca="false">IF(AND(O$30&gt;=$D612,O$30&lt;=$D612,NOT(ISBLANK($D612))),$G612,"")</f>
        <v/>
      </c>
      <c r="P612" s="186" t="str">
        <f aca="false">IF(AND(P$30&gt;=$D612,P$30&lt;=$D612,NOT(ISBLANK($D612))),$G612,"")</f>
        <v/>
      </c>
      <c r="Q612" s="186" t="str">
        <f aca="false">IF(AND(Q$30&gt;=$D612,Q$30&lt;=$D612,NOT(ISBLANK($D612))),$G612,"")</f>
        <v/>
      </c>
      <c r="R612" s="186" t="str">
        <f aca="false">IF(AND(R$30&gt;=$D612,R$30&lt;=$D612,NOT(ISBLANK($D612))),$G612,"")</f>
        <v/>
      </c>
    </row>
    <row r="613" customFormat="false" ht="15.05" hidden="false" customHeight="false" outlineLevel="0" collapsed="false">
      <c r="H613" s="197"/>
      <c r="I613" s="197"/>
      <c r="J613" s="226"/>
      <c r="L613" s="186" t="str">
        <f aca="false">IF(AND(L$30&gt;=$D613,L$30&lt;=$D613,NOT(ISBLANK($D613))),$G613,"")</f>
        <v/>
      </c>
      <c r="M613" s="186" t="str">
        <f aca="false">IF(AND(M$30&gt;=$D613,M$30&lt;=$D613,NOT(ISBLANK($D613))),$G613,"")</f>
        <v/>
      </c>
      <c r="N613" s="186" t="str">
        <f aca="false">IF(AND(N$30&gt;=$D613,N$30&lt;=$D613,NOT(ISBLANK($D613))),$G613,"")</f>
        <v/>
      </c>
      <c r="O613" s="186" t="str">
        <f aca="false">IF(AND(O$30&gt;=$D613,O$30&lt;=$D613,NOT(ISBLANK($D613))),$G613,"")</f>
        <v/>
      </c>
      <c r="P613" s="186" t="str">
        <f aca="false">IF(AND(P$30&gt;=$D613,P$30&lt;=$D613,NOT(ISBLANK($D613))),$G613,"")</f>
        <v/>
      </c>
      <c r="Q613" s="186" t="str">
        <f aca="false">IF(AND(Q$30&gt;=$D613,Q$30&lt;=$D613,NOT(ISBLANK($D613))),$G613,"")</f>
        <v/>
      </c>
      <c r="R613" s="186" t="str">
        <f aca="false">IF(AND(R$30&gt;=$D613,R$30&lt;=$D613,NOT(ISBLANK($D613))),$G613,"")</f>
        <v/>
      </c>
    </row>
    <row r="614" customFormat="false" ht="15.05" hidden="false" customHeight="false" outlineLevel="0" collapsed="false">
      <c r="H614" s="197"/>
      <c r="I614" s="197"/>
      <c r="J614" s="226"/>
      <c r="L614" s="186" t="str">
        <f aca="false">IF(AND(L$30&gt;=$D614,L$30&lt;=$D614,NOT(ISBLANK($D614))),$G614,"")</f>
        <v/>
      </c>
      <c r="M614" s="186" t="str">
        <f aca="false">IF(AND(M$30&gt;=$D614,M$30&lt;=$D614,NOT(ISBLANK($D614))),$G614,"")</f>
        <v/>
      </c>
      <c r="N614" s="186" t="str">
        <f aca="false">IF(AND(N$30&gt;=$D614,N$30&lt;=$D614,NOT(ISBLANK($D614))),$G614,"")</f>
        <v/>
      </c>
      <c r="O614" s="186" t="str">
        <f aca="false">IF(AND(O$30&gt;=$D614,O$30&lt;=$D614,NOT(ISBLANK($D614))),$G614,"")</f>
        <v/>
      </c>
      <c r="P614" s="186" t="str">
        <f aca="false">IF(AND(P$30&gt;=$D614,P$30&lt;=$D614,NOT(ISBLANK($D614))),$G614,"")</f>
        <v/>
      </c>
      <c r="Q614" s="186" t="str">
        <f aca="false">IF(AND(Q$30&gt;=$D614,Q$30&lt;=$D614,NOT(ISBLANK($D614))),$G614,"")</f>
        <v/>
      </c>
      <c r="R614" s="186" t="str">
        <f aca="false">IF(AND(R$30&gt;=$D614,R$30&lt;=$D614,NOT(ISBLANK($D614))),$G614,"")</f>
        <v/>
      </c>
    </row>
    <row r="615" customFormat="false" ht="15.05" hidden="false" customHeight="false" outlineLevel="0" collapsed="false">
      <c r="H615" s="197"/>
      <c r="I615" s="197"/>
      <c r="J615" s="226"/>
      <c r="L615" s="186" t="str">
        <f aca="false">IF(AND(L$30&gt;=$D615,L$30&lt;=$D615,NOT(ISBLANK($D615))),$G615,"")</f>
        <v/>
      </c>
      <c r="M615" s="186" t="str">
        <f aca="false">IF(AND(M$30&gt;=$D615,M$30&lt;=$D615,NOT(ISBLANK($D615))),$G615,"")</f>
        <v/>
      </c>
      <c r="N615" s="186" t="str">
        <f aca="false">IF(AND(N$30&gt;=$D615,N$30&lt;=$D615,NOT(ISBLANK($D615))),$G615,"")</f>
        <v/>
      </c>
      <c r="O615" s="186" t="str">
        <f aca="false">IF(AND(O$30&gt;=$D615,O$30&lt;=$D615,NOT(ISBLANK($D615))),$G615,"")</f>
        <v/>
      </c>
      <c r="P615" s="186" t="str">
        <f aca="false">IF(AND(P$30&gt;=$D615,P$30&lt;=$D615,NOT(ISBLANK($D615))),$G615,"")</f>
        <v/>
      </c>
      <c r="Q615" s="186" t="str">
        <f aca="false">IF(AND(Q$30&gt;=$D615,Q$30&lt;=$D615,NOT(ISBLANK($D615))),$G615,"")</f>
        <v/>
      </c>
      <c r="R615" s="186" t="str">
        <f aca="false">IF(AND(R$30&gt;=$D615,R$30&lt;=$D615,NOT(ISBLANK($D615))),$G615,"")</f>
        <v/>
      </c>
    </row>
    <row r="616" customFormat="false" ht="15.05" hidden="false" customHeight="false" outlineLevel="0" collapsed="false">
      <c r="H616" s="197"/>
      <c r="I616" s="197"/>
      <c r="J616" s="226"/>
      <c r="L616" s="186" t="str">
        <f aca="false">IF(AND(L$30&gt;=$D616,L$30&lt;=$D616,NOT(ISBLANK($D616))),$G616,"")</f>
        <v/>
      </c>
      <c r="M616" s="186" t="str">
        <f aca="false">IF(AND(M$30&gt;=$D616,M$30&lt;=$D616,NOT(ISBLANK($D616))),$G616,"")</f>
        <v/>
      </c>
      <c r="N616" s="186" t="str">
        <f aca="false">IF(AND(N$30&gt;=$D616,N$30&lt;=$D616,NOT(ISBLANK($D616))),$G616,"")</f>
        <v/>
      </c>
      <c r="O616" s="186" t="str">
        <f aca="false">IF(AND(O$30&gt;=$D616,O$30&lt;=$D616,NOT(ISBLANK($D616))),$G616,"")</f>
        <v/>
      </c>
      <c r="P616" s="186" t="str">
        <f aca="false">IF(AND(P$30&gt;=$D616,P$30&lt;=$D616,NOT(ISBLANK($D616))),$G616,"")</f>
        <v/>
      </c>
      <c r="Q616" s="186" t="str">
        <f aca="false">IF(AND(Q$30&gt;=$D616,Q$30&lt;=$D616,NOT(ISBLANK($D616))),$G616,"")</f>
        <v/>
      </c>
      <c r="R616" s="186" t="str">
        <f aca="false">IF(AND(R$30&gt;=$D616,R$30&lt;=$D616,NOT(ISBLANK($D616))),$G616,"")</f>
        <v/>
      </c>
    </row>
    <row r="617" customFormat="false" ht="15.05" hidden="false" customHeight="false" outlineLevel="0" collapsed="false">
      <c r="H617" s="197"/>
      <c r="I617" s="197"/>
      <c r="J617" s="226"/>
      <c r="L617" s="186" t="str">
        <f aca="false">IF(AND(L$30&gt;=$D617,L$30&lt;=$D617,NOT(ISBLANK($D617))),$G617,"")</f>
        <v/>
      </c>
      <c r="M617" s="186" t="str">
        <f aca="false">IF(AND(M$30&gt;=$D617,M$30&lt;=$D617,NOT(ISBLANK($D617))),$G617,"")</f>
        <v/>
      </c>
      <c r="N617" s="186" t="str">
        <f aca="false">IF(AND(N$30&gt;=$D617,N$30&lt;=$D617,NOT(ISBLANK($D617))),$G617,"")</f>
        <v/>
      </c>
      <c r="O617" s="186" t="str">
        <f aca="false">IF(AND(O$30&gt;=$D617,O$30&lt;=$D617,NOT(ISBLANK($D617))),$G617,"")</f>
        <v/>
      </c>
      <c r="P617" s="186" t="str">
        <f aca="false">IF(AND(P$30&gt;=$D617,P$30&lt;=$D617,NOT(ISBLANK($D617))),$G617,"")</f>
        <v/>
      </c>
      <c r="Q617" s="186" t="str">
        <f aca="false">IF(AND(Q$30&gt;=$D617,Q$30&lt;=$D617,NOT(ISBLANK($D617))),$G617,"")</f>
        <v/>
      </c>
      <c r="R617" s="186" t="str">
        <f aca="false">IF(AND(R$30&gt;=$D617,R$30&lt;=$D617,NOT(ISBLANK($D617))),$G617,"")</f>
        <v/>
      </c>
    </row>
    <row r="618" customFormat="false" ht="15.05" hidden="false" customHeight="false" outlineLevel="0" collapsed="false">
      <c r="H618" s="197"/>
      <c r="I618" s="197"/>
      <c r="J618" s="226"/>
      <c r="L618" s="186" t="str">
        <f aca="false">IF(AND(L$30&gt;=$D618,L$30&lt;=$D618,NOT(ISBLANK($D618))),$G618,"")</f>
        <v/>
      </c>
      <c r="M618" s="186" t="str">
        <f aca="false">IF(AND(M$30&gt;=$D618,M$30&lt;=$D618,NOT(ISBLANK($D618))),$G618,"")</f>
        <v/>
      </c>
      <c r="N618" s="186" t="str">
        <f aca="false">IF(AND(N$30&gt;=$D618,N$30&lt;=$D618,NOT(ISBLANK($D618))),$G618,"")</f>
        <v/>
      </c>
      <c r="O618" s="186" t="str">
        <f aca="false">IF(AND(O$30&gt;=$D618,O$30&lt;=$D618,NOT(ISBLANK($D618))),$G618,"")</f>
        <v/>
      </c>
      <c r="P618" s="186" t="str">
        <f aca="false">IF(AND(P$30&gt;=$D618,P$30&lt;=$D618,NOT(ISBLANK($D618))),$G618,"")</f>
        <v/>
      </c>
      <c r="Q618" s="186" t="str">
        <f aca="false">IF(AND(Q$30&gt;=$D618,Q$30&lt;=$D618,NOT(ISBLANK($D618))),$G618,"")</f>
        <v/>
      </c>
      <c r="R618" s="186" t="str">
        <f aca="false">IF(AND(R$30&gt;=$D618,R$30&lt;=$D618,NOT(ISBLANK($D618))),$G618,"")</f>
        <v/>
      </c>
    </row>
    <row r="619" customFormat="false" ht="15.05" hidden="false" customHeight="false" outlineLevel="0" collapsed="false">
      <c r="H619" s="197"/>
      <c r="I619" s="197"/>
      <c r="J619" s="226"/>
      <c r="L619" s="186" t="str">
        <f aca="false">IF(AND(L$30&gt;=$D619,L$30&lt;=$D619,NOT(ISBLANK($D619))),$G619,"")</f>
        <v/>
      </c>
      <c r="M619" s="186" t="str">
        <f aca="false">IF(AND(M$30&gt;=$D619,M$30&lt;=$D619,NOT(ISBLANK($D619))),$G619,"")</f>
        <v/>
      </c>
      <c r="N619" s="186" t="str">
        <f aca="false">IF(AND(N$30&gt;=$D619,N$30&lt;=$D619,NOT(ISBLANK($D619))),$G619,"")</f>
        <v/>
      </c>
      <c r="O619" s="186" t="str">
        <f aca="false">IF(AND(O$30&gt;=$D619,O$30&lt;=$D619,NOT(ISBLANK($D619))),$G619,"")</f>
        <v/>
      </c>
      <c r="P619" s="186" t="str">
        <f aca="false">IF(AND(P$30&gt;=$D619,P$30&lt;=$D619,NOT(ISBLANK($D619))),$G619,"")</f>
        <v/>
      </c>
      <c r="Q619" s="186" t="str">
        <f aca="false">IF(AND(Q$30&gt;=$D619,Q$30&lt;=$D619,NOT(ISBLANK($D619))),$G619,"")</f>
        <v/>
      </c>
      <c r="R619" s="186" t="str">
        <f aca="false">IF(AND(R$30&gt;=$D619,R$30&lt;=$D619,NOT(ISBLANK($D619))),$G619,"")</f>
        <v/>
      </c>
    </row>
    <row r="620" customFormat="false" ht="15.05" hidden="false" customHeight="false" outlineLevel="0" collapsed="false">
      <c r="H620" s="197"/>
      <c r="I620" s="197"/>
      <c r="J620" s="226"/>
      <c r="L620" s="186" t="str">
        <f aca="false">IF(AND(L$30&gt;=$D620,L$30&lt;=$D620,NOT(ISBLANK($D620))),$G620,"")</f>
        <v/>
      </c>
      <c r="M620" s="186" t="str">
        <f aca="false">IF(AND(M$30&gt;=$D620,M$30&lt;=$D620,NOT(ISBLANK($D620))),$G620,"")</f>
        <v/>
      </c>
      <c r="N620" s="186" t="str">
        <f aca="false">IF(AND(N$30&gt;=$D620,N$30&lt;=$D620,NOT(ISBLANK($D620))),$G620,"")</f>
        <v/>
      </c>
      <c r="O620" s="186" t="str">
        <f aca="false">IF(AND(O$30&gt;=$D620,O$30&lt;=$D620,NOT(ISBLANK($D620))),$G620,"")</f>
        <v/>
      </c>
      <c r="P620" s="186" t="str">
        <f aca="false">IF(AND(P$30&gt;=$D620,P$30&lt;=$D620,NOT(ISBLANK($D620))),$G620,"")</f>
        <v/>
      </c>
      <c r="Q620" s="186" t="str">
        <f aca="false">IF(AND(Q$30&gt;=$D620,Q$30&lt;=$D620,NOT(ISBLANK($D620))),$G620,"")</f>
        <v/>
      </c>
      <c r="R620" s="186" t="str">
        <f aca="false">IF(AND(R$30&gt;=$D620,R$30&lt;=$D620,NOT(ISBLANK($D620))),$G620,"")</f>
        <v/>
      </c>
    </row>
    <row r="621" customFormat="false" ht="15.05" hidden="false" customHeight="false" outlineLevel="0" collapsed="false">
      <c r="H621" s="197"/>
      <c r="I621" s="197"/>
      <c r="J621" s="226"/>
      <c r="L621" s="186" t="str">
        <f aca="false">IF(AND(L$30&gt;=$D621,L$30&lt;=$D621,NOT(ISBLANK($D621))),$G621,"")</f>
        <v/>
      </c>
      <c r="M621" s="186" t="str">
        <f aca="false">IF(AND(M$30&gt;=$D621,M$30&lt;=$D621,NOT(ISBLANK($D621))),$G621,"")</f>
        <v/>
      </c>
      <c r="N621" s="186" t="str">
        <f aca="false">IF(AND(N$30&gt;=$D621,N$30&lt;=$D621,NOT(ISBLANK($D621))),$G621,"")</f>
        <v/>
      </c>
      <c r="O621" s="186" t="str">
        <f aca="false">IF(AND(O$30&gt;=$D621,O$30&lt;=$D621,NOT(ISBLANK($D621))),$G621,"")</f>
        <v/>
      </c>
      <c r="P621" s="186" t="str">
        <f aca="false">IF(AND(P$30&gt;=$D621,P$30&lt;=$D621,NOT(ISBLANK($D621))),$G621,"")</f>
        <v/>
      </c>
      <c r="Q621" s="186" t="str">
        <f aca="false">IF(AND(Q$30&gt;=$D621,Q$30&lt;=$D621,NOT(ISBLANK($D621))),$G621,"")</f>
        <v/>
      </c>
      <c r="R621" s="186" t="str">
        <f aca="false">IF(AND(R$30&gt;=$D621,R$30&lt;=$D621,NOT(ISBLANK($D621))),$G621,"")</f>
        <v/>
      </c>
    </row>
    <row r="622" customFormat="false" ht="15.05" hidden="false" customHeight="false" outlineLevel="0" collapsed="false">
      <c r="H622" s="197"/>
      <c r="I622" s="197"/>
      <c r="J622" s="226"/>
      <c r="L622" s="186" t="str">
        <f aca="false">IF(AND(L$30&gt;=$D622,L$30&lt;=$D622,NOT(ISBLANK($D622))),$G622,"")</f>
        <v/>
      </c>
      <c r="M622" s="186" t="str">
        <f aca="false">IF(AND(M$30&gt;=$D622,M$30&lt;=$D622,NOT(ISBLANK($D622))),$G622,"")</f>
        <v/>
      </c>
      <c r="N622" s="186" t="str">
        <f aca="false">IF(AND(N$30&gt;=$D622,N$30&lt;=$D622,NOT(ISBLANK($D622))),$G622,"")</f>
        <v/>
      </c>
      <c r="O622" s="186" t="str">
        <f aca="false">IF(AND(O$30&gt;=$D622,O$30&lt;=$D622,NOT(ISBLANK($D622))),$G622,"")</f>
        <v/>
      </c>
      <c r="P622" s="186" t="str">
        <f aca="false">IF(AND(P$30&gt;=$D622,P$30&lt;=$D622,NOT(ISBLANK($D622))),$G622,"")</f>
        <v/>
      </c>
      <c r="Q622" s="186" t="str">
        <f aca="false">IF(AND(Q$30&gt;=$D622,Q$30&lt;=$D622,NOT(ISBLANK($D622))),$G622,"")</f>
        <v/>
      </c>
      <c r="R622" s="186" t="str">
        <f aca="false">IF(AND(R$30&gt;=$D622,R$30&lt;=$D622,NOT(ISBLANK($D622))),$G622,"")</f>
        <v/>
      </c>
    </row>
    <row r="623" customFormat="false" ht="15.05" hidden="false" customHeight="false" outlineLevel="0" collapsed="false">
      <c r="H623" s="197"/>
      <c r="I623" s="197"/>
      <c r="J623" s="226"/>
      <c r="L623" s="186" t="str">
        <f aca="false">IF(AND(L$30&gt;=$D623,L$30&lt;=$D623,NOT(ISBLANK($D623))),$G623,"")</f>
        <v/>
      </c>
      <c r="M623" s="186" t="str">
        <f aca="false">IF(AND(M$30&gt;=$D623,M$30&lt;=$D623,NOT(ISBLANK($D623))),$G623,"")</f>
        <v/>
      </c>
      <c r="N623" s="186" t="str">
        <f aca="false">IF(AND(N$30&gt;=$D623,N$30&lt;=$D623,NOT(ISBLANK($D623))),$G623,"")</f>
        <v/>
      </c>
      <c r="O623" s="186" t="str">
        <f aca="false">IF(AND(O$30&gt;=$D623,O$30&lt;=$D623,NOT(ISBLANK($D623))),$G623,"")</f>
        <v/>
      </c>
      <c r="P623" s="186" t="str">
        <f aca="false">IF(AND(P$30&gt;=$D623,P$30&lt;=$D623,NOT(ISBLANK($D623))),$G623,"")</f>
        <v/>
      </c>
      <c r="Q623" s="186" t="str">
        <f aca="false">IF(AND(Q$30&gt;=$D623,Q$30&lt;=$D623,NOT(ISBLANK($D623))),$G623,"")</f>
        <v/>
      </c>
      <c r="R623" s="186" t="str">
        <f aca="false">IF(AND(R$30&gt;=$D623,R$30&lt;=$D623,NOT(ISBLANK($D623))),$G623,"")</f>
        <v/>
      </c>
    </row>
    <row r="624" customFormat="false" ht="15.05" hidden="false" customHeight="false" outlineLevel="0" collapsed="false">
      <c r="H624" s="197"/>
      <c r="I624" s="197"/>
      <c r="J624" s="226"/>
      <c r="L624" s="186" t="str">
        <f aca="false">IF(AND(L$30&gt;=$D624,L$30&lt;=$D624,NOT(ISBLANK($D624))),$G624,"")</f>
        <v/>
      </c>
      <c r="M624" s="186" t="str">
        <f aca="false">IF(AND(M$30&gt;=$D624,M$30&lt;=$D624,NOT(ISBLANK($D624))),$G624,"")</f>
        <v/>
      </c>
      <c r="N624" s="186" t="str">
        <f aca="false">IF(AND(N$30&gt;=$D624,N$30&lt;=$D624,NOT(ISBLANK($D624))),$G624,"")</f>
        <v/>
      </c>
      <c r="O624" s="186" t="str">
        <f aca="false">IF(AND(O$30&gt;=$D624,O$30&lt;=$D624,NOT(ISBLANK($D624))),$G624,"")</f>
        <v/>
      </c>
      <c r="P624" s="186" t="str">
        <f aca="false">IF(AND(P$30&gt;=$D624,P$30&lt;=$D624,NOT(ISBLANK($D624))),$G624,"")</f>
        <v/>
      </c>
      <c r="Q624" s="186" t="str">
        <f aca="false">IF(AND(Q$30&gt;=$D624,Q$30&lt;=$D624,NOT(ISBLANK($D624))),$G624,"")</f>
        <v/>
      </c>
      <c r="R624" s="186" t="str">
        <f aca="false">IF(AND(R$30&gt;=$D624,R$30&lt;=$D624,NOT(ISBLANK($D624))),$G624,"")</f>
        <v/>
      </c>
    </row>
    <row r="625" customFormat="false" ht="15.05" hidden="false" customHeight="false" outlineLevel="0" collapsed="false">
      <c r="H625" s="197"/>
      <c r="I625" s="197"/>
      <c r="J625" s="226"/>
      <c r="L625" s="186" t="str">
        <f aca="false">IF(AND(L$30&gt;=$D625,L$30&lt;=$D625,NOT(ISBLANK($D625))),$G625,"")</f>
        <v/>
      </c>
      <c r="M625" s="186" t="str">
        <f aca="false">IF(AND(M$30&gt;=$D625,M$30&lt;=$D625,NOT(ISBLANK($D625))),$G625,"")</f>
        <v/>
      </c>
      <c r="N625" s="186" t="str">
        <f aca="false">IF(AND(N$30&gt;=$D625,N$30&lt;=$D625,NOT(ISBLANK($D625))),$G625,"")</f>
        <v/>
      </c>
      <c r="O625" s="186" t="str">
        <f aca="false">IF(AND(O$30&gt;=$D625,O$30&lt;=$D625,NOT(ISBLANK($D625))),$G625,"")</f>
        <v/>
      </c>
      <c r="P625" s="186" t="str">
        <f aca="false">IF(AND(P$30&gt;=$D625,P$30&lt;=$D625,NOT(ISBLANK($D625))),$G625,"")</f>
        <v/>
      </c>
      <c r="Q625" s="186" t="str">
        <f aca="false">IF(AND(Q$30&gt;=$D625,Q$30&lt;=$D625,NOT(ISBLANK($D625))),$G625,"")</f>
        <v/>
      </c>
      <c r="R625" s="186" t="str">
        <f aca="false">IF(AND(R$30&gt;=$D625,R$30&lt;=$D625,NOT(ISBLANK($D625))),$G625,"")</f>
        <v/>
      </c>
    </row>
    <row r="626" customFormat="false" ht="15.05" hidden="false" customHeight="false" outlineLevel="0" collapsed="false">
      <c r="H626" s="197"/>
      <c r="I626" s="197"/>
      <c r="J626" s="226"/>
      <c r="L626" s="186" t="str">
        <f aca="false">IF(AND(L$30&gt;=$D626,L$30&lt;=$D626,NOT(ISBLANK($D626))),$G626,"")</f>
        <v/>
      </c>
      <c r="M626" s="186" t="str">
        <f aca="false">IF(AND(M$30&gt;=$D626,M$30&lt;=$D626,NOT(ISBLANK($D626))),$G626,"")</f>
        <v/>
      </c>
      <c r="N626" s="186" t="str">
        <f aca="false">IF(AND(N$30&gt;=$D626,N$30&lt;=$D626,NOT(ISBLANK($D626))),$G626,"")</f>
        <v/>
      </c>
      <c r="O626" s="186" t="str">
        <f aca="false">IF(AND(O$30&gt;=$D626,O$30&lt;=$D626,NOT(ISBLANK($D626))),$G626,"")</f>
        <v/>
      </c>
      <c r="P626" s="186" t="str">
        <f aca="false">IF(AND(P$30&gt;=$D626,P$30&lt;=$D626,NOT(ISBLANK($D626))),$G626,"")</f>
        <v/>
      </c>
      <c r="Q626" s="186" t="str">
        <f aca="false">IF(AND(Q$30&gt;=$D626,Q$30&lt;=$D626,NOT(ISBLANK($D626))),$G626,"")</f>
        <v/>
      </c>
      <c r="R626" s="186" t="str">
        <f aca="false">IF(AND(R$30&gt;=$D626,R$30&lt;=$D626,NOT(ISBLANK($D626))),$G626,"")</f>
        <v/>
      </c>
    </row>
    <row r="627" customFormat="false" ht="15.05" hidden="false" customHeight="false" outlineLevel="0" collapsed="false">
      <c r="H627" s="197"/>
      <c r="I627" s="197"/>
      <c r="J627" s="226"/>
      <c r="L627" s="186" t="str">
        <f aca="false">IF(AND(L$30&gt;=$D627,L$30&lt;=$D627,NOT(ISBLANK($D627))),$G627,"")</f>
        <v/>
      </c>
      <c r="M627" s="186" t="str">
        <f aca="false">IF(AND(M$30&gt;=$D627,M$30&lt;=$D627,NOT(ISBLANK($D627))),$G627,"")</f>
        <v/>
      </c>
      <c r="N627" s="186" t="str">
        <f aca="false">IF(AND(N$30&gt;=$D627,N$30&lt;=$D627,NOT(ISBLANK($D627))),$G627,"")</f>
        <v/>
      </c>
      <c r="O627" s="186" t="str">
        <f aca="false">IF(AND(O$30&gt;=$D627,O$30&lt;=$D627,NOT(ISBLANK($D627))),$G627,"")</f>
        <v/>
      </c>
      <c r="P627" s="186" t="str">
        <f aca="false">IF(AND(P$30&gt;=$D627,P$30&lt;=$D627,NOT(ISBLANK($D627))),$G627,"")</f>
        <v/>
      </c>
      <c r="Q627" s="186" t="str">
        <f aca="false">IF(AND(Q$30&gt;=$D627,Q$30&lt;=$D627,NOT(ISBLANK($D627))),$G627,"")</f>
        <v/>
      </c>
      <c r="R627" s="186" t="str">
        <f aca="false">IF(AND(R$30&gt;=$D627,R$30&lt;=$D627,NOT(ISBLANK($D627))),$G627,"")</f>
        <v/>
      </c>
    </row>
    <row r="628" customFormat="false" ht="15.05" hidden="false" customHeight="false" outlineLevel="0" collapsed="false">
      <c r="H628" s="197"/>
      <c r="I628" s="197"/>
      <c r="J628" s="226"/>
      <c r="L628" s="186" t="str">
        <f aca="false">IF(AND(L$30&gt;=$D628,L$30&lt;=$D628,NOT(ISBLANK($D628))),$G628,"")</f>
        <v/>
      </c>
      <c r="M628" s="186" t="str">
        <f aca="false">IF(AND(M$30&gt;=$D628,M$30&lt;=$D628,NOT(ISBLANK($D628))),$G628,"")</f>
        <v/>
      </c>
      <c r="N628" s="186" t="str">
        <f aca="false">IF(AND(N$30&gt;=$D628,N$30&lt;=$D628,NOT(ISBLANK($D628))),$G628,"")</f>
        <v/>
      </c>
      <c r="O628" s="186" t="str">
        <f aca="false">IF(AND(O$30&gt;=$D628,O$30&lt;=$D628,NOT(ISBLANK($D628))),$G628,"")</f>
        <v/>
      </c>
      <c r="P628" s="186" t="str">
        <f aca="false">IF(AND(P$30&gt;=$D628,P$30&lt;=$D628,NOT(ISBLANK($D628))),$G628,"")</f>
        <v/>
      </c>
      <c r="Q628" s="186" t="str">
        <f aca="false">IF(AND(Q$30&gt;=$D628,Q$30&lt;=$D628,NOT(ISBLANK($D628))),$G628,"")</f>
        <v/>
      </c>
      <c r="R628" s="186" t="str">
        <f aca="false">IF(AND(R$30&gt;=$D628,R$30&lt;=$D628,NOT(ISBLANK($D628))),$G628,"")</f>
        <v/>
      </c>
    </row>
    <row r="629" customFormat="false" ht="15.05" hidden="false" customHeight="false" outlineLevel="0" collapsed="false">
      <c r="H629" s="197"/>
      <c r="I629" s="197"/>
      <c r="J629" s="226"/>
      <c r="L629" s="186" t="str">
        <f aca="false">IF(AND(L$30&gt;=$D629,L$30&lt;=$D629,NOT(ISBLANK($D629))),$G629,"")</f>
        <v/>
      </c>
      <c r="M629" s="186" t="str">
        <f aca="false">IF(AND(M$30&gt;=$D629,M$30&lt;=$D629,NOT(ISBLANK($D629))),$G629,"")</f>
        <v/>
      </c>
      <c r="N629" s="186" t="str">
        <f aca="false">IF(AND(N$30&gt;=$D629,N$30&lt;=$D629,NOT(ISBLANK($D629))),$G629,"")</f>
        <v/>
      </c>
      <c r="O629" s="186" t="str">
        <f aca="false">IF(AND(O$30&gt;=$D629,O$30&lt;=$D629,NOT(ISBLANK($D629))),$G629,"")</f>
        <v/>
      </c>
      <c r="P629" s="186" t="str">
        <f aca="false">IF(AND(P$30&gt;=$D629,P$30&lt;=$D629,NOT(ISBLANK($D629))),$G629,"")</f>
        <v/>
      </c>
      <c r="Q629" s="186" t="str">
        <f aca="false">IF(AND(Q$30&gt;=$D629,Q$30&lt;=$D629,NOT(ISBLANK($D629))),$G629,"")</f>
        <v/>
      </c>
      <c r="R629" s="186" t="str">
        <f aca="false">IF(AND(R$30&gt;=$D629,R$30&lt;=$D629,NOT(ISBLANK($D629))),$G629,"")</f>
        <v/>
      </c>
    </row>
    <row r="630" customFormat="false" ht="15.05" hidden="false" customHeight="false" outlineLevel="0" collapsed="false">
      <c r="H630" s="197"/>
      <c r="I630" s="197"/>
      <c r="J630" s="226"/>
      <c r="L630" s="186" t="str">
        <f aca="false">IF(AND(L$30&gt;=$D630,L$30&lt;=$D630,NOT(ISBLANK($D630))),$G630,"")</f>
        <v/>
      </c>
      <c r="M630" s="186" t="str">
        <f aca="false">IF(AND(M$30&gt;=$D630,M$30&lt;=$D630,NOT(ISBLANK($D630))),$G630,"")</f>
        <v/>
      </c>
      <c r="N630" s="186" t="str">
        <f aca="false">IF(AND(N$30&gt;=$D630,N$30&lt;=$D630,NOT(ISBLANK($D630))),$G630,"")</f>
        <v/>
      </c>
      <c r="O630" s="186" t="str">
        <f aca="false">IF(AND(O$30&gt;=$D630,O$30&lt;=$D630,NOT(ISBLANK($D630))),$G630,"")</f>
        <v/>
      </c>
      <c r="P630" s="186" t="str">
        <f aca="false">IF(AND(P$30&gt;=$D630,P$30&lt;=$D630,NOT(ISBLANK($D630))),$G630,"")</f>
        <v/>
      </c>
      <c r="Q630" s="186" t="str">
        <f aca="false">IF(AND(Q$30&gt;=$D630,Q$30&lt;=$D630,NOT(ISBLANK($D630))),$G630,"")</f>
        <v/>
      </c>
      <c r="R630" s="186" t="str">
        <f aca="false">IF(AND(R$30&gt;=$D630,R$30&lt;=$D630,NOT(ISBLANK($D630))),$G630,"")</f>
        <v/>
      </c>
    </row>
    <row r="631" customFormat="false" ht="15.05" hidden="false" customHeight="false" outlineLevel="0" collapsed="false">
      <c r="H631" s="197"/>
      <c r="I631" s="197"/>
      <c r="J631" s="226"/>
      <c r="L631" s="186" t="str">
        <f aca="false">IF(AND(L$30&gt;=$D631,L$30&lt;=$D631,NOT(ISBLANK($D631))),$G631,"")</f>
        <v/>
      </c>
      <c r="M631" s="186" t="str">
        <f aca="false">IF(AND(M$30&gt;=$D631,M$30&lt;=$D631,NOT(ISBLANK($D631))),$G631,"")</f>
        <v/>
      </c>
      <c r="N631" s="186" t="str">
        <f aca="false">IF(AND(N$30&gt;=$D631,N$30&lt;=$D631,NOT(ISBLANK($D631))),$G631,"")</f>
        <v/>
      </c>
      <c r="O631" s="186" t="str">
        <f aca="false">IF(AND(O$30&gt;=$D631,O$30&lt;=$D631,NOT(ISBLANK($D631))),$G631,"")</f>
        <v/>
      </c>
      <c r="P631" s="186" t="str">
        <f aca="false">IF(AND(P$30&gt;=$D631,P$30&lt;=$D631,NOT(ISBLANK($D631))),$G631,"")</f>
        <v/>
      </c>
      <c r="Q631" s="186" t="str">
        <f aca="false">IF(AND(Q$30&gt;=$D631,Q$30&lt;=$D631,NOT(ISBLANK($D631))),$G631,"")</f>
        <v/>
      </c>
      <c r="R631" s="186" t="str">
        <f aca="false">IF(AND(R$30&gt;=$D631,R$30&lt;=$D631,NOT(ISBLANK($D631))),$G631,"")</f>
        <v/>
      </c>
    </row>
    <row r="632" customFormat="false" ht="15.05" hidden="false" customHeight="false" outlineLevel="0" collapsed="false">
      <c r="H632" s="197"/>
      <c r="I632" s="197"/>
      <c r="J632" s="226"/>
      <c r="L632" s="186" t="str">
        <f aca="false">IF(AND(L$30&gt;=$D632,L$30&lt;=$D632,NOT(ISBLANK($D632))),$G632,"")</f>
        <v/>
      </c>
      <c r="M632" s="186" t="str">
        <f aca="false">IF(AND(M$30&gt;=$D632,M$30&lt;=$D632,NOT(ISBLANK($D632))),$G632,"")</f>
        <v/>
      </c>
      <c r="N632" s="186" t="str">
        <f aca="false">IF(AND(N$30&gt;=$D632,N$30&lt;=$D632,NOT(ISBLANK($D632))),$G632,"")</f>
        <v/>
      </c>
      <c r="O632" s="186" t="str">
        <f aca="false">IF(AND(O$30&gt;=$D632,O$30&lt;=$D632,NOT(ISBLANK($D632))),$G632,"")</f>
        <v/>
      </c>
      <c r="P632" s="186" t="str">
        <f aca="false">IF(AND(P$30&gt;=$D632,P$30&lt;=$D632,NOT(ISBLANK($D632))),$G632,"")</f>
        <v/>
      </c>
      <c r="Q632" s="186" t="str">
        <f aca="false">IF(AND(Q$30&gt;=$D632,Q$30&lt;=$D632,NOT(ISBLANK($D632))),$G632,"")</f>
        <v/>
      </c>
      <c r="R632" s="186" t="str">
        <f aca="false">IF(AND(R$30&gt;=$D632,R$30&lt;=$D632,NOT(ISBLANK($D632))),$G632,"")</f>
        <v/>
      </c>
    </row>
    <row r="633" customFormat="false" ht="15.05" hidden="false" customHeight="false" outlineLevel="0" collapsed="false">
      <c r="H633" s="197"/>
      <c r="I633" s="197"/>
      <c r="J633" s="226"/>
      <c r="L633" s="186" t="str">
        <f aca="false">IF(AND(L$30&gt;=$D633,L$30&lt;=$D633,NOT(ISBLANK($D633))),$G633,"")</f>
        <v/>
      </c>
      <c r="M633" s="186" t="str">
        <f aca="false">IF(AND(M$30&gt;=$D633,M$30&lt;=$D633,NOT(ISBLANK($D633))),$G633,"")</f>
        <v/>
      </c>
      <c r="N633" s="186" t="str">
        <f aca="false">IF(AND(N$30&gt;=$D633,N$30&lt;=$D633,NOT(ISBLANK($D633))),$G633,"")</f>
        <v/>
      </c>
      <c r="O633" s="186" t="str">
        <f aca="false">IF(AND(O$30&gt;=$D633,O$30&lt;=$D633,NOT(ISBLANK($D633))),$G633,"")</f>
        <v/>
      </c>
      <c r="P633" s="186" t="str">
        <f aca="false">IF(AND(P$30&gt;=$D633,P$30&lt;=$D633,NOT(ISBLANK($D633))),$G633,"")</f>
        <v/>
      </c>
      <c r="Q633" s="186" t="str">
        <f aca="false">IF(AND(Q$30&gt;=$D633,Q$30&lt;=$D633,NOT(ISBLANK($D633))),$G633,"")</f>
        <v/>
      </c>
      <c r="R633" s="186" t="str">
        <f aca="false">IF(AND(R$30&gt;=$D633,R$30&lt;=$D633,NOT(ISBLANK($D633))),$G633,"")</f>
        <v/>
      </c>
    </row>
    <row r="634" customFormat="false" ht="15.05" hidden="false" customHeight="false" outlineLevel="0" collapsed="false">
      <c r="H634" s="197"/>
      <c r="I634" s="197"/>
      <c r="J634" s="226"/>
      <c r="L634" s="186" t="str">
        <f aca="false">IF(AND(L$30&gt;=$D634,L$30&lt;=$D634,NOT(ISBLANK($D634))),$G634,"")</f>
        <v/>
      </c>
      <c r="M634" s="186" t="str">
        <f aca="false">IF(AND(M$30&gt;=$D634,M$30&lt;=$D634,NOT(ISBLANK($D634))),$G634,"")</f>
        <v/>
      </c>
      <c r="N634" s="186" t="str">
        <f aca="false">IF(AND(N$30&gt;=$D634,N$30&lt;=$D634,NOT(ISBLANK($D634))),$G634,"")</f>
        <v/>
      </c>
      <c r="O634" s="186" t="str">
        <f aca="false">IF(AND(O$30&gt;=$D634,O$30&lt;=$D634,NOT(ISBLANK($D634))),$G634,"")</f>
        <v/>
      </c>
      <c r="P634" s="186" t="str">
        <f aca="false">IF(AND(P$30&gt;=$D634,P$30&lt;=$D634,NOT(ISBLANK($D634))),$G634,"")</f>
        <v/>
      </c>
      <c r="Q634" s="186" t="str">
        <f aca="false">IF(AND(Q$30&gt;=$D634,Q$30&lt;=$D634,NOT(ISBLANK($D634))),$G634,"")</f>
        <v/>
      </c>
      <c r="R634" s="186" t="str">
        <f aca="false">IF(AND(R$30&gt;=$D634,R$30&lt;=$D634,NOT(ISBLANK($D634))),$G634,"")</f>
        <v/>
      </c>
    </row>
    <row r="635" customFormat="false" ht="15.05" hidden="false" customHeight="false" outlineLevel="0" collapsed="false">
      <c r="H635" s="197"/>
      <c r="I635" s="197"/>
      <c r="J635" s="226"/>
      <c r="L635" s="186" t="str">
        <f aca="false">IF(AND(L$30&gt;=$D635,L$30&lt;=$D635,NOT(ISBLANK($D635))),$G635,"")</f>
        <v/>
      </c>
      <c r="M635" s="186" t="str">
        <f aca="false">IF(AND(M$30&gt;=$D635,M$30&lt;=$D635,NOT(ISBLANK($D635))),$G635,"")</f>
        <v/>
      </c>
      <c r="N635" s="186" t="str">
        <f aca="false">IF(AND(N$30&gt;=$D635,N$30&lt;=$D635,NOT(ISBLANK($D635))),$G635,"")</f>
        <v/>
      </c>
      <c r="O635" s="186" t="str">
        <f aca="false">IF(AND(O$30&gt;=$D635,O$30&lt;=$D635,NOT(ISBLANK($D635))),$G635,"")</f>
        <v/>
      </c>
      <c r="P635" s="186" t="str">
        <f aca="false">IF(AND(P$30&gt;=$D635,P$30&lt;=$D635,NOT(ISBLANK($D635))),$G635,"")</f>
        <v/>
      </c>
      <c r="Q635" s="186" t="str">
        <f aca="false">IF(AND(Q$30&gt;=$D635,Q$30&lt;=$D635,NOT(ISBLANK($D635))),$G635,"")</f>
        <v/>
      </c>
      <c r="R635" s="186" t="str">
        <f aca="false">IF(AND(R$30&gt;=$D635,R$30&lt;=$D635,NOT(ISBLANK($D635))),$G635,"")</f>
        <v/>
      </c>
    </row>
    <row r="636" customFormat="false" ht="15.05" hidden="false" customHeight="false" outlineLevel="0" collapsed="false">
      <c r="H636" s="197"/>
      <c r="I636" s="197"/>
      <c r="J636" s="226"/>
      <c r="L636" s="186" t="str">
        <f aca="false">IF(AND(L$30&gt;=$D636,L$30&lt;=$D636,NOT(ISBLANK($D636))),$G636,"")</f>
        <v/>
      </c>
      <c r="M636" s="186" t="str">
        <f aca="false">IF(AND(M$30&gt;=$D636,M$30&lt;=$D636,NOT(ISBLANK($D636))),$G636,"")</f>
        <v/>
      </c>
      <c r="N636" s="186" t="str">
        <f aca="false">IF(AND(N$30&gt;=$D636,N$30&lt;=$D636,NOT(ISBLANK($D636))),$G636,"")</f>
        <v/>
      </c>
      <c r="O636" s="186" t="str">
        <f aca="false">IF(AND(O$30&gt;=$D636,O$30&lt;=$D636,NOT(ISBLANK($D636))),$G636,"")</f>
        <v/>
      </c>
      <c r="P636" s="186" t="str">
        <f aca="false">IF(AND(P$30&gt;=$D636,P$30&lt;=$D636,NOT(ISBLANK($D636))),$G636,"")</f>
        <v/>
      </c>
      <c r="Q636" s="186" t="str">
        <f aca="false">IF(AND(Q$30&gt;=$D636,Q$30&lt;=$D636,NOT(ISBLANK($D636))),$G636,"")</f>
        <v/>
      </c>
      <c r="R636" s="186" t="str">
        <f aca="false">IF(AND(R$30&gt;=$D636,R$30&lt;=$D636,NOT(ISBLANK($D636))),$G636,"")</f>
        <v/>
      </c>
    </row>
    <row r="637" customFormat="false" ht="15.05" hidden="false" customHeight="false" outlineLevel="0" collapsed="false">
      <c r="H637" s="197"/>
      <c r="I637" s="197"/>
      <c r="J637" s="226"/>
      <c r="L637" s="186" t="str">
        <f aca="false">IF(AND(L$30&gt;=$D637,L$30&lt;=$D637,NOT(ISBLANK($D637))),$G637,"")</f>
        <v/>
      </c>
      <c r="M637" s="186" t="str">
        <f aca="false">IF(AND(M$30&gt;=$D637,M$30&lt;=$D637,NOT(ISBLANK($D637))),$G637,"")</f>
        <v/>
      </c>
      <c r="N637" s="186" t="str">
        <f aca="false">IF(AND(N$30&gt;=$D637,N$30&lt;=$D637,NOT(ISBLANK($D637))),$G637,"")</f>
        <v/>
      </c>
      <c r="O637" s="186" t="str">
        <f aca="false">IF(AND(O$30&gt;=$D637,O$30&lt;=$D637,NOT(ISBLANK($D637))),$G637,"")</f>
        <v/>
      </c>
      <c r="P637" s="186" t="str">
        <f aca="false">IF(AND(P$30&gt;=$D637,P$30&lt;=$D637,NOT(ISBLANK($D637))),$G637,"")</f>
        <v/>
      </c>
      <c r="Q637" s="186" t="str">
        <f aca="false">IF(AND(Q$30&gt;=$D637,Q$30&lt;=$D637,NOT(ISBLANK($D637))),$G637,"")</f>
        <v/>
      </c>
      <c r="R637" s="186" t="str">
        <f aca="false">IF(AND(R$30&gt;=$D637,R$30&lt;=$D637,NOT(ISBLANK($D637))),$G637,"")</f>
        <v/>
      </c>
    </row>
    <row r="638" customFormat="false" ht="15.05" hidden="false" customHeight="false" outlineLevel="0" collapsed="false">
      <c r="H638" s="197"/>
      <c r="I638" s="197"/>
      <c r="J638" s="226"/>
      <c r="L638" s="186" t="str">
        <f aca="false">IF(AND(L$30&gt;=$D638,L$30&lt;=$D638,NOT(ISBLANK($D638))),$G638,"")</f>
        <v/>
      </c>
      <c r="M638" s="186" t="str">
        <f aca="false">IF(AND(M$30&gt;=$D638,M$30&lt;=$D638,NOT(ISBLANK($D638))),$G638,"")</f>
        <v/>
      </c>
      <c r="N638" s="186" t="str">
        <f aca="false">IF(AND(N$30&gt;=$D638,N$30&lt;=$D638,NOT(ISBLANK($D638))),$G638,"")</f>
        <v/>
      </c>
      <c r="O638" s="186" t="str">
        <f aca="false">IF(AND(O$30&gt;=$D638,O$30&lt;=$D638,NOT(ISBLANK($D638))),$G638,"")</f>
        <v/>
      </c>
      <c r="P638" s="186" t="str">
        <f aca="false">IF(AND(P$30&gt;=$D638,P$30&lt;=$D638,NOT(ISBLANK($D638))),$G638,"")</f>
        <v/>
      </c>
      <c r="Q638" s="186" t="str">
        <f aca="false">IF(AND(Q$30&gt;=$D638,Q$30&lt;=$D638,NOT(ISBLANK($D638))),$G638,"")</f>
        <v/>
      </c>
      <c r="R638" s="186" t="str">
        <f aca="false">IF(AND(R$30&gt;=$D638,R$30&lt;=$D638,NOT(ISBLANK($D638))),$G638,"")</f>
        <v/>
      </c>
    </row>
    <row r="639" customFormat="false" ht="15.05" hidden="false" customHeight="false" outlineLevel="0" collapsed="false">
      <c r="H639" s="197"/>
      <c r="I639" s="197"/>
      <c r="J639" s="226"/>
      <c r="L639" s="186" t="str">
        <f aca="false">IF(AND(L$30&gt;=$D639,L$30&lt;=$D639,NOT(ISBLANK($D639))),$G639,"")</f>
        <v/>
      </c>
      <c r="M639" s="186" t="str">
        <f aca="false">IF(AND(M$30&gt;=$D639,M$30&lt;=$D639,NOT(ISBLANK($D639))),$G639,"")</f>
        <v/>
      </c>
      <c r="N639" s="186" t="str">
        <f aca="false">IF(AND(N$30&gt;=$D639,N$30&lt;=$D639,NOT(ISBLANK($D639))),$G639,"")</f>
        <v/>
      </c>
      <c r="O639" s="186" t="str">
        <f aca="false">IF(AND(O$30&gt;=$D639,O$30&lt;=$D639,NOT(ISBLANK($D639))),$G639,"")</f>
        <v/>
      </c>
      <c r="P639" s="186" t="str">
        <f aca="false">IF(AND(P$30&gt;=$D639,P$30&lt;=$D639,NOT(ISBLANK($D639))),$G639,"")</f>
        <v/>
      </c>
      <c r="Q639" s="186" t="str">
        <f aca="false">IF(AND(Q$30&gt;=$D639,Q$30&lt;=$D639,NOT(ISBLANK($D639))),$G639,"")</f>
        <v/>
      </c>
      <c r="R639" s="186" t="str">
        <f aca="false">IF(AND(R$30&gt;=$D639,R$30&lt;=$D639,NOT(ISBLANK($D639))),$G639,"")</f>
        <v/>
      </c>
    </row>
    <row r="640" customFormat="false" ht="15.05" hidden="false" customHeight="false" outlineLevel="0" collapsed="false">
      <c r="H640" s="197"/>
      <c r="I640" s="197"/>
      <c r="J640" s="226"/>
      <c r="L640" s="186" t="str">
        <f aca="false">IF(AND(L$30&gt;=$D640,L$30&lt;=$D640,NOT(ISBLANK($D640))),$G640,"")</f>
        <v/>
      </c>
      <c r="M640" s="186" t="str">
        <f aca="false">IF(AND(M$30&gt;=$D640,M$30&lt;=$D640,NOT(ISBLANK($D640))),$G640,"")</f>
        <v/>
      </c>
      <c r="N640" s="186" t="str">
        <f aca="false">IF(AND(N$30&gt;=$D640,N$30&lt;=$D640,NOT(ISBLANK($D640))),$G640,"")</f>
        <v/>
      </c>
      <c r="O640" s="186" t="str">
        <f aca="false">IF(AND(O$30&gt;=$D640,O$30&lt;=$D640,NOT(ISBLANK($D640))),$G640,"")</f>
        <v/>
      </c>
      <c r="P640" s="186" t="str">
        <f aca="false">IF(AND(P$30&gt;=$D640,P$30&lt;=$D640,NOT(ISBLANK($D640))),$G640,"")</f>
        <v/>
      </c>
      <c r="Q640" s="186" t="str">
        <f aca="false">IF(AND(Q$30&gt;=$D640,Q$30&lt;=$D640,NOT(ISBLANK($D640))),$G640,"")</f>
        <v/>
      </c>
      <c r="R640" s="186" t="str">
        <f aca="false">IF(AND(R$30&gt;=$D640,R$30&lt;=$D640,NOT(ISBLANK($D640))),$G640,"")</f>
        <v/>
      </c>
    </row>
    <row r="641" customFormat="false" ht="15.05" hidden="false" customHeight="false" outlineLevel="0" collapsed="false">
      <c r="H641" s="197"/>
      <c r="I641" s="197"/>
      <c r="J641" s="226"/>
      <c r="L641" s="186" t="str">
        <f aca="false">IF(AND(L$30&gt;=$D641,L$30&lt;=$D641,NOT(ISBLANK($D641))),$G641,"")</f>
        <v/>
      </c>
      <c r="M641" s="186" t="str">
        <f aca="false">IF(AND(M$30&gt;=$D641,M$30&lt;=$D641,NOT(ISBLANK($D641))),$G641,"")</f>
        <v/>
      </c>
      <c r="N641" s="186" t="str">
        <f aca="false">IF(AND(N$30&gt;=$D641,N$30&lt;=$D641,NOT(ISBLANK($D641))),$G641,"")</f>
        <v/>
      </c>
      <c r="O641" s="186" t="str">
        <f aca="false">IF(AND(O$30&gt;=$D641,O$30&lt;=$D641,NOT(ISBLANK($D641))),$G641,"")</f>
        <v/>
      </c>
      <c r="P641" s="186" t="str">
        <f aca="false">IF(AND(P$30&gt;=$D641,P$30&lt;=$D641,NOT(ISBLANK($D641))),$G641,"")</f>
        <v/>
      </c>
      <c r="Q641" s="186" t="str">
        <f aca="false">IF(AND(Q$30&gt;=$D641,Q$30&lt;=$D641,NOT(ISBLANK($D641))),$G641,"")</f>
        <v/>
      </c>
      <c r="R641" s="186" t="str">
        <f aca="false">IF(AND(R$30&gt;=$D641,R$30&lt;=$D641,NOT(ISBLANK($D641))),$G641,"")</f>
        <v/>
      </c>
    </row>
    <row r="642" customFormat="false" ht="15.05" hidden="false" customHeight="false" outlineLevel="0" collapsed="false">
      <c r="H642" s="197"/>
      <c r="I642" s="197"/>
      <c r="J642" s="226"/>
      <c r="L642" s="186" t="str">
        <f aca="false">IF(AND(L$30&gt;=$D642,L$30&lt;=$D642,NOT(ISBLANK($D642))),$G642,"")</f>
        <v/>
      </c>
      <c r="M642" s="186" t="str">
        <f aca="false">IF(AND(M$30&gt;=$D642,M$30&lt;=$D642,NOT(ISBLANK($D642))),$G642,"")</f>
        <v/>
      </c>
      <c r="N642" s="186" t="str">
        <f aca="false">IF(AND(N$30&gt;=$D642,N$30&lt;=$D642,NOT(ISBLANK($D642))),$G642,"")</f>
        <v/>
      </c>
      <c r="O642" s="186" t="str">
        <f aca="false">IF(AND(O$30&gt;=$D642,O$30&lt;=$D642,NOT(ISBLANK($D642))),$G642,"")</f>
        <v/>
      </c>
      <c r="P642" s="186" t="str">
        <f aca="false">IF(AND(P$30&gt;=$D642,P$30&lt;=$D642,NOT(ISBLANK($D642))),$G642,"")</f>
        <v/>
      </c>
      <c r="Q642" s="186" t="str">
        <f aca="false">IF(AND(Q$30&gt;=$D642,Q$30&lt;=$D642,NOT(ISBLANK($D642))),$G642,"")</f>
        <v/>
      </c>
      <c r="R642" s="186" t="str">
        <f aca="false">IF(AND(R$30&gt;=$D642,R$30&lt;=$D642,NOT(ISBLANK($D642))),$G642,"")</f>
        <v/>
      </c>
    </row>
    <row r="643" customFormat="false" ht="15.05" hidden="false" customHeight="false" outlineLevel="0" collapsed="false">
      <c r="H643" s="197"/>
      <c r="I643" s="197"/>
      <c r="J643" s="226"/>
      <c r="L643" s="186" t="str">
        <f aca="false">IF(AND(L$30&gt;=$D643,L$30&lt;=$D643,NOT(ISBLANK($D643))),$G643,"")</f>
        <v/>
      </c>
      <c r="M643" s="186" t="str">
        <f aca="false">IF(AND(M$30&gt;=$D643,M$30&lt;=$D643,NOT(ISBLANK($D643))),$G643,"")</f>
        <v/>
      </c>
      <c r="N643" s="186" t="str">
        <f aca="false">IF(AND(N$30&gt;=$D643,N$30&lt;=$D643,NOT(ISBLANK($D643))),$G643,"")</f>
        <v/>
      </c>
      <c r="O643" s="186" t="str">
        <f aca="false">IF(AND(O$30&gt;=$D643,O$30&lt;=$D643,NOT(ISBLANK($D643))),$G643,"")</f>
        <v/>
      </c>
      <c r="P643" s="186" t="str">
        <f aca="false">IF(AND(P$30&gt;=$D643,P$30&lt;=$D643,NOT(ISBLANK($D643))),$G643,"")</f>
        <v/>
      </c>
      <c r="Q643" s="186" t="str">
        <f aca="false">IF(AND(Q$30&gt;=$D643,Q$30&lt;=$D643,NOT(ISBLANK($D643))),$G643,"")</f>
        <v/>
      </c>
      <c r="R643" s="186" t="str">
        <f aca="false">IF(AND(R$30&gt;=$D643,R$30&lt;=$D643,NOT(ISBLANK($D643))),$G643,"")</f>
        <v/>
      </c>
    </row>
    <row r="644" customFormat="false" ht="15.05" hidden="false" customHeight="false" outlineLevel="0" collapsed="false">
      <c r="H644" s="197"/>
      <c r="I644" s="197"/>
      <c r="J644" s="226"/>
      <c r="L644" s="186" t="str">
        <f aca="false">IF(AND(L$30&gt;=$D644,L$30&lt;=$D644,NOT(ISBLANK($D644))),$G644,"")</f>
        <v/>
      </c>
      <c r="M644" s="186" t="str">
        <f aca="false">IF(AND(M$30&gt;=$D644,M$30&lt;=$D644,NOT(ISBLANK($D644))),$G644,"")</f>
        <v/>
      </c>
      <c r="N644" s="186" t="str">
        <f aca="false">IF(AND(N$30&gt;=$D644,N$30&lt;=$D644,NOT(ISBLANK($D644))),$G644,"")</f>
        <v/>
      </c>
      <c r="O644" s="186" t="str">
        <f aca="false">IF(AND(O$30&gt;=$D644,O$30&lt;=$D644,NOT(ISBLANK($D644))),$G644,"")</f>
        <v/>
      </c>
      <c r="P644" s="186" t="str">
        <f aca="false">IF(AND(P$30&gt;=$D644,P$30&lt;=$D644,NOT(ISBLANK($D644))),$G644,"")</f>
        <v/>
      </c>
      <c r="Q644" s="186" t="str">
        <f aca="false">IF(AND(Q$30&gt;=$D644,Q$30&lt;=$D644,NOT(ISBLANK($D644))),$G644,"")</f>
        <v/>
      </c>
      <c r="R644" s="186" t="str">
        <f aca="false">IF(AND(R$30&gt;=$D644,R$30&lt;=$D644,NOT(ISBLANK($D644))),$G644,"")</f>
        <v/>
      </c>
    </row>
    <row r="645" customFormat="false" ht="15.05" hidden="false" customHeight="false" outlineLevel="0" collapsed="false">
      <c r="H645" s="197"/>
      <c r="I645" s="197"/>
      <c r="J645" s="226"/>
      <c r="L645" s="186" t="str">
        <f aca="false">IF(AND(L$30&gt;=$D645,L$30&lt;=$D645,NOT(ISBLANK($D645))),$G645,"")</f>
        <v/>
      </c>
      <c r="M645" s="186" t="str">
        <f aca="false">IF(AND(M$30&gt;=$D645,M$30&lt;=$D645,NOT(ISBLANK($D645))),$G645,"")</f>
        <v/>
      </c>
      <c r="N645" s="186" t="str">
        <f aca="false">IF(AND(N$30&gt;=$D645,N$30&lt;=$D645,NOT(ISBLANK($D645))),$G645,"")</f>
        <v/>
      </c>
      <c r="O645" s="186" t="str">
        <f aca="false">IF(AND(O$30&gt;=$D645,O$30&lt;=$D645,NOT(ISBLANK($D645))),$G645,"")</f>
        <v/>
      </c>
      <c r="P645" s="186" t="str">
        <f aca="false">IF(AND(P$30&gt;=$D645,P$30&lt;=$D645,NOT(ISBLANK($D645))),$G645,"")</f>
        <v/>
      </c>
      <c r="Q645" s="186" t="str">
        <f aca="false">IF(AND(Q$30&gt;=$D645,Q$30&lt;=$D645,NOT(ISBLANK($D645))),$G645,"")</f>
        <v/>
      </c>
      <c r="R645" s="186" t="str">
        <f aca="false">IF(AND(R$30&gt;=$D645,R$30&lt;=$D645,NOT(ISBLANK($D645))),$G645,"")</f>
        <v/>
      </c>
    </row>
    <row r="646" customFormat="false" ht="15.05" hidden="false" customHeight="false" outlineLevel="0" collapsed="false">
      <c r="H646" s="197"/>
      <c r="I646" s="197"/>
      <c r="J646" s="226"/>
      <c r="L646" s="186" t="str">
        <f aca="false">IF(AND(L$30&gt;=$D646,L$30&lt;=$D646,NOT(ISBLANK($D646))),$G646,"")</f>
        <v/>
      </c>
      <c r="M646" s="186" t="str">
        <f aca="false">IF(AND(M$30&gt;=$D646,M$30&lt;=$D646,NOT(ISBLANK($D646))),$G646,"")</f>
        <v/>
      </c>
      <c r="N646" s="186" t="str">
        <f aca="false">IF(AND(N$30&gt;=$D646,N$30&lt;=$D646,NOT(ISBLANK($D646))),$G646,"")</f>
        <v/>
      </c>
      <c r="O646" s="186" t="str">
        <f aca="false">IF(AND(O$30&gt;=$D646,O$30&lt;=$D646,NOT(ISBLANK($D646))),$G646,"")</f>
        <v/>
      </c>
      <c r="P646" s="186" t="str">
        <f aca="false">IF(AND(P$30&gt;=$D646,P$30&lt;=$D646,NOT(ISBLANK($D646))),$G646,"")</f>
        <v/>
      </c>
      <c r="Q646" s="186" t="str">
        <f aca="false">IF(AND(Q$30&gt;=$D646,Q$30&lt;=$D646,NOT(ISBLANK($D646))),$G646,"")</f>
        <v/>
      </c>
      <c r="R646" s="186" t="str">
        <f aca="false">IF(AND(R$30&gt;=$D646,R$30&lt;=$D646,NOT(ISBLANK($D646))),$G646,"")</f>
        <v/>
      </c>
    </row>
    <row r="647" customFormat="false" ht="15.05" hidden="false" customHeight="false" outlineLevel="0" collapsed="false">
      <c r="H647" s="197"/>
      <c r="I647" s="197"/>
      <c r="J647" s="226"/>
      <c r="L647" s="186" t="str">
        <f aca="false">IF(AND(L$30&gt;=$D647,L$30&lt;=$D647,NOT(ISBLANK($D647))),$G647,"")</f>
        <v/>
      </c>
      <c r="M647" s="186" t="str">
        <f aca="false">IF(AND(M$30&gt;=$D647,M$30&lt;=$D647,NOT(ISBLANK($D647))),$G647,"")</f>
        <v/>
      </c>
      <c r="N647" s="186" t="str">
        <f aca="false">IF(AND(N$30&gt;=$D647,N$30&lt;=$D647,NOT(ISBLANK($D647))),$G647,"")</f>
        <v/>
      </c>
      <c r="O647" s="186" t="str">
        <f aca="false">IF(AND(O$30&gt;=$D647,O$30&lt;=$D647,NOT(ISBLANK($D647))),$G647,"")</f>
        <v/>
      </c>
      <c r="P647" s="186" t="str">
        <f aca="false">IF(AND(P$30&gt;=$D647,P$30&lt;=$D647,NOT(ISBLANK($D647))),$G647,"")</f>
        <v/>
      </c>
      <c r="Q647" s="186" t="str">
        <f aca="false">IF(AND(Q$30&gt;=$D647,Q$30&lt;=$D647,NOT(ISBLANK($D647))),$G647,"")</f>
        <v/>
      </c>
      <c r="R647" s="186" t="str">
        <f aca="false">IF(AND(R$30&gt;=$D647,R$30&lt;=$D647,NOT(ISBLANK($D647))),$G647,"")</f>
        <v/>
      </c>
    </row>
    <row r="648" customFormat="false" ht="15.05" hidden="false" customHeight="false" outlineLevel="0" collapsed="false">
      <c r="H648" s="197"/>
      <c r="I648" s="197"/>
      <c r="J648" s="226"/>
      <c r="L648" s="186" t="str">
        <f aca="false">IF(AND(L$30&gt;=$D648,L$30&lt;=$D648,NOT(ISBLANK($D648))),$G648,"")</f>
        <v/>
      </c>
      <c r="M648" s="186" t="str">
        <f aca="false">IF(AND(M$30&gt;=$D648,M$30&lt;=$D648,NOT(ISBLANK($D648))),$G648,"")</f>
        <v/>
      </c>
      <c r="N648" s="186" t="str">
        <f aca="false">IF(AND(N$30&gt;=$D648,N$30&lt;=$D648,NOT(ISBLANK($D648))),$G648,"")</f>
        <v/>
      </c>
      <c r="O648" s="186" t="str">
        <f aca="false">IF(AND(O$30&gt;=$D648,O$30&lt;=$D648,NOT(ISBLANK($D648))),$G648,"")</f>
        <v/>
      </c>
      <c r="P648" s="186" t="str">
        <f aca="false">IF(AND(P$30&gt;=$D648,P$30&lt;=$D648,NOT(ISBLANK($D648))),$G648,"")</f>
        <v/>
      </c>
      <c r="Q648" s="186" t="str">
        <f aca="false">IF(AND(Q$30&gt;=$D648,Q$30&lt;=$D648,NOT(ISBLANK($D648))),$G648,"")</f>
        <v/>
      </c>
      <c r="R648" s="186" t="str">
        <f aca="false">IF(AND(R$30&gt;=$D648,R$30&lt;=$D648,NOT(ISBLANK($D648))),$G648,"")</f>
        <v/>
      </c>
    </row>
    <row r="649" customFormat="false" ht="15.05" hidden="false" customHeight="false" outlineLevel="0" collapsed="false">
      <c r="H649" s="197"/>
      <c r="I649" s="197"/>
      <c r="J649" s="226"/>
      <c r="L649" s="186" t="str">
        <f aca="false">IF(AND(L$30&gt;=$D649,L$30&lt;=$D649,NOT(ISBLANK($D649))),$G649,"")</f>
        <v/>
      </c>
      <c r="M649" s="186" t="str">
        <f aca="false">IF(AND(M$30&gt;=$D649,M$30&lt;=$D649,NOT(ISBLANK($D649))),$G649,"")</f>
        <v/>
      </c>
      <c r="N649" s="186" t="str">
        <f aca="false">IF(AND(N$30&gt;=$D649,N$30&lt;=$D649,NOT(ISBLANK($D649))),$G649,"")</f>
        <v/>
      </c>
      <c r="O649" s="186" t="str">
        <f aca="false">IF(AND(O$30&gt;=$D649,O$30&lt;=$D649,NOT(ISBLANK($D649))),$G649,"")</f>
        <v/>
      </c>
      <c r="P649" s="186" t="str">
        <f aca="false">IF(AND(P$30&gt;=$D649,P$30&lt;=$D649,NOT(ISBLANK($D649))),$G649,"")</f>
        <v/>
      </c>
      <c r="Q649" s="186" t="str">
        <f aca="false">IF(AND(Q$30&gt;=$D649,Q$30&lt;=$D649,NOT(ISBLANK($D649))),$G649,"")</f>
        <v/>
      </c>
      <c r="R649" s="186" t="str">
        <f aca="false">IF(AND(R$30&gt;=$D649,R$30&lt;=$D649,NOT(ISBLANK($D649))),$G649,"")</f>
        <v/>
      </c>
    </row>
    <row r="650" customFormat="false" ht="15.05" hidden="false" customHeight="false" outlineLevel="0" collapsed="false">
      <c r="H650" s="197"/>
      <c r="I650" s="197"/>
      <c r="J650" s="226"/>
      <c r="L650" s="186" t="str">
        <f aca="false">IF(AND(L$30&gt;=$D650,L$30&lt;=$D650,NOT(ISBLANK($D650))),$G650,"")</f>
        <v/>
      </c>
      <c r="M650" s="186" t="str">
        <f aca="false">IF(AND(M$30&gt;=$D650,M$30&lt;=$D650,NOT(ISBLANK($D650))),$G650,"")</f>
        <v/>
      </c>
      <c r="N650" s="186" t="str">
        <f aca="false">IF(AND(N$30&gt;=$D650,N$30&lt;=$D650,NOT(ISBLANK($D650))),$G650,"")</f>
        <v/>
      </c>
      <c r="O650" s="186" t="str">
        <f aca="false">IF(AND(O$30&gt;=$D650,O$30&lt;=$D650,NOT(ISBLANK($D650))),$G650,"")</f>
        <v/>
      </c>
      <c r="P650" s="186" t="str">
        <f aca="false">IF(AND(P$30&gt;=$D650,P$30&lt;=$D650,NOT(ISBLANK($D650))),$G650,"")</f>
        <v/>
      </c>
      <c r="Q650" s="186" t="str">
        <f aca="false">IF(AND(Q$30&gt;=$D650,Q$30&lt;=$D650,NOT(ISBLANK($D650))),$G650,"")</f>
        <v/>
      </c>
      <c r="R650" s="186" t="str">
        <f aca="false">IF(AND(R$30&gt;=$D650,R$30&lt;=$D650,NOT(ISBLANK($D650))),$G650,"")</f>
        <v/>
      </c>
    </row>
    <row r="651" customFormat="false" ht="15.05" hidden="false" customHeight="false" outlineLevel="0" collapsed="false">
      <c r="H651" s="197"/>
      <c r="I651" s="197"/>
      <c r="J651" s="226"/>
      <c r="L651" s="186" t="str">
        <f aca="false">IF(AND(L$30&gt;=$D651,L$30&lt;=$D651,NOT(ISBLANK($D651))),$G651,"")</f>
        <v/>
      </c>
      <c r="M651" s="186" t="str">
        <f aca="false">IF(AND(M$30&gt;=$D651,M$30&lt;=$D651,NOT(ISBLANK($D651))),$G651,"")</f>
        <v/>
      </c>
      <c r="N651" s="186" t="str">
        <f aca="false">IF(AND(N$30&gt;=$D651,N$30&lt;=$D651,NOT(ISBLANK($D651))),$G651,"")</f>
        <v/>
      </c>
      <c r="O651" s="186" t="str">
        <f aca="false">IF(AND(O$30&gt;=$D651,O$30&lt;=$D651,NOT(ISBLANK($D651))),$G651,"")</f>
        <v/>
      </c>
      <c r="P651" s="186" t="str">
        <f aca="false">IF(AND(P$30&gt;=$D651,P$30&lt;=$D651,NOT(ISBLANK($D651))),$G651,"")</f>
        <v/>
      </c>
      <c r="Q651" s="186" t="str">
        <f aca="false">IF(AND(Q$30&gt;=$D651,Q$30&lt;=$D651,NOT(ISBLANK($D651))),$G651,"")</f>
        <v/>
      </c>
      <c r="R651" s="186" t="str">
        <f aca="false">IF(AND(R$30&gt;=$D651,R$30&lt;=$D651,NOT(ISBLANK($D651))),$G651,"")</f>
        <v/>
      </c>
    </row>
    <row r="652" customFormat="false" ht="15.05" hidden="false" customHeight="false" outlineLevel="0" collapsed="false">
      <c r="H652" s="197"/>
      <c r="I652" s="197"/>
      <c r="J652" s="226"/>
      <c r="L652" s="186" t="str">
        <f aca="false">IF(AND(L$30&gt;=$D652,L$30&lt;=$D652,NOT(ISBLANK($D652))),$G652,"")</f>
        <v/>
      </c>
      <c r="M652" s="186" t="str">
        <f aca="false">IF(AND(M$30&gt;=$D652,M$30&lt;=$D652,NOT(ISBLANK($D652))),$G652,"")</f>
        <v/>
      </c>
      <c r="N652" s="186" t="str">
        <f aca="false">IF(AND(N$30&gt;=$D652,N$30&lt;=$D652,NOT(ISBLANK($D652))),$G652,"")</f>
        <v/>
      </c>
      <c r="O652" s="186" t="str">
        <f aca="false">IF(AND(O$30&gt;=$D652,O$30&lt;=$D652,NOT(ISBLANK($D652))),$G652,"")</f>
        <v/>
      </c>
      <c r="P652" s="186" t="str">
        <f aca="false">IF(AND(P$30&gt;=$D652,P$30&lt;=$D652,NOT(ISBLANK($D652))),$G652,"")</f>
        <v/>
      </c>
      <c r="Q652" s="186" t="str">
        <f aca="false">IF(AND(Q$30&gt;=$D652,Q$30&lt;=$D652,NOT(ISBLANK($D652))),$G652,"")</f>
        <v/>
      </c>
      <c r="R652" s="186" t="str">
        <f aca="false">IF(AND(R$30&gt;=$D652,R$30&lt;=$D652,NOT(ISBLANK($D652))),$G652,"")</f>
        <v/>
      </c>
    </row>
    <row r="653" customFormat="false" ht="15.05" hidden="false" customHeight="false" outlineLevel="0" collapsed="false">
      <c r="H653" s="197"/>
      <c r="I653" s="197"/>
      <c r="J653" s="226"/>
      <c r="L653" s="186" t="str">
        <f aca="false">IF(AND(L$30&gt;=$D653,L$30&lt;=$D653,NOT(ISBLANK($D653))),$G653,"")</f>
        <v/>
      </c>
      <c r="M653" s="186" t="str">
        <f aca="false">IF(AND(M$30&gt;=$D653,M$30&lt;=$D653,NOT(ISBLANK($D653))),$G653,"")</f>
        <v/>
      </c>
      <c r="N653" s="186" t="str">
        <f aca="false">IF(AND(N$30&gt;=$D653,N$30&lt;=$D653,NOT(ISBLANK($D653))),$G653,"")</f>
        <v/>
      </c>
      <c r="O653" s="186" t="str">
        <f aca="false">IF(AND(O$30&gt;=$D653,O$30&lt;=$D653,NOT(ISBLANK($D653))),$G653,"")</f>
        <v/>
      </c>
      <c r="P653" s="186" t="str">
        <f aca="false">IF(AND(P$30&gt;=$D653,P$30&lt;=$D653,NOT(ISBLANK($D653))),$G653,"")</f>
        <v/>
      </c>
      <c r="Q653" s="186" t="str">
        <f aca="false">IF(AND(Q$30&gt;=$D653,Q$30&lt;=$D653,NOT(ISBLANK($D653))),$G653,"")</f>
        <v/>
      </c>
      <c r="R653" s="186" t="str">
        <f aca="false">IF(AND(R$30&gt;=$D653,R$30&lt;=$D653,NOT(ISBLANK($D653))),$G653,"")</f>
        <v/>
      </c>
    </row>
    <row r="654" customFormat="false" ht="15.05" hidden="false" customHeight="false" outlineLevel="0" collapsed="false">
      <c r="H654" s="197"/>
      <c r="I654" s="197"/>
      <c r="J654" s="226"/>
      <c r="L654" s="186" t="str">
        <f aca="false">IF(AND(L$30&gt;=$D654,L$30&lt;=$D654,NOT(ISBLANK($D654))),$G654,"")</f>
        <v/>
      </c>
      <c r="M654" s="186" t="str">
        <f aca="false">IF(AND(M$30&gt;=$D654,M$30&lt;=$D654,NOT(ISBLANK($D654))),$G654,"")</f>
        <v/>
      </c>
      <c r="N654" s="186" t="str">
        <f aca="false">IF(AND(N$30&gt;=$D654,N$30&lt;=$D654,NOT(ISBLANK($D654))),$G654,"")</f>
        <v/>
      </c>
      <c r="O654" s="186" t="str">
        <f aca="false">IF(AND(O$30&gt;=$D654,O$30&lt;=$D654,NOT(ISBLANK($D654))),$G654,"")</f>
        <v/>
      </c>
      <c r="P654" s="186" t="str">
        <f aca="false">IF(AND(P$30&gt;=$D654,P$30&lt;=$D654,NOT(ISBLANK($D654))),$G654,"")</f>
        <v/>
      </c>
      <c r="Q654" s="186" t="str">
        <f aca="false">IF(AND(Q$30&gt;=$D654,Q$30&lt;=$D654,NOT(ISBLANK($D654))),$G654,"")</f>
        <v/>
      </c>
      <c r="R654" s="186" t="str">
        <f aca="false">IF(AND(R$30&gt;=$D654,R$30&lt;=$D654,NOT(ISBLANK($D654))),$G654,"")</f>
        <v/>
      </c>
    </row>
    <row r="655" customFormat="false" ht="15.05" hidden="false" customHeight="false" outlineLevel="0" collapsed="false">
      <c r="H655" s="197"/>
      <c r="I655" s="197"/>
      <c r="J655" s="226"/>
      <c r="L655" s="186" t="str">
        <f aca="false">IF(AND(L$30&gt;=$D655,L$30&lt;=$D655,NOT(ISBLANK($D655))),$G655,"")</f>
        <v/>
      </c>
      <c r="M655" s="186" t="str">
        <f aca="false">IF(AND(M$30&gt;=$D655,M$30&lt;=$D655,NOT(ISBLANK($D655))),$G655,"")</f>
        <v/>
      </c>
      <c r="N655" s="186" t="str">
        <f aca="false">IF(AND(N$30&gt;=$D655,N$30&lt;=$D655,NOT(ISBLANK($D655))),$G655,"")</f>
        <v/>
      </c>
      <c r="O655" s="186" t="str">
        <f aca="false">IF(AND(O$30&gt;=$D655,O$30&lt;=$D655,NOT(ISBLANK($D655))),$G655,"")</f>
        <v/>
      </c>
      <c r="P655" s="186" t="str">
        <f aca="false">IF(AND(P$30&gt;=$D655,P$30&lt;=$D655,NOT(ISBLANK($D655))),$G655,"")</f>
        <v/>
      </c>
      <c r="Q655" s="186" t="str">
        <f aca="false">IF(AND(Q$30&gt;=$D655,Q$30&lt;=$D655,NOT(ISBLANK($D655))),$G655,"")</f>
        <v/>
      </c>
      <c r="R655" s="186" t="str">
        <f aca="false">IF(AND(R$30&gt;=$D655,R$30&lt;=$D655,NOT(ISBLANK($D655))),$G655,"")</f>
        <v/>
      </c>
    </row>
    <row r="656" customFormat="false" ht="15.05" hidden="false" customHeight="false" outlineLevel="0" collapsed="false">
      <c r="H656" s="197"/>
      <c r="I656" s="197"/>
      <c r="J656" s="226"/>
      <c r="L656" s="186" t="str">
        <f aca="false">IF(AND(L$30&gt;=$D656,L$30&lt;=$D656,NOT(ISBLANK($D656))),$G656,"")</f>
        <v/>
      </c>
      <c r="M656" s="186" t="str">
        <f aca="false">IF(AND(M$30&gt;=$D656,M$30&lt;=$D656,NOT(ISBLANK($D656))),$G656,"")</f>
        <v/>
      </c>
      <c r="N656" s="186" t="str">
        <f aca="false">IF(AND(N$30&gt;=$D656,N$30&lt;=$D656,NOT(ISBLANK($D656))),$G656,"")</f>
        <v/>
      </c>
      <c r="O656" s="186" t="str">
        <f aca="false">IF(AND(O$30&gt;=$D656,O$30&lt;=$D656,NOT(ISBLANK($D656))),$G656,"")</f>
        <v/>
      </c>
      <c r="P656" s="186" t="str">
        <f aca="false">IF(AND(P$30&gt;=$D656,P$30&lt;=$D656,NOT(ISBLANK($D656))),$G656,"")</f>
        <v/>
      </c>
      <c r="Q656" s="186" t="str">
        <f aca="false">IF(AND(Q$30&gt;=$D656,Q$30&lt;=$D656,NOT(ISBLANK($D656))),$G656,"")</f>
        <v/>
      </c>
      <c r="R656" s="186" t="str">
        <f aca="false">IF(AND(R$30&gt;=$D656,R$30&lt;=$D656,NOT(ISBLANK($D656))),$G656,"")</f>
        <v/>
      </c>
    </row>
    <row r="657" customFormat="false" ht="15.05" hidden="false" customHeight="false" outlineLevel="0" collapsed="false">
      <c r="H657" s="197"/>
      <c r="I657" s="197"/>
      <c r="J657" s="226"/>
      <c r="L657" s="186" t="str">
        <f aca="false">IF(AND(L$30&gt;=$D657,L$30&lt;=$D657,NOT(ISBLANK($D657))),$G657,"")</f>
        <v/>
      </c>
      <c r="M657" s="186" t="str">
        <f aca="false">IF(AND(M$30&gt;=$D657,M$30&lt;=$D657,NOT(ISBLANK($D657))),$G657,"")</f>
        <v/>
      </c>
      <c r="N657" s="186" t="str">
        <f aca="false">IF(AND(N$30&gt;=$D657,N$30&lt;=$D657,NOT(ISBLANK($D657))),$G657,"")</f>
        <v/>
      </c>
      <c r="O657" s="186" t="str">
        <f aca="false">IF(AND(O$30&gt;=$D657,O$30&lt;=$D657,NOT(ISBLANK($D657))),$G657,"")</f>
        <v/>
      </c>
      <c r="P657" s="186" t="str">
        <f aca="false">IF(AND(P$30&gt;=$D657,P$30&lt;=$D657,NOT(ISBLANK($D657))),$G657,"")</f>
        <v/>
      </c>
      <c r="Q657" s="186" t="str">
        <f aca="false">IF(AND(Q$30&gt;=$D657,Q$30&lt;=$D657,NOT(ISBLANK($D657))),$G657,"")</f>
        <v/>
      </c>
      <c r="R657" s="186" t="str">
        <f aca="false">IF(AND(R$30&gt;=$D657,R$30&lt;=$D657,NOT(ISBLANK($D657))),$G657,"")</f>
        <v/>
      </c>
    </row>
    <row r="658" customFormat="false" ht="15.05" hidden="false" customHeight="false" outlineLevel="0" collapsed="false">
      <c r="H658" s="197"/>
      <c r="I658" s="197"/>
      <c r="J658" s="226"/>
      <c r="L658" s="186" t="str">
        <f aca="false">IF(AND(L$30&gt;=$D658,L$30&lt;=$D658,NOT(ISBLANK($D658))),$G658,"")</f>
        <v/>
      </c>
      <c r="M658" s="186" t="str">
        <f aca="false">IF(AND(M$30&gt;=$D658,M$30&lt;=$D658,NOT(ISBLANK($D658))),$G658,"")</f>
        <v/>
      </c>
      <c r="N658" s="186" t="str">
        <f aca="false">IF(AND(N$30&gt;=$D658,N$30&lt;=$D658,NOT(ISBLANK($D658))),$G658,"")</f>
        <v/>
      </c>
      <c r="O658" s="186" t="str">
        <f aca="false">IF(AND(O$30&gt;=$D658,O$30&lt;=$D658,NOT(ISBLANK($D658))),$G658,"")</f>
        <v/>
      </c>
      <c r="P658" s="186" t="str">
        <f aca="false">IF(AND(P$30&gt;=$D658,P$30&lt;=$D658,NOT(ISBLANK($D658))),$G658,"")</f>
        <v/>
      </c>
      <c r="Q658" s="186" t="str">
        <f aca="false">IF(AND(Q$30&gt;=$D658,Q$30&lt;=$D658,NOT(ISBLANK($D658))),$G658,"")</f>
        <v/>
      </c>
      <c r="R658" s="186" t="str">
        <f aca="false">IF(AND(R$30&gt;=$D658,R$30&lt;=$D658,NOT(ISBLANK($D658))),$G658,"")</f>
        <v/>
      </c>
    </row>
    <row r="659" customFormat="false" ht="15.05" hidden="false" customHeight="false" outlineLevel="0" collapsed="false">
      <c r="H659" s="197"/>
      <c r="I659" s="197"/>
      <c r="J659" s="226"/>
      <c r="L659" s="186" t="str">
        <f aca="false">IF(AND(L$30&gt;=$D659,L$30&lt;=$D659,NOT(ISBLANK($D659))),$G659,"")</f>
        <v/>
      </c>
      <c r="M659" s="186" t="str">
        <f aca="false">IF(AND(M$30&gt;=$D659,M$30&lt;=$D659,NOT(ISBLANK($D659))),$G659,"")</f>
        <v/>
      </c>
      <c r="N659" s="186" t="str">
        <f aca="false">IF(AND(N$30&gt;=$D659,N$30&lt;=$D659,NOT(ISBLANK($D659))),$G659,"")</f>
        <v/>
      </c>
      <c r="O659" s="186" t="str">
        <f aca="false">IF(AND(O$30&gt;=$D659,O$30&lt;=$D659,NOT(ISBLANK($D659))),$G659,"")</f>
        <v/>
      </c>
      <c r="P659" s="186" t="str">
        <f aca="false">IF(AND(P$30&gt;=$D659,P$30&lt;=$D659,NOT(ISBLANK($D659))),$G659,"")</f>
        <v/>
      </c>
      <c r="Q659" s="186" t="str">
        <f aca="false">IF(AND(Q$30&gt;=$D659,Q$30&lt;=$D659,NOT(ISBLANK($D659))),$G659,"")</f>
        <v/>
      </c>
      <c r="R659" s="186" t="str">
        <f aca="false">IF(AND(R$30&gt;=$D659,R$30&lt;=$D659,NOT(ISBLANK($D659))),$G659,"")</f>
        <v/>
      </c>
    </row>
    <row r="660" customFormat="false" ht="15.05" hidden="false" customHeight="false" outlineLevel="0" collapsed="false">
      <c r="H660" s="197"/>
      <c r="I660" s="197"/>
      <c r="J660" s="226"/>
      <c r="L660" s="186" t="str">
        <f aca="false">IF(AND(L$30&gt;=$D660,L$30&lt;=$D660,NOT(ISBLANK($D660))),$G660,"")</f>
        <v/>
      </c>
      <c r="M660" s="186" t="str">
        <f aca="false">IF(AND(M$30&gt;=$D660,M$30&lt;=$D660,NOT(ISBLANK($D660))),$G660,"")</f>
        <v/>
      </c>
      <c r="N660" s="186" t="str">
        <f aca="false">IF(AND(N$30&gt;=$D660,N$30&lt;=$D660,NOT(ISBLANK($D660))),$G660,"")</f>
        <v/>
      </c>
      <c r="O660" s="186" t="str">
        <f aca="false">IF(AND(O$30&gt;=$D660,O$30&lt;=$D660,NOT(ISBLANK($D660))),$G660,"")</f>
        <v/>
      </c>
      <c r="P660" s="186" t="str">
        <f aca="false">IF(AND(P$30&gt;=$D660,P$30&lt;=$D660,NOT(ISBLANK($D660))),$G660,"")</f>
        <v/>
      </c>
      <c r="Q660" s="186" t="str">
        <f aca="false">IF(AND(Q$30&gt;=$D660,Q$30&lt;=$D660,NOT(ISBLANK($D660))),$G660,"")</f>
        <v/>
      </c>
      <c r="R660" s="186" t="str">
        <f aca="false">IF(AND(R$30&gt;=$D660,R$30&lt;=$D660,NOT(ISBLANK($D660))),$G660,"")</f>
        <v/>
      </c>
    </row>
    <row r="661" customFormat="false" ht="15.05" hidden="false" customHeight="false" outlineLevel="0" collapsed="false">
      <c r="H661" s="197"/>
      <c r="I661" s="197"/>
      <c r="J661" s="226"/>
      <c r="L661" s="186" t="str">
        <f aca="false">IF(AND(L$30&gt;=$D661,L$30&lt;=$D661,NOT(ISBLANK($D661))),$G661,"")</f>
        <v/>
      </c>
      <c r="M661" s="186" t="str">
        <f aca="false">IF(AND(M$30&gt;=$D661,M$30&lt;=$D661,NOT(ISBLANK($D661))),$G661,"")</f>
        <v/>
      </c>
      <c r="N661" s="186" t="str">
        <f aca="false">IF(AND(N$30&gt;=$D661,N$30&lt;=$D661,NOT(ISBLANK($D661))),$G661,"")</f>
        <v/>
      </c>
      <c r="O661" s="186" t="str">
        <f aca="false">IF(AND(O$30&gt;=$D661,O$30&lt;=$D661,NOT(ISBLANK($D661))),$G661,"")</f>
        <v/>
      </c>
      <c r="P661" s="186" t="str">
        <f aca="false">IF(AND(P$30&gt;=$D661,P$30&lt;=$D661,NOT(ISBLANK($D661))),$G661,"")</f>
        <v/>
      </c>
      <c r="Q661" s="186" t="str">
        <f aca="false">IF(AND(Q$30&gt;=$D661,Q$30&lt;=$D661,NOT(ISBLANK($D661))),$G661,"")</f>
        <v/>
      </c>
      <c r="R661" s="186" t="str">
        <f aca="false">IF(AND(R$30&gt;=$D661,R$30&lt;=$D661,NOT(ISBLANK($D661))),$G661,"")</f>
        <v/>
      </c>
    </row>
    <row r="662" customFormat="false" ht="15.05" hidden="false" customHeight="false" outlineLevel="0" collapsed="false">
      <c r="H662" s="197"/>
      <c r="I662" s="197"/>
      <c r="J662" s="226"/>
      <c r="L662" s="186" t="str">
        <f aca="false">IF(AND(L$30&gt;=$D662,L$30&lt;=$D662,NOT(ISBLANK($D662))),$G662,"")</f>
        <v/>
      </c>
      <c r="M662" s="186" t="str">
        <f aca="false">IF(AND(M$30&gt;=$D662,M$30&lt;=$D662,NOT(ISBLANK($D662))),$G662,"")</f>
        <v/>
      </c>
      <c r="N662" s="186" t="str">
        <f aca="false">IF(AND(N$30&gt;=$D662,N$30&lt;=$D662,NOT(ISBLANK($D662))),$G662,"")</f>
        <v/>
      </c>
      <c r="O662" s="186" t="str">
        <f aca="false">IF(AND(O$30&gt;=$D662,O$30&lt;=$D662,NOT(ISBLANK($D662))),$G662,"")</f>
        <v/>
      </c>
      <c r="P662" s="186" t="str">
        <f aca="false">IF(AND(P$30&gt;=$D662,P$30&lt;=$D662,NOT(ISBLANK($D662))),$G662,"")</f>
        <v/>
      </c>
      <c r="Q662" s="186" t="str">
        <f aca="false">IF(AND(Q$30&gt;=$D662,Q$30&lt;=$D662,NOT(ISBLANK($D662))),$G662,"")</f>
        <v/>
      </c>
      <c r="R662" s="186" t="str">
        <f aca="false">IF(AND(R$30&gt;=$D662,R$30&lt;=$D662,NOT(ISBLANK($D662))),$G662,"")</f>
        <v/>
      </c>
    </row>
    <row r="663" customFormat="false" ht="15.05" hidden="false" customHeight="false" outlineLevel="0" collapsed="false">
      <c r="H663" s="197"/>
      <c r="I663" s="197"/>
      <c r="J663" s="226"/>
      <c r="L663" s="186" t="str">
        <f aca="false">IF(AND(L$30&gt;=$D663,L$30&lt;=$D663,NOT(ISBLANK($D663))),$G663,"")</f>
        <v/>
      </c>
      <c r="M663" s="186" t="str">
        <f aca="false">IF(AND(M$30&gt;=$D663,M$30&lt;=$D663,NOT(ISBLANK($D663))),$G663,"")</f>
        <v/>
      </c>
      <c r="N663" s="186" t="str">
        <f aca="false">IF(AND(N$30&gt;=$D663,N$30&lt;=$D663,NOT(ISBLANK($D663))),$G663,"")</f>
        <v/>
      </c>
      <c r="O663" s="186" t="str">
        <f aca="false">IF(AND(O$30&gt;=$D663,O$30&lt;=$D663,NOT(ISBLANK($D663))),$G663,"")</f>
        <v/>
      </c>
      <c r="P663" s="186" t="str">
        <f aca="false">IF(AND(P$30&gt;=$D663,P$30&lt;=$D663,NOT(ISBLANK($D663))),$G663,"")</f>
        <v/>
      </c>
      <c r="Q663" s="186" t="str">
        <f aca="false">IF(AND(Q$30&gt;=$D663,Q$30&lt;=$D663,NOT(ISBLANK($D663))),$G663,"")</f>
        <v/>
      </c>
      <c r="R663" s="186" t="str">
        <f aca="false">IF(AND(R$30&gt;=$D663,R$30&lt;=$D663,NOT(ISBLANK($D663))),$G663,"")</f>
        <v/>
      </c>
    </row>
    <row r="664" customFormat="false" ht="15.05" hidden="false" customHeight="false" outlineLevel="0" collapsed="false">
      <c r="H664" s="197"/>
      <c r="I664" s="197"/>
      <c r="J664" s="226"/>
      <c r="L664" s="186" t="str">
        <f aca="false">IF(AND(L$30&gt;=$D664,L$30&lt;=$D664,NOT(ISBLANK($D664))),$G664,"")</f>
        <v/>
      </c>
      <c r="M664" s="186" t="str">
        <f aca="false">IF(AND(M$30&gt;=$D664,M$30&lt;=$D664,NOT(ISBLANK($D664))),$G664,"")</f>
        <v/>
      </c>
      <c r="N664" s="186" t="str">
        <f aca="false">IF(AND(N$30&gt;=$D664,N$30&lt;=$D664,NOT(ISBLANK($D664))),$G664,"")</f>
        <v/>
      </c>
      <c r="O664" s="186" t="str">
        <f aca="false">IF(AND(O$30&gt;=$D664,O$30&lt;=$D664,NOT(ISBLANK($D664))),$G664,"")</f>
        <v/>
      </c>
      <c r="P664" s="186" t="str">
        <f aca="false">IF(AND(P$30&gt;=$D664,P$30&lt;=$D664,NOT(ISBLANK($D664))),$G664,"")</f>
        <v/>
      </c>
      <c r="Q664" s="186" t="str">
        <f aca="false">IF(AND(Q$30&gt;=$D664,Q$30&lt;=$D664,NOT(ISBLANK($D664))),$G664,"")</f>
        <v/>
      </c>
      <c r="R664" s="186" t="str">
        <f aca="false">IF(AND(R$30&gt;=$D664,R$30&lt;=$D664,NOT(ISBLANK($D664))),$G664,"")</f>
        <v/>
      </c>
    </row>
    <row r="665" customFormat="false" ht="15.05" hidden="false" customHeight="false" outlineLevel="0" collapsed="false">
      <c r="H665" s="197"/>
      <c r="I665" s="197"/>
      <c r="J665" s="226"/>
      <c r="L665" s="186" t="str">
        <f aca="false">IF(AND(L$30&gt;=$D665,L$30&lt;=$D665,NOT(ISBLANK($D665))),$G665,"")</f>
        <v/>
      </c>
      <c r="M665" s="186" t="str">
        <f aca="false">IF(AND(M$30&gt;=$D665,M$30&lt;=$D665,NOT(ISBLANK($D665))),$G665,"")</f>
        <v/>
      </c>
      <c r="N665" s="186" t="str">
        <f aca="false">IF(AND(N$30&gt;=$D665,N$30&lt;=$D665,NOT(ISBLANK($D665))),$G665,"")</f>
        <v/>
      </c>
      <c r="O665" s="186" t="str">
        <f aca="false">IF(AND(O$30&gt;=$D665,O$30&lt;=$D665,NOT(ISBLANK($D665))),$G665,"")</f>
        <v/>
      </c>
      <c r="P665" s="186" t="str">
        <f aca="false">IF(AND(P$30&gt;=$D665,P$30&lt;=$D665,NOT(ISBLANK($D665))),$G665,"")</f>
        <v/>
      </c>
      <c r="Q665" s="186" t="str">
        <f aca="false">IF(AND(Q$30&gt;=$D665,Q$30&lt;=$D665,NOT(ISBLANK($D665))),$G665,"")</f>
        <v/>
      </c>
      <c r="R665" s="186" t="str">
        <f aca="false">IF(AND(R$30&gt;=$D665,R$30&lt;=$D665,NOT(ISBLANK($D665))),$G665,"")</f>
        <v/>
      </c>
    </row>
    <row r="666" customFormat="false" ht="15.05" hidden="false" customHeight="false" outlineLevel="0" collapsed="false">
      <c r="H666" s="197"/>
      <c r="I666" s="197"/>
      <c r="J666" s="226"/>
      <c r="L666" s="186" t="str">
        <f aca="false">IF(AND(L$30&gt;=$D666,L$30&lt;=$D666,NOT(ISBLANK($D666))),$G666,"")</f>
        <v/>
      </c>
      <c r="M666" s="186" t="str">
        <f aca="false">IF(AND(M$30&gt;=$D666,M$30&lt;=$D666,NOT(ISBLANK($D666))),$G666,"")</f>
        <v/>
      </c>
      <c r="N666" s="186" t="str">
        <f aca="false">IF(AND(N$30&gt;=$D666,N$30&lt;=$D666,NOT(ISBLANK($D666))),$G666,"")</f>
        <v/>
      </c>
      <c r="O666" s="186" t="str">
        <f aca="false">IF(AND(O$30&gt;=$D666,O$30&lt;=$D666,NOT(ISBLANK($D666))),$G666,"")</f>
        <v/>
      </c>
      <c r="P666" s="186" t="str">
        <f aca="false">IF(AND(P$30&gt;=$D666,P$30&lt;=$D666,NOT(ISBLANK($D666))),$G666,"")</f>
        <v/>
      </c>
      <c r="Q666" s="186" t="str">
        <f aca="false">IF(AND(Q$30&gt;=$D666,Q$30&lt;=$D666,NOT(ISBLANK($D666))),$G666,"")</f>
        <v/>
      </c>
      <c r="R666" s="186" t="str">
        <f aca="false">IF(AND(R$30&gt;=$D666,R$30&lt;=$D666,NOT(ISBLANK($D666))),$G666,"")</f>
        <v/>
      </c>
    </row>
    <row r="667" customFormat="false" ht="15.05" hidden="false" customHeight="false" outlineLevel="0" collapsed="false">
      <c r="H667" s="197"/>
      <c r="I667" s="197"/>
      <c r="J667" s="226"/>
      <c r="L667" s="186" t="str">
        <f aca="false">IF(AND(L$30&gt;=$D667,L$30&lt;=$D667,NOT(ISBLANK($D667))),$G667,"")</f>
        <v/>
      </c>
      <c r="M667" s="186" t="str">
        <f aca="false">IF(AND(M$30&gt;=$D667,M$30&lt;=$D667,NOT(ISBLANK($D667))),$G667,"")</f>
        <v/>
      </c>
      <c r="N667" s="186" t="str">
        <f aca="false">IF(AND(N$30&gt;=$D667,N$30&lt;=$D667,NOT(ISBLANK($D667))),$G667,"")</f>
        <v/>
      </c>
      <c r="O667" s="186" t="str">
        <f aca="false">IF(AND(O$30&gt;=$D667,O$30&lt;=$D667,NOT(ISBLANK($D667))),$G667,"")</f>
        <v/>
      </c>
      <c r="P667" s="186" t="str">
        <f aca="false">IF(AND(P$30&gt;=$D667,P$30&lt;=$D667,NOT(ISBLANK($D667))),$G667,"")</f>
        <v/>
      </c>
      <c r="Q667" s="186" t="str">
        <f aca="false">IF(AND(Q$30&gt;=$D667,Q$30&lt;=$D667,NOT(ISBLANK($D667))),$G667,"")</f>
        <v/>
      </c>
      <c r="R667" s="186" t="str">
        <f aca="false">IF(AND(R$30&gt;=$D667,R$30&lt;=$D667,NOT(ISBLANK($D667))),$G667,"")</f>
        <v/>
      </c>
    </row>
    <row r="668" customFormat="false" ht="15.05" hidden="false" customHeight="false" outlineLevel="0" collapsed="false">
      <c r="H668" s="197"/>
      <c r="I668" s="197"/>
      <c r="J668" s="226"/>
      <c r="L668" s="186" t="str">
        <f aca="false">IF(AND(L$30&gt;=$D668,L$30&lt;=$D668,NOT(ISBLANK($D668))),$G668,"")</f>
        <v/>
      </c>
      <c r="M668" s="186" t="str">
        <f aca="false">IF(AND(M$30&gt;=$D668,M$30&lt;=$D668,NOT(ISBLANK($D668))),$G668,"")</f>
        <v/>
      </c>
      <c r="N668" s="186" t="str">
        <f aca="false">IF(AND(N$30&gt;=$D668,N$30&lt;=$D668,NOT(ISBLANK($D668))),$G668,"")</f>
        <v/>
      </c>
      <c r="O668" s="186" t="str">
        <f aca="false">IF(AND(O$30&gt;=$D668,O$30&lt;=$D668,NOT(ISBLANK($D668))),$G668,"")</f>
        <v/>
      </c>
      <c r="P668" s="186" t="str">
        <f aca="false">IF(AND(P$30&gt;=$D668,P$30&lt;=$D668,NOT(ISBLANK($D668))),$G668,"")</f>
        <v/>
      </c>
      <c r="Q668" s="186" t="str">
        <f aca="false">IF(AND(Q$30&gt;=$D668,Q$30&lt;=$D668,NOT(ISBLANK($D668))),$G668,"")</f>
        <v/>
      </c>
      <c r="R668" s="186" t="str">
        <f aca="false">IF(AND(R$30&gt;=$D668,R$30&lt;=$D668,NOT(ISBLANK($D668))),$G668,"")</f>
        <v/>
      </c>
    </row>
    <row r="669" customFormat="false" ht="15.05" hidden="false" customHeight="false" outlineLevel="0" collapsed="false">
      <c r="H669" s="197"/>
      <c r="I669" s="197"/>
      <c r="J669" s="226"/>
      <c r="L669" s="186" t="str">
        <f aca="false">IF(AND(L$30&gt;=$D669,L$30&lt;=$D669,NOT(ISBLANK($D669))),$G669,"")</f>
        <v/>
      </c>
      <c r="M669" s="186" t="str">
        <f aca="false">IF(AND(M$30&gt;=$D669,M$30&lt;=$D669,NOT(ISBLANK($D669))),$G669,"")</f>
        <v/>
      </c>
      <c r="N669" s="186" t="str">
        <f aca="false">IF(AND(N$30&gt;=$D669,N$30&lt;=$D669,NOT(ISBLANK($D669))),$G669,"")</f>
        <v/>
      </c>
      <c r="O669" s="186" t="str">
        <f aca="false">IF(AND(O$30&gt;=$D669,O$30&lt;=$D669,NOT(ISBLANK($D669))),$G669,"")</f>
        <v/>
      </c>
      <c r="P669" s="186" t="str">
        <f aca="false">IF(AND(P$30&gt;=$D669,P$30&lt;=$D669,NOT(ISBLANK($D669))),$G669,"")</f>
        <v/>
      </c>
      <c r="Q669" s="186" t="str">
        <f aca="false">IF(AND(Q$30&gt;=$D669,Q$30&lt;=$D669,NOT(ISBLANK($D669))),$G669,"")</f>
        <v/>
      </c>
      <c r="R669" s="186" t="str">
        <f aca="false">IF(AND(R$30&gt;=$D669,R$30&lt;=$D669,NOT(ISBLANK($D669))),$G669,"")</f>
        <v/>
      </c>
    </row>
    <row r="670" customFormat="false" ht="15.05" hidden="false" customHeight="false" outlineLevel="0" collapsed="false">
      <c r="H670" s="197"/>
      <c r="I670" s="197"/>
      <c r="J670" s="226"/>
      <c r="L670" s="186" t="str">
        <f aca="false">IF(AND(L$30&gt;=$D670,L$30&lt;=$D670,NOT(ISBLANK($D670))),$G670,"")</f>
        <v/>
      </c>
      <c r="M670" s="186" t="str">
        <f aca="false">IF(AND(M$30&gt;=$D670,M$30&lt;=$D670,NOT(ISBLANK($D670))),$G670,"")</f>
        <v/>
      </c>
      <c r="N670" s="186" t="str">
        <f aca="false">IF(AND(N$30&gt;=$D670,N$30&lt;=$D670,NOT(ISBLANK($D670))),$G670,"")</f>
        <v/>
      </c>
      <c r="O670" s="186" t="str">
        <f aca="false">IF(AND(O$30&gt;=$D670,O$30&lt;=$D670,NOT(ISBLANK($D670))),$G670,"")</f>
        <v/>
      </c>
      <c r="P670" s="186" t="str">
        <f aca="false">IF(AND(P$30&gt;=$D670,P$30&lt;=$D670,NOT(ISBLANK($D670))),$G670,"")</f>
        <v/>
      </c>
      <c r="Q670" s="186" t="str">
        <f aca="false">IF(AND(Q$30&gt;=$D670,Q$30&lt;=$D670,NOT(ISBLANK($D670))),$G670,"")</f>
        <v/>
      </c>
      <c r="R670" s="186" t="str">
        <f aca="false">IF(AND(R$30&gt;=$D670,R$30&lt;=$D670,NOT(ISBLANK($D670))),$G670,"")</f>
        <v/>
      </c>
    </row>
    <row r="671" customFormat="false" ht="15.05" hidden="false" customHeight="false" outlineLevel="0" collapsed="false">
      <c r="H671" s="197"/>
      <c r="I671" s="197"/>
      <c r="J671" s="226"/>
      <c r="L671" s="186" t="str">
        <f aca="false">IF(AND(L$30&gt;=$D671,L$30&lt;=$D671,NOT(ISBLANK($D671))),$G671,"")</f>
        <v/>
      </c>
      <c r="M671" s="186" t="str">
        <f aca="false">IF(AND(M$30&gt;=$D671,M$30&lt;=$D671,NOT(ISBLANK($D671))),$G671,"")</f>
        <v/>
      </c>
      <c r="N671" s="186" t="str">
        <f aca="false">IF(AND(N$30&gt;=$D671,N$30&lt;=$D671,NOT(ISBLANK($D671))),$G671,"")</f>
        <v/>
      </c>
      <c r="O671" s="186" t="str">
        <f aca="false">IF(AND(O$30&gt;=$D671,O$30&lt;=$D671,NOT(ISBLANK($D671))),$G671,"")</f>
        <v/>
      </c>
      <c r="P671" s="186" t="str">
        <f aca="false">IF(AND(P$30&gt;=$D671,P$30&lt;=$D671,NOT(ISBLANK($D671))),$G671,"")</f>
        <v/>
      </c>
      <c r="Q671" s="186" t="str">
        <f aca="false">IF(AND(Q$30&gt;=$D671,Q$30&lt;=$D671,NOT(ISBLANK($D671))),$G671,"")</f>
        <v/>
      </c>
      <c r="R671" s="186" t="str">
        <f aca="false">IF(AND(R$30&gt;=$D671,R$30&lt;=$D671,NOT(ISBLANK($D671))),$G671,"")</f>
        <v/>
      </c>
    </row>
    <row r="672" customFormat="false" ht="15.05" hidden="false" customHeight="false" outlineLevel="0" collapsed="false">
      <c r="H672" s="197"/>
      <c r="I672" s="197"/>
      <c r="J672" s="226"/>
      <c r="L672" s="186" t="str">
        <f aca="false">IF(AND(L$30&gt;=$D672,L$30&lt;=$D672,NOT(ISBLANK($D672))),$G672,"")</f>
        <v/>
      </c>
      <c r="M672" s="186" t="str">
        <f aca="false">IF(AND(M$30&gt;=$D672,M$30&lt;=$D672,NOT(ISBLANK($D672))),$G672,"")</f>
        <v/>
      </c>
      <c r="N672" s="186" t="str">
        <f aca="false">IF(AND(N$30&gt;=$D672,N$30&lt;=$D672,NOT(ISBLANK($D672))),$G672,"")</f>
        <v/>
      </c>
      <c r="O672" s="186" t="str">
        <f aca="false">IF(AND(O$30&gt;=$D672,O$30&lt;=$D672,NOT(ISBLANK($D672))),$G672,"")</f>
        <v/>
      </c>
      <c r="P672" s="186" t="str">
        <f aca="false">IF(AND(P$30&gt;=$D672,P$30&lt;=$D672,NOT(ISBLANK($D672))),$G672,"")</f>
        <v/>
      </c>
      <c r="Q672" s="186" t="str">
        <f aca="false">IF(AND(Q$30&gt;=$D672,Q$30&lt;=$D672,NOT(ISBLANK($D672))),$G672,"")</f>
        <v/>
      </c>
      <c r="R672" s="186" t="str">
        <f aca="false">IF(AND(R$30&gt;=$D672,R$30&lt;=$D672,NOT(ISBLANK($D672))),$G672,"")</f>
        <v/>
      </c>
    </row>
    <row r="673" customFormat="false" ht="15.05" hidden="false" customHeight="false" outlineLevel="0" collapsed="false">
      <c r="H673" s="197"/>
      <c r="I673" s="197"/>
      <c r="J673" s="226"/>
      <c r="L673" s="186" t="str">
        <f aca="false">IF(AND(L$30&gt;=$D673,L$30&lt;=$D673,NOT(ISBLANK($D673))),$G673,"")</f>
        <v/>
      </c>
      <c r="M673" s="186" t="str">
        <f aca="false">IF(AND(M$30&gt;=$D673,M$30&lt;=$D673,NOT(ISBLANK($D673))),$G673,"")</f>
        <v/>
      </c>
      <c r="N673" s="186" t="str">
        <f aca="false">IF(AND(N$30&gt;=$D673,N$30&lt;=$D673,NOT(ISBLANK($D673))),$G673,"")</f>
        <v/>
      </c>
      <c r="O673" s="186" t="str">
        <f aca="false">IF(AND(O$30&gt;=$D673,O$30&lt;=$D673,NOT(ISBLANK($D673))),$G673,"")</f>
        <v/>
      </c>
      <c r="P673" s="186" t="str">
        <f aca="false">IF(AND(P$30&gt;=$D673,P$30&lt;=$D673,NOT(ISBLANK($D673))),$G673,"")</f>
        <v/>
      </c>
      <c r="Q673" s="186" t="str">
        <f aca="false">IF(AND(Q$30&gt;=$D673,Q$30&lt;=$D673,NOT(ISBLANK($D673))),$G673,"")</f>
        <v/>
      </c>
      <c r="R673" s="186" t="str">
        <f aca="false">IF(AND(R$30&gt;=$D673,R$30&lt;=$D673,NOT(ISBLANK($D673))),$G673,"")</f>
        <v/>
      </c>
    </row>
    <row r="674" customFormat="false" ht="15.05" hidden="false" customHeight="false" outlineLevel="0" collapsed="false">
      <c r="G674" s="0"/>
      <c r="H674" s="197"/>
      <c r="I674" s="197"/>
      <c r="J674" s="226"/>
      <c r="L674" s="186" t="str">
        <f aca="false">IF(AND(L$30&gt;=$D674,L$30&lt;=$D674,NOT(ISBLANK($D674))),$G674,"")</f>
        <v/>
      </c>
      <c r="M674" s="186" t="str">
        <f aca="false">IF(AND(M$30&gt;=$D674,M$30&lt;=$D674,NOT(ISBLANK($D674))),$G674,"")</f>
        <v/>
      </c>
      <c r="N674" s="186" t="str">
        <f aca="false">IF(AND(N$30&gt;=$D674,N$30&lt;=$D674,NOT(ISBLANK($D674))),$G674,"")</f>
        <v/>
      </c>
      <c r="O674" s="186" t="str">
        <f aca="false">IF(AND(O$30&gt;=$D674,O$30&lt;=$D674,NOT(ISBLANK($D674))),$G674,"")</f>
        <v/>
      </c>
      <c r="P674" s="186" t="str">
        <f aca="false">IF(AND(P$30&gt;=$D674,P$30&lt;=$D674,NOT(ISBLANK($D674))),$G674,"")</f>
        <v/>
      </c>
      <c r="Q674" s="186" t="str">
        <f aca="false">IF(AND(Q$30&gt;=$D674,Q$30&lt;=$D674,NOT(ISBLANK($D674))),$G674,"")</f>
        <v/>
      </c>
      <c r="R674" s="186" t="str">
        <f aca="false">IF(AND(R$30&gt;=$D674,R$30&lt;=$D674,NOT(ISBLANK($D674))),$G674,"")</f>
        <v/>
      </c>
    </row>
    <row r="675" customFormat="false" ht="15.05" hidden="false" customHeight="false" outlineLevel="0" collapsed="false">
      <c r="G675" s="0"/>
      <c r="H675" s="197"/>
      <c r="I675" s="197"/>
      <c r="J675" s="226"/>
      <c r="L675" s="186" t="str">
        <f aca="false">IF(AND(L$30&gt;=$D675,L$30&lt;=$D675,NOT(ISBLANK($D675))),$G675,"")</f>
        <v/>
      </c>
      <c r="M675" s="186" t="str">
        <f aca="false">IF(AND(M$30&gt;=$D675,M$30&lt;=$D675,NOT(ISBLANK($D675))),$G675,"")</f>
        <v/>
      </c>
      <c r="N675" s="186" t="str">
        <f aca="false">IF(AND(N$30&gt;=$D675,N$30&lt;=$D675,NOT(ISBLANK($D675))),$G675,"")</f>
        <v/>
      </c>
      <c r="O675" s="186" t="str">
        <f aca="false">IF(AND(O$30&gt;=$D675,O$30&lt;=$D675,NOT(ISBLANK($D675))),$G675,"")</f>
        <v/>
      </c>
      <c r="P675" s="186" t="str">
        <f aca="false">IF(AND(P$30&gt;=$D675,P$30&lt;=$D675,NOT(ISBLANK($D675))),$G675,"")</f>
        <v/>
      </c>
      <c r="Q675" s="186" t="str">
        <f aca="false">IF(AND(Q$30&gt;=$D675,Q$30&lt;=$D675,NOT(ISBLANK($D675))),$G675,"")</f>
        <v/>
      </c>
      <c r="R675" s="186" t="str">
        <f aca="false">IF(AND(R$30&gt;=$D675,R$30&lt;=$D675,NOT(ISBLANK($D675))),$G675,"")</f>
        <v/>
      </c>
    </row>
    <row r="676" customFormat="false" ht="15.05" hidden="false" customHeight="false" outlineLevel="0" collapsed="false">
      <c r="G676" s="0"/>
      <c r="H676" s="197"/>
      <c r="I676" s="197"/>
      <c r="J676" s="226"/>
      <c r="L676" s="186" t="str">
        <f aca="false">IF(AND(L$30&gt;=$D676,L$30&lt;=$D676,NOT(ISBLANK($D676))),$G676,"")</f>
        <v/>
      </c>
      <c r="M676" s="186" t="str">
        <f aca="false">IF(AND(M$30&gt;=$D676,M$30&lt;=$D676,NOT(ISBLANK($D676))),$G676,"")</f>
        <v/>
      </c>
      <c r="N676" s="186" t="str">
        <f aca="false">IF(AND(N$30&gt;=$D676,N$30&lt;=$D676,NOT(ISBLANK($D676))),$G676,"")</f>
        <v/>
      </c>
      <c r="O676" s="186" t="str">
        <f aca="false">IF(AND(O$30&gt;=$D676,O$30&lt;=$D676,NOT(ISBLANK($D676))),$G676,"")</f>
        <v/>
      </c>
      <c r="P676" s="186" t="str">
        <f aca="false">IF(AND(P$30&gt;=$D676,P$30&lt;=$D676,NOT(ISBLANK($D676))),$G676,"")</f>
        <v/>
      </c>
      <c r="Q676" s="186" t="str">
        <f aca="false">IF(AND(Q$30&gt;=$D676,Q$30&lt;=$D676,NOT(ISBLANK($D676))),$G676,"")</f>
        <v/>
      </c>
      <c r="R676" s="186" t="str">
        <f aca="false">IF(AND(R$30&gt;=$D676,R$30&lt;=$D676,NOT(ISBLANK($D676))),$G676,"")</f>
        <v/>
      </c>
    </row>
    <row r="677" customFormat="false" ht="15.05" hidden="false" customHeight="false" outlineLevel="0" collapsed="false">
      <c r="G677" s="0"/>
      <c r="H677" s="197"/>
      <c r="I677" s="197"/>
      <c r="J677" s="226"/>
      <c r="L677" s="186" t="str">
        <f aca="false">IF(AND(L$30&gt;=$D677,L$30&lt;=$D677,NOT(ISBLANK($D677))),$G677,"")</f>
        <v/>
      </c>
      <c r="M677" s="186" t="str">
        <f aca="false">IF(AND(M$30&gt;=$D677,M$30&lt;=$D677,NOT(ISBLANK($D677))),$G677,"")</f>
        <v/>
      </c>
      <c r="N677" s="186" t="str">
        <f aca="false">IF(AND(N$30&gt;=$D677,N$30&lt;=$D677,NOT(ISBLANK($D677))),$G677,"")</f>
        <v/>
      </c>
      <c r="O677" s="186" t="str">
        <f aca="false">IF(AND(O$30&gt;=$D677,O$30&lt;=$D677,NOT(ISBLANK($D677))),$G677,"")</f>
        <v/>
      </c>
      <c r="P677" s="186" t="str">
        <f aca="false">IF(AND(P$30&gt;=$D677,P$30&lt;=$D677,NOT(ISBLANK($D677))),$G677,"")</f>
        <v/>
      </c>
      <c r="Q677" s="186" t="str">
        <f aca="false">IF(AND(Q$30&gt;=$D677,Q$30&lt;=$D677,NOT(ISBLANK($D677))),$G677,"")</f>
        <v/>
      </c>
      <c r="R677" s="186" t="str">
        <f aca="false">IF(AND(R$30&gt;=$D677,R$30&lt;=$D677,NOT(ISBLANK($D677))),$G677,"")</f>
        <v/>
      </c>
    </row>
    <row r="678" customFormat="false" ht="15.05" hidden="false" customHeight="false" outlineLevel="0" collapsed="false">
      <c r="G678" s="0"/>
      <c r="H678" s="197"/>
      <c r="I678" s="197"/>
      <c r="J678" s="226"/>
      <c r="L678" s="186" t="str">
        <f aca="false">IF(AND(L$30&gt;=$D678,L$30&lt;=$D678,NOT(ISBLANK($D678))),$G678,"")</f>
        <v/>
      </c>
      <c r="M678" s="186" t="str">
        <f aca="false">IF(AND(M$30&gt;=$D678,M$30&lt;=$D678,NOT(ISBLANK($D678))),$G678,"")</f>
        <v/>
      </c>
      <c r="N678" s="186" t="str">
        <f aca="false">IF(AND(N$30&gt;=$D678,N$30&lt;=$D678,NOT(ISBLANK($D678))),$G678,"")</f>
        <v/>
      </c>
      <c r="O678" s="186" t="str">
        <f aca="false">IF(AND(O$30&gt;=$D678,O$30&lt;=$D678,NOT(ISBLANK($D678))),$G678,"")</f>
        <v/>
      </c>
      <c r="P678" s="186" t="str">
        <f aca="false">IF(AND(P$30&gt;=$D678,P$30&lt;=$D678,NOT(ISBLANK($D678))),$G678,"")</f>
        <v/>
      </c>
      <c r="Q678" s="186" t="str">
        <f aca="false">IF(AND(Q$30&gt;=$D678,Q$30&lt;=$D678,NOT(ISBLANK($D678))),$G678,"")</f>
        <v/>
      </c>
      <c r="R678" s="186" t="str">
        <f aca="false">IF(AND(R$30&gt;=$D678,R$30&lt;=$D678,NOT(ISBLANK($D678))),$G678,"")</f>
        <v/>
      </c>
    </row>
    <row r="679" customFormat="false" ht="15.05" hidden="false" customHeight="false" outlineLevel="0" collapsed="false">
      <c r="G679" s="0"/>
      <c r="H679" s="197"/>
      <c r="I679" s="197"/>
      <c r="J679" s="226"/>
      <c r="L679" s="186" t="str">
        <f aca="false">IF(AND(L$30&gt;=$D679,L$30&lt;=$D679,NOT(ISBLANK($D679))),$G679,"")</f>
        <v/>
      </c>
      <c r="M679" s="186" t="str">
        <f aca="false">IF(AND(M$30&gt;=$D679,M$30&lt;=$D679,NOT(ISBLANK($D679))),$G679,"")</f>
        <v/>
      </c>
      <c r="N679" s="186" t="str">
        <f aca="false">IF(AND(N$30&gt;=$D679,N$30&lt;=$D679,NOT(ISBLANK($D679))),$G679,"")</f>
        <v/>
      </c>
      <c r="O679" s="186" t="str">
        <f aca="false">IF(AND(O$30&gt;=$D679,O$30&lt;=$D679,NOT(ISBLANK($D679))),$G679,"")</f>
        <v/>
      </c>
      <c r="P679" s="186" t="str">
        <f aca="false">IF(AND(P$30&gt;=$D679,P$30&lt;=$D679,NOT(ISBLANK($D679))),$G679,"")</f>
        <v/>
      </c>
      <c r="Q679" s="186" t="str">
        <f aca="false">IF(AND(Q$30&gt;=$D679,Q$30&lt;=$D679,NOT(ISBLANK($D679))),$G679,"")</f>
        <v/>
      </c>
      <c r="R679" s="186" t="str">
        <f aca="false">IF(AND(R$30&gt;=$D679,R$30&lt;=$D679,NOT(ISBLANK($D679))),$G679,"")</f>
        <v/>
      </c>
    </row>
    <row r="680" customFormat="false" ht="15.05" hidden="false" customHeight="false" outlineLevel="0" collapsed="false">
      <c r="G680" s="0"/>
      <c r="H680" s="197"/>
      <c r="I680" s="197"/>
      <c r="J680" s="226"/>
      <c r="L680" s="186" t="str">
        <f aca="false">IF(AND(L$30&gt;=$D680,L$30&lt;=$D680,NOT(ISBLANK($D680))),$G680,"")</f>
        <v/>
      </c>
      <c r="M680" s="186" t="str">
        <f aca="false">IF(AND(M$30&gt;=$D680,M$30&lt;=$D680,NOT(ISBLANK($D680))),$G680,"")</f>
        <v/>
      </c>
      <c r="N680" s="186" t="str">
        <f aca="false">IF(AND(N$30&gt;=$D680,N$30&lt;=$D680,NOT(ISBLANK($D680))),$G680,"")</f>
        <v/>
      </c>
      <c r="O680" s="186" t="str">
        <f aca="false">IF(AND(O$30&gt;=$D680,O$30&lt;=$D680,NOT(ISBLANK($D680))),$G680,"")</f>
        <v/>
      </c>
      <c r="P680" s="186" t="str">
        <f aca="false">IF(AND(P$30&gt;=$D680,P$30&lt;=$D680,NOT(ISBLANK($D680))),$G680,"")</f>
        <v/>
      </c>
      <c r="Q680" s="186" t="str">
        <f aca="false">IF(AND(Q$30&gt;=$D680,Q$30&lt;=$D680,NOT(ISBLANK($D680))),$G680,"")</f>
        <v/>
      </c>
      <c r="R680" s="186" t="str">
        <f aca="false">IF(AND(R$30&gt;=$D680,R$30&lt;=$D680,NOT(ISBLANK($D680))),$G680,"")</f>
        <v/>
      </c>
    </row>
    <row r="681" customFormat="false" ht="15.05" hidden="false" customHeight="false" outlineLevel="0" collapsed="false">
      <c r="G681" s="0"/>
      <c r="H681" s="197"/>
      <c r="I681" s="197"/>
      <c r="J681" s="226"/>
      <c r="L681" s="186" t="str">
        <f aca="false">IF(AND(L$30&gt;=$D681,L$30&lt;=$D681,NOT(ISBLANK($D681))),$G681,"")</f>
        <v/>
      </c>
      <c r="M681" s="186" t="str">
        <f aca="false">IF(AND(M$30&gt;=$D681,M$30&lt;=$D681,NOT(ISBLANK($D681))),$G681,"")</f>
        <v/>
      </c>
      <c r="N681" s="186" t="str">
        <f aca="false">IF(AND(N$30&gt;=$D681,N$30&lt;=$D681,NOT(ISBLANK($D681))),$G681,"")</f>
        <v/>
      </c>
      <c r="O681" s="186" t="str">
        <f aca="false">IF(AND(O$30&gt;=$D681,O$30&lt;=$D681,NOT(ISBLANK($D681))),$G681,"")</f>
        <v/>
      </c>
      <c r="P681" s="186" t="str">
        <f aca="false">IF(AND(P$30&gt;=$D681,P$30&lt;=$D681,NOT(ISBLANK($D681))),$G681,"")</f>
        <v/>
      </c>
      <c r="Q681" s="186" t="str">
        <f aca="false">IF(AND(Q$30&gt;=$D681,Q$30&lt;=$D681,NOT(ISBLANK($D681))),$G681,"")</f>
        <v/>
      </c>
      <c r="R681" s="186" t="str">
        <f aca="false">IF(AND(R$30&gt;=$D681,R$30&lt;=$D681,NOT(ISBLANK($D681))),$G681,"")</f>
        <v/>
      </c>
    </row>
    <row r="682" customFormat="false" ht="15.05" hidden="false" customHeight="false" outlineLevel="0" collapsed="false">
      <c r="G682" s="0"/>
      <c r="H682" s="197"/>
      <c r="I682" s="197"/>
      <c r="J682" s="226"/>
      <c r="L682" s="186" t="str">
        <f aca="false">IF(AND(L$30&gt;=$D682,L$30&lt;=$D682,NOT(ISBLANK($D682))),$G682,"")</f>
        <v/>
      </c>
      <c r="M682" s="186" t="str">
        <f aca="false">IF(AND(M$30&gt;=$D682,M$30&lt;=$D682,NOT(ISBLANK($D682))),$G682,"")</f>
        <v/>
      </c>
      <c r="N682" s="186" t="str">
        <f aca="false">IF(AND(N$30&gt;=$D682,N$30&lt;=$D682,NOT(ISBLANK($D682))),$G682,"")</f>
        <v/>
      </c>
      <c r="O682" s="186" t="str">
        <f aca="false">IF(AND(O$30&gt;=$D682,O$30&lt;=$D682,NOT(ISBLANK($D682))),$G682,"")</f>
        <v/>
      </c>
      <c r="P682" s="186" t="str">
        <f aca="false">IF(AND(P$30&gt;=$D682,P$30&lt;=$D682,NOT(ISBLANK($D682))),$G682,"")</f>
        <v/>
      </c>
      <c r="Q682" s="186" t="str">
        <f aca="false">IF(AND(Q$30&gt;=$D682,Q$30&lt;=$D682,NOT(ISBLANK($D682))),$G682,"")</f>
        <v/>
      </c>
      <c r="R682" s="186" t="str">
        <f aca="false">IF(AND(R$30&gt;=$D682,R$30&lt;=$D682,NOT(ISBLANK($D682))),$G682,"")</f>
        <v/>
      </c>
    </row>
    <row r="683" customFormat="false" ht="15.05" hidden="false" customHeight="false" outlineLevel="0" collapsed="false">
      <c r="G683" s="0"/>
      <c r="H683" s="197"/>
      <c r="I683" s="197"/>
      <c r="J683" s="226"/>
      <c r="L683" s="186" t="str">
        <f aca="false">IF(AND(L$30&gt;=$D683,L$30&lt;=$D683,NOT(ISBLANK($D683))),$G683,"")</f>
        <v/>
      </c>
      <c r="M683" s="186" t="str">
        <f aca="false">IF(AND(M$30&gt;=$D683,M$30&lt;=$D683,NOT(ISBLANK($D683))),$G683,"")</f>
        <v/>
      </c>
      <c r="N683" s="186" t="str">
        <f aca="false">IF(AND(N$30&gt;=$D683,N$30&lt;=$D683,NOT(ISBLANK($D683))),$G683,"")</f>
        <v/>
      </c>
      <c r="O683" s="186" t="str">
        <f aca="false">IF(AND(O$30&gt;=$D683,O$30&lt;=$D683,NOT(ISBLANK($D683))),$G683,"")</f>
        <v/>
      </c>
      <c r="P683" s="186" t="str">
        <f aca="false">IF(AND(P$30&gt;=$D683,P$30&lt;=$D683,NOT(ISBLANK($D683))),$G683,"")</f>
        <v/>
      </c>
      <c r="Q683" s="186" t="str">
        <f aca="false">IF(AND(Q$30&gt;=$D683,Q$30&lt;=$D683,NOT(ISBLANK($D683))),$G683,"")</f>
        <v/>
      </c>
      <c r="R683" s="186" t="str">
        <f aca="false">IF(AND(R$30&gt;=$D683,R$30&lt;=$D683,NOT(ISBLANK($D683))),$G683,"")</f>
        <v/>
      </c>
    </row>
    <row r="684" customFormat="false" ht="15.05" hidden="false" customHeight="false" outlineLevel="0" collapsed="false">
      <c r="G684" s="0"/>
      <c r="H684" s="197"/>
      <c r="I684" s="197"/>
      <c r="J684" s="226"/>
      <c r="L684" s="186" t="str">
        <f aca="false">IF(AND(L$30&gt;=$D684,L$30&lt;=$D684,NOT(ISBLANK($D684))),$G684,"")</f>
        <v/>
      </c>
      <c r="M684" s="186" t="str">
        <f aca="false">IF(AND(M$30&gt;=$D684,M$30&lt;=$D684,NOT(ISBLANK($D684))),$G684,"")</f>
        <v/>
      </c>
      <c r="N684" s="186" t="str">
        <f aca="false">IF(AND(N$30&gt;=$D684,N$30&lt;=$D684,NOT(ISBLANK($D684))),$G684,"")</f>
        <v/>
      </c>
      <c r="O684" s="186" t="str">
        <f aca="false">IF(AND(O$30&gt;=$D684,O$30&lt;=$D684,NOT(ISBLANK($D684))),$G684,"")</f>
        <v/>
      </c>
      <c r="P684" s="186" t="str">
        <f aca="false">IF(AND(P$30&gt;=$D684,P$30&lt;=$D684,NOT(ISBLANK($D684))),$G684,"")</f>
        <v/>
      </c>
      <c r="Q684" s="186" t="str">
        <f aca="false">IF(AND(Q$30&gt;=$D684,Q$30&lt;=$D684,NOT(ISBLANK($D684))),$G684,"")</f>
        <v/>
      </c>
      <c r="R684" s="186" t="str">
        <f aca="false">IF(AND(R$30&gt;=$D684,R$30&lt;=$D684,NOT(ISBLANK($D684))),$G684,"")</f>
        <v/>
      </c>
    </row>
    <row r="685" customFormat="false" ht="15.05" hidden="false" customHeight="false" outlineLevel="0" collapsed="false">
      <c r="G685" s="0"/>
      <c r="H685" s="197"/>
      <c r="I685" s="197"/>
      <c r="J685" s="226"/>
      <c r="L685" s="186" t="str">
        <f aca="false">IF(AND(L$30&gt;=$D685,L$30&lt;=$D685,NOT(ISBLANK($D685))),$G685,"")</f>
        <v/>
      </c>
      <c r="M685" s="186" t="str">
        <f aca="false">IF(AND(M$30&gt;=$D685,M$30&lt;=$D685,NOT(ISBLANK($D685))),$G685,"")</f>
        <v/>
      </c>
      <c r="N685" s="186" t="str">
        <f aca="false">IF(AND(N$30&gt;=$D685,N$30&lt;=$D685,NOT(ISBLANK($D685))),$G685,"")</f>
        <v/>
      </c>
      <c r="O685" s="186" t="str">
        <f aca="false">IF(AND(O$30&gt;=$D685,O$30&lt;=$D685,NOT(ISBLANK($D685))),$G685,"")</f>
        <v/>
      </c>
      <c r="P685" s="186" t="str">
        <f aca="false">IF(AND(P$30&gt;=$D685,P$30&lt;=$D685,NOT(ISBLANK($D685))),$G685,"")</f>
        <v/>
      </c>
      <c r="Q685" s="186" t="str">
        <f aca="false">IF(AND(Q$30&gt;=$D685,Q$30&lt;=$D685,NOT(ISBLANK($D685))),$G685,"")</f>
        <v/>
      </c>
      <c r="R685" s="186" t="str">
        <f aca="false">IF(AND(R$30&gt;=$D685,R$30&lt;=$D685,NOT(ISBLANK($D685))),$G685,"")</f>
        <v/>
      </c>
    </row>
    <row r="686" customFormat="false" ht="15.05" hidden="false" customHeight="false" outlineLevel="0" collapsed="false">
      <c r="G686" s="0"/>
      <c r="H686" s="197"/>
      <c r="I686" s="197"/>
      <c r="J686" s="226"/>
      <c r="L686" s="186" t="str">
        <f aca="false">IF(AND(L$30&gt;=$D686,L$30&lt;=$D686,NOT(ISBLANK($D686))),$G686,"")</f>
        <v/>
      </c>
      <c r="M686" s="186" t="str">
        <f aca="false">IF(AND(M$30&gt;=$D686,M$30&lt;=$D686,NOT(ISBLANK($D686))),$G686,"")</f>
        <v/>
      </c>
      <c r="N686" s="186" t="str">
        <f aca="false">IF(AND(N$30&gt;=$D686,N$30&lt;=$D686,NOT(ISBLANK($D686))),$G686,"")</f>
        <v/>
      </c>
      <c r="O686" s="186" t="str">
        <f aca="false">IF(AND(O$30&gt;=$D686,O$30&lt;=$D686,NOT(ISBLANK($D686))),$G686,"")</f>
        <v/>
      </c>
      <c r="P686" s="186" t="str">
        <f aca="false">IF(AND(P$30&gt;=$D686,P$30&lt;=$D686,NOT(ISBLANK($D686))),$G686,"")</f>
        <v/>
      </c>
      <c r="Q686" s="186" t="str">
        <f aca="false">IF(AND(Q$30&gt;=$D686,Q$30&lt;=$D686,NOT(ISBLANK($D686))),$G686,"")</f>
        <v/>
      </c>
      <c r="R686" s="186" t="str">
        <f aca="false">IF(AND(R$30&gt;=$D686,R$30&lt;=$D686,NOT(ISBLANK($D686))),$G686,"")</f>
        <v/>
      </c>
    </row>
    <row r="687" customFormat="false" ht="15.05" hidden="false" customHeight="false" outlineLevel="0" collapsed="false">
      <c r="G687" s="0"/>
      <c r="H687" s="197"/>
      <c r="I687" s="197"/>
      <c r="J687" s="226"/>
      <c r="L687" s="186" t="str">
        <f aca="false">IF(AND(L$30&gt;=$D687,L$30&lt;=$D687,NOT(ISBLANK($D687))),$G687,"")</f>
        <v/>
      </c>
      <c r="M687" s="186" t="str">
        <f aca="false">IF(AND(M$30&gt;=$D687,M$30&lt;=$D687,NOT(ISBLANK($D687))),$G687,"")</f>
        <v/>
      </c>
      <c r="N687" s="186" t="str">
        <f aca="false">IF(AND(N$30&gt;=$D687,N$30&lt;=$D687,NOT(ISBLANK($D687))),$G687,"")</f>
        <v/>
      </c>
      <c r="O687" s="186" t="str">
        <f aca="false">IF(AND(O$30&gt;=$D687,O$30&lt;=$D687,NOT(ISBLANK($D687))),$G687,"")</f>
        <v/>
      </c>
      <c r="P687" s="186" t="str">
        <f aca="false">IF(AND(P$30&gt;=$D687,P$30&lt;=$D687,NOT(ISBLANK($D687))),$G687,"")</f>
        <v/>
      </c>
      <c r="Q687" s="186" t="str">
        <f aca="false">IF(AND(Q$30&gt;=$D687,Q$30&lt;=$D687,NOT(ISBLANK($D687))),$G687,"")</f>
        <v/>
      </c>
      <c r="R687" s="186" t="str">
        <f aca="false">IF(AND(R$30&gt;=$D687,R$30&lt;=$D687,NOT(ISBLANK($D687))),$G687,"")</f>
        <v/>
      </c>
    </row>
    <row r="688" customFormat="false" ht="15.05" hidden="false" customHeight="false" outlineLevel="0" collapsed="false">
      <c r="G688" s="0"/>
      <c r="H688" s="197"/>
      <c r="I688" s="197"/>
      <c r="J688" s="226"/>
      <c r="L688" s="186" t="str">
        <f aca="false">IF(AND(L$30&gt;=$D688,L$30&lt;=$D688,NOT(ISBLANK($D688))),$G688,"")</f>
        <v/>
      </c>
      <c r="M688" s="186" t="str">
        <f aca="false">IF(AND(M$30&gt;=$D688,M$30&lt;=$D688,NOT(ISBLANK($D688))),$G688,"")</f>
        <v/>
      </c>
      <c r="N688" s="186" t="str">
        <f aca="false">IF(AND(N$30&gt;=$D688,N$30&lt;=$D688,NOT(ISBLANK($D688))),$G688,"")</f>
        <v/>
      </c>
      <c r="O688" s="186" t="str">
        <f aca="false">IF(AND(O$30&gt;=$D688,O$30&lt;=$D688,NOT(ISBLANK($D688))),$G688,"")</f>
        <v/>
      </c>
      <c r="P688" s="186" t="str">
        <f aca="false">IF(AND(P$30&gt;=$D688,P$30&lt;=$D688,NOT(ISBLANK($D688))),$G688,"")</f>
        <v/>
      </c>
      <c r="Q688" s="186" t="str">
        <f aca="false">IF(AND(Q$30&gt;=$D688,Q$30&lt;=$D688,NOT(ISBLANK($D688))),$G688,"")</f>
        <v/>
      </c>
      <c r="R688" s="186" t="str">
        <f aca="false">IF(AND(R$30&gt;=$D688,R$30&lt;=$D688,NOT(ISBLANK($D688))),$G688,"")</f>
        <v/>
      </c>
    </row>
    <row r="689" customFormat="false" ht="15.05" hidden="false" customHeight="false" outlineLevel="0" collapsed="false">
      <c r="G689" s="0"/>
      <c r="H689" s="197"/>
      <c r="I689" s="197"/>
      <c r="J689" s="226"/>
      <c r="L689" s="186" t="str">
        <f aca="false">IF(AND(L$30&gt;=$D689,L$30&lt;=$D689,NOT(ISBLANK($D689))),$G689,"")</f>
        <v/>
      </c>
      <c r="M689" s="186" t="str">
        <f aca="false">IF(AND(M$30&gt;=$D689,M$30&lt;=$D689,NOT(ISBLANK($D689))),$G689,"")</f>
        <v/>
      </c>
      <c r="N689" s="186" t="str">
        <f aca="false">IF(AND(N$30&gt;=$D689,N$30&lt;=$D689,NOT(ISBLANK($D689))),$G689,"")</f>
        <v/>
      </c>
      <c r="O689" s="186" t="str">
        <f aca="false">IF(AND(O$30&gt;=$D689,O$30&lt;=$D689,NOT(ISBLANK($D689))),$G689,"")</f>
        <v/>
      </c>
      <c r="P689" s="186" t="str">
        <f aca="false">IF(AND(P$30&gt;=$D689,P$30&lt;=$D689,NOT(ISBLANK($D689))),$G689,"")</f>
        <v/>
      </c>
      <c r="Q689" s="186" t="str">
        <f aca="false">IF(AND(Q$30&gt;=$D689,Q$30&lt;=$D689,NOT(ISBLANK($D689))),$G689,"")</f>
        <v/>
      </c>
      <c r="R689" s="186" t="str">
        <f aca="false">IF(AND(R$30&gt;=$D689,R$30&lt;=$D689,NOT(ISBLANK($D689))),$G689,"")</f>
        <v/>
      </c>
    </row>
    <row r="690" customFormat="false" ht="15.05" hidden="false" customHeight="false" outlineLevel="0" collapsed="false">
      <c r="G690" s="0"/>
      <c r="H690" s="197"/>
      <c r="I690" s="197"/>
      <c r="J690" s="226"/>
      <c r="L690" s="186" t="str">
        <f aca="false">IF(AND(L$30&gt;=$D690,L$30&lt;=$D690,NOT(ISBLANK($D690))),$G690,"")</f>
        <v/>
      </c>
      <c r="M690" s="186" t="str">
        <f aca="false">IF(AND(M$30&gt;=$D690,M$30&lt;=$D690,NOT(ISBLANK($D690))),$G690,"")</f>
        <v/>
      </c>
      <c r="N690" s="186" t="str">
        <f aca="false">IF(AND(N$30&gt;=$D690,N$30&lt;=$D690,NOT(ISBLANK($D690))),$G690,"")</f>
        <v/>
      </c>
      <c r="O690" s="186" t="str">
        <f aca="false">IF(AND(O$30&gt;=$D690,O$30&lt;=$D690,NOT(ISBLANK($D690))),$G690,"")</f>
        <v/>
      </c>
      <c r="P690" s="186" t="str">
        <f aca="false">IF(AND(P$30&gt;=$D690,P$30&lt;=$D690,NOT(ISBLANK($D690))),$G690,"")</f>
        <v/>
      </c>
      <c r="Q690" s="186" t="str">
        <f aca="false">IF(AND(Q$30&gt;=$D690,Q$30&lt;=$D690,NOT(ISBLANK($D690))),$G690,"")</f>
        <v/>
      </c>
      <c r="R690" s="186" t="str">
        <f aca="false">IF(AND(R$30&gt;=$D690,R$30&lt;=$D690,NOT(ISBLANK($D690))),$G690,"")</f>
        <v/>
      </c>
    </row>
    <row r="691" customFormat="false" ht="15.05" hidden="false" customHeight="false" outlineLevel="0" collapsed="false">
      <c r="G691" s="0"/>
      <c r="H691" s="197"/>
      <c r="I691" s="197"/>
      <c r="J691" s="226"/>
      <c r="L691" s="186" t="str">
        <f aca="false">IF(AND(L$30&gt;=$D691,L$30&lt;=$D691,NOT(ISBLANK($D691))),$G691,"")</f>
        <v/>
      </c>
      <c r="M691" s="186" t="str">
        <f aca="false">IF(AND(M$30&gt;=$D691,M$30&lt;=$D691,NOT(ISBLANK($D691))),$G691,"")</f>
        <v/>
      </c>
      <c r="N691" s="186" t="str">
        <f aca="false">IF(AND(N$30&gt;=$D691,N$30&lt;=$D691,NOT(ISBLANK($D691))),$G691,"")</f>
        <v/>
      </c>
      <c r="O691" s="186" t="str">
        <f aca="false">IF(AND(O$30&gt;=$D691,O$30&lt;=$D691,NOT(ISBLANK($D691))),$G691,"")</f>
        <v/>
      </c>
      <c r="P691" s="186" t="str">
        <f aca="false">IF(AND(P$30&gt;=$D691,P$30&lt;=$D691,NOT(ISBLANK($D691))),$G691,"")</f>
        <v/>
      </c>
      <c r="Q691" s="186" t="str">
        <f aca="false">IF(AND(Q$30&gt;=$D691,Q$30&lt;=$D691,NOT(ISBLANK($D691))),$G691,"")</f>
        <v/>
      </c>
      <c r="R691" s="186" t="str">
        <f aca="false">IF(AND(R$30&gt;=$D691,R$30&lt;=$D691,NOT(ISBLANK($D691))),$G691,"")</f>
        <v/>
      </c>
    </row>
    <row r="692" customFormat="false" ht="15.05" hidden="false" customHeight="false" outlineLevel="0" collapsed="false">
      <c r="G692" s="0"/>
      <c r="H692" s="197"/>
      <c r="I692" s="197"/>
      <c r="J692" s="226"/>
      <c r="L692" s="186" t="str">
        <f aca="false">IF(AND(L$30&gt;=$D692,L$30&lt;=$D692,NOT(ISBLANK($D692))),$G692,"")</f>
        <v/>
      </c>
      <c r="M692" s="186" t="str">
        <f aca="false">IF(AND(M$30&gt;=$D692,M$30&lt;=$D692,NOT(ISBLANK($D692))),$G692,"")</f>
        <v/>
      </c>
      <c r="N692" s="186" t="str">
        <f aca="false">IF(AND(N$30&gt;=$D692,N$30&lt;=$D692,NOT(ISBLANK($D692))),$G692,"")</f>
        <v/>
      </c>
      <c r="O692" s="186" t="str">
        <f aca="false">IF(AND(O$30&gt;=$D692,O$30&lt;=$D692,NOT(ISBLANK($D692))),$G692,"")</f>
        <v/>
      </c>
      <c r="P692" s="186" t="str">
        <f aca="false">IF(AND(P$30&gt;=$D692,P$30&lt;=$D692,NOT(ISBLANK($D692))),$G692,"")</f>
        <v/>
      </c>
      <c r="Q692" s="186" t="str">
        <f aca="false">IF(AND(Q$30&gt;=$D692,Q$30&lt;=$D692,NOT(ISBLANK($D692))),$G692,"")</f>
        <v/>
      </c>
      <c r="R692" s="186" t="str">
        <f aca="false">IF(AND(R$30&gt;=$D692,R$30&lt;=$D692,NOT(ISBLANK($D692))),$G692,"")</f>
        <v/>
      </c>
    </row>
    <row r="693" customFormat="false" ht="15.05" hidden="false" customHeight="false" outlineLevel="0" collapsed="false">
      <c r="G693" s="0"/>
      <c r="H693" s="197"/>
      <c r="I693" s="197"/>
      <c r="J693" s="226"/>
      <c r="L693" s="186" t="str">
        <f aca="false">IF(AND(L$30&gt;=$D693,L$30&lt;=$D693,NOT(ISBLANK($D693))),$G693,"")</f>
        <v/>
      </c>
      <c r="M693" s="186" t="str">
        <f aca="false">IF(AND(M$30&gt;=$D693,M$30&lt;=$D693,NOT(ISBLANK($D693))),$G693,"")</f>
        <v/>
      </c>
      <c r="N693" s="186" t="str">
        <f aca="false">IF(AND(N$30&gt;=$D693,N$30&lt;=$D693,NOT(ISBLANK($D693))),$G693,"")</f>
        <v/>
      </c>
      <c r="O693" s="186" t="str">
        <f aca="false">IF(AND(O$30&gt;=$D693,O$30&lt;=$D693,NOT(ISBLANK($D693))),$G693,"")</f>
        <v/>
      </c>
      <c r="P693" s="186" t="str">
        <f aca="false">IF(AND(P$30&gt;=$D693,P$30&lt;=$D693,NOT(ISBLANK($D693))),$G693,"")</f>
        <v/>
      </c>
      <c r="Q693" s="186" t="str">
        <f aca="false">IF(AND(Q$30&gt;=$D693,Q$30&lt;=$D693,NOT(ISBLANK($D693))),$G693,"")</f>
        <v/>
      </c>
      <c r="R693" s="186" t="str">
        <f aca="false">IF(AND(R$30&gt;=$D693,R$30&lt;=$D693,NOT(ISBLANK($D693))),$G693,"")</f>
        <v/>
      </c>
    </row>
    <row r="694" customFormat="false" ht="15.05" hidden="false" customHeight="false" outlineLevel="0" collapsed="false">
      <c r="G694" s="0"/>
      <c r="H694" s="197"/>
      <c r="I694" s="197"/>
      <c r="J694" s="226"/>
      <c r="L694" s="186" t="str">
        <f aca="false">IF(AND(L$30&gt;=$D694,L$30&lt;=$D694,NOT(ISBLANK($D694))),$G694,"")</f>
        <v/>
      </c>
      <c r="M694" s="186" t="str">
        <f aca="false">IF(AND(M$30&gt;=$D694,M$30&lt;=$D694,NOT(ISBLANK($D694))),$G694,"")</f>
        <v/>
      </c>
      <c r="N694" s="186" t="str">
        <f aca="false">IF(AND(N$30&gt;=$D694,N$30&lt;=$D694,NOT(ISBLANK($D694))),$G694,"")</f>
        <v/>
      </c>
      <c r="O694" s="186" t="str">
        <f aca="false">IF(AND(O$30&gt;=$D694,O$30&lt;=$D694,NOT(ISBLANK($D694))),$G694,"")</f>
        <v/>
      </c>
      <c r="P694" s="186" t="str">
        <f aca="false">IF(AND(P$30&gt;=$D694,P$30&lt;=$D694,NOT(ISBLANK($D694))),$G694,"")</f>
        <v/>
      </c>
      <c r="Q694" s="186" t="str">
        <f aca="false">IF(AND(Q$30&gt;=$D694,Q$30&lt;=$D694,NOT(ISBLANK($D694))),$G694,"")</f>
        <v/>
      </c>
      <c r="R694" s="186" t="str">
        <f aca="false">IF(AND(R$30&gt;=$D694,R$30&lt;=$D694,NOT(ISBLANK($D694))),$G694,"")</f>
        <v/>
      </c>
    </row>
    <row r="695" customFormat="false" ht="15.05" hidden="false" customHeight="false" outlineLevel="0" collapsed="false">
      <c r="G695" s="0"/>
      <c r="H695" s="197"/>
      <c r="I695" s="197"/>
      <c r="J695" s="226"/>
      <c r="L695" s="186" t="str">
        <f aca="false">IF(AND(L$30&gt;=$D695,L$30&lt;=$D695,NOT(ISBLANK($D695))),$G695,"")</f>
        <v/>
      </c>
      <c r="M695" s="186" t="str">
        <f aca="false">IF(AND(M$30&gt;=$D695,M$30&lt;=$D695,NOT(ISBLANK($D695))),$G695,"")</f>
        <v/>
      </c>
      <c r="N695" s="186" t="str">
        <f aca="false">IF(AND(N$30&gt;=$D695,N$30&lt;=$D695,NOT(ISBLANK($D695))),$G695,"")</f>
        <v/>
      </c>
      <c r="O695" s="186" t="str">
        <f aca="false">IF(AND(O$30&gt;=$D695,O$30&lt;=$D695,NOT(ISBLANK($D695))),$G695,"")</f>
        <v/>
      </c>
      <c r="P695" s="186" t="str">
        <f aca="false">IF(AND(P$30&gt;=$D695,P$30&lt;=$D695,NOT(ISBLANK($D695))),$G695,"")</f>
        <v/>
      </c>
      <c r="Q695" s="186" t="str">
        <f aca="false">IF(AND(Q$30&gt;=$D695,Q$30&lt;=$D695,NOT(ISBLANK($D695))),$G695,"")</f>
        <v/>
      </c>
      <c r="R695" s="186" t="str">
        <f aca="false">IF(AND(R$30&gt;=$D695,R$30&lt;=$D695,NOT(ISBLANK($D695))),$G695,"")</f>
        <v/>
      </c>
    </row>
    <row r="696" customFormat="false" ht="15.05" hidden="false" customHeight="false" outlineLevel="0" collapsed="false">
      <c r="G696" s="0"/>
      <c r="H696" s="197"/>
      <c r="I696" s="197"/>
      <c r="J696" s="226"/>
      <c r="L696" s="186" t="str">
        <f aca="false">IF(AND(L$30&gt;=$D696,L$30&lt;=$D696,NOT(ISBLANK($D696))),$G696,"")</f>
        <v/>
      </c>
      <c r="M696" s="186" t="str">
        <f aca="false">IF(AND(M$30&gt;=$D696,M$30&lt;=$D696,NOT(ISBLANK($D696))),$G696,"")</f>
        <v/>
      </c>
      <c r="N696" s="186" t="str">
        <f aca="false">IF(AND(N$30&gt;=$D696,N$30&lt;=$D696,NOT(ISBLANK($D696))),$G696,"")</f>
        <v/>
      </c>
      <c r="O696" s="186" t="str">
        <f aca="false">IF(AND(O$30&gt;=$D696,O$30&lt;=$D696,NOT(ISBLANK($D696))),$G696,"")</f>
        <v/>
      </c>
      <c r="P696" s="186" t="str">
        <f aca="false">IF(AND(P$30&gt;=$D696,P$30&lt;=$D696,NOT(ISBLANK($D696))),$G696,"")</f>
        <v/>
      </c>
      <c r="Q696" s="186" t="str">
        <f aca="false">IF(AND(Q$30&gt;=$D696,Q$30&lt;=$D696,NOT(ISBLANK($D696))),$G696,"")</f>
        <v/>
      </c>
      <c r="R696" s="186" t="str">
        <f aca="false">IF(AND(R$30&gt;=$D696,R$30&lt;=$D696,NOT(ISBLANK($D696))),$G696,"")</f>
        <v/>
      </c>
    </row>
    <row r="697" customFormat="false" ht="15.05" hidden="false" customHeight="false" outlineLevel="0" collapsed="false">
      <c r="G697" s="0"/>
      <c r="H697" s="197"/>
      <c r="I697" s="197"/>
      <c r="J697" s="226"/>
      <c r="L697" s="186" t="str">
        <f aca="false">IF(AND(L$30&gt;=$D697,L$30&lt;=$D697,NOT(ISBLANK($D697))),$G697,"")</f>
        <v/>
      </c>
      <c r="M697" s="186" t="str">
        <f aca="false">IF(AND(M$30&gt;=$D697,M$30&lt;=$D697,NOT(ISBLANK($D697))),$G697,"")</f>
        <v/>
      </c>
      <c r="N697" s="186" t="str">
        <f aca="false">IF(AND(N$30&gt;=$D697,N$30&lt;=$D697,NOT(ISBLANK($D697))),$G697,"")</f>
        <v/>
      </c>
      <c r="O697" s="186" t="str">
        <f aca="false">IF(AND(O$30&gt;=$D697,O$30&lt;=$D697,NOT(ISBLANK($D697))),$G697,"")</f>
        <v/>
      </c>
      <c r="P697" s="186" t="str">
        <f aca="false">IF(AND(P$30&gt;=$D697,P$30&lt;=$D697,NOT(ISBLANK($D697))),$G697,"")</f>
        <v/>
      </c>
      <c r="Q697" s="186" t="str">
        <f aca="false">IF(AND(Q$30&gt;=$D697,Q$30&lt;=$D697,NOT(ISBLANK($D697))),$G697,"")</f>
        <v/>
      </c>
      <c r="R697" s="186" t="str">
        <f aca="false">IF(AND(R$30&gt;=$D697,R$30&lt;=$D697,NOT(ISBLANK($D697))),$G697,"")</f>
        <v/>
      </c>
    </row>
    <row r="698" customFormat="false" ht="15.05" hidden="false" customHeight="false" outlineLevel="0" collapsed="false">
      <c r="G698" s="0"/>
      <c r="H698" s="197"/>
      <c r="I698" s="197"/>
      <c r="J698" s="226"/>
      <c r="L698" s="186" t="str">
        <f aca="false">IF(AND(L$30&gt;=$D698,L$30&lt;=$D698,NOT(ISBLANK($D698))),$G698,"")</f>
        <v/>
      </c>
      <c r="M698" s="186" t="str">
        <f aca="false">IF(AND(M$30&gt;=$D698,M$30&lt;=$D698,NOT(ISBLANK($D698))),$G698,"")</f>
        <v/>
      </c>
      <c r="N698" s="186" t="str">
        <f aca="false">IF(AND(N$30&gt;=$D698,N$30&lt;=$D698,NOT(ISBLANK($D698))),$G698,"")</f>
        <v/>
      </c>
      <c r="O698" s="186" t="str">
        <f aca="false">IF(AND(O$30&gt;=$D698,O$30&lt;=$D698,NOT(ISBLANK($D698))),$G698,"")</f>
        <v/>
      </c>
      <c r="P698" s="186" t="str">
        <f aca="false">IF(AND(P$30&gt;=$D698,P$30&lt;=$D698,NOT(ISBLANK($D698))),$G698,"")</f>
        <v/>
      </c>
      <c r="Q698" s="186" t="str">
        <f aca="false">IF(AND(Q$30&gt;=$D698,Q$30&lt;=$D698,NOT(ISBLANK($D698))),$G698,"")</f>
        <v/>
      </c>
      <c r="R698" s="186" t="str">
        <f aca="false">IF(AND(R$30&gt;=$D698,R$30&lt;=$D698,NOT(ISBLANK($D698))),$G698,"")</f>
        <v/>
      </c>
    </row>
    <row r="699" customFormat="false" ht="15.05" hidden="false" customHeight="false" outlineLevel="0" collapsed="false">
      <c r="G699" s="0"/>
      <c r="H699" s="197"/>
      <c r="I699" s="197"/>
      <c r="J699" s="226"/>
      <c r="L699" s="186" t="str">
        <f aca="false">IF(AND(L$30&gt;=$D699,L$30&lt;=$D699,NOT(ISBLANK($D699))),$G699,"")</f>
        <v/>
      </c>
      <c r="M699" s="186" t="str">
        <f aca="false">IF(AND(M$30&gt;=$D699,M$30&lt;=$D699,NOT(ISBLANK($D699))),$G699,"")</f>
        <v/>
      </c>
      <c r="N699" s="186" t="str">
        <f aca="false">IF(AND(N$30&gt;=$D699,N$30&lt;=$D699,NOT(ISBLANK($D699))),$G699,"")</f>
        <v/>
      </c>
      <c r="O699" s="186" t="str">
        <f aca="false">IF(AND(O$30&gt;=$D699,O$30&lt;=$D699,NOT(ISBLANK($D699))),$G699,"")</f>
        <v/>
      </c>
      <c r="P699" s="186" t="str">
        <f aca="false">IF(AND(P$30&gt;=$D699,P$30&lt;=$D699,NOT(ISBLANK($D699))),$G699,"")</f>
        <v/>
      </c>
      <c r="Q699" s="186" t="str">
        <f aca="false">IF(AND(Q$30&gt;=$D699,Q$30&lt;=$D699,NOT(ISBLANK($D699))),$G699,"")</f>
        <v/>
      </c>
      <c r="R699" s="186" t="str">
        <f aca="false">IF(AND(R$30&gt;=$D699,R$30&lt;=$D699,NOT(ISBLANK($D699))),$G699,"")</f>
        <v/>
      </c>
    </row>
    <row r="700" customFormat="false" ht="15.05" hidden="false" customHeight="false" outlineLevel="0" collapsed="false">
      <c r="G700" s="0"/>
      <c r="H700" s="197"/>
      <c r="I700" s="197"/>
      <c r="J700" s="226"/>
      <c r="L700" s="186" t="str">
        <f aca="false">IF(AND(L$30&gt;=$D700,L$30&lt;=$D700,NOT(ISBLANK($D700))),$G700,"")</f>
        <v/>
      </c>
      <c r="M700" s="186" t="str">
        <f aca="false">IF(AND(M$30&gt;=$D700,M$30&lt;=$D700,NOT(ISBLANK($D700))),$G700,"")</f>
        <v/>
      </c>
      <c r="N700" s="186" t="str">
        <f aca="false">IF(AND(N$30&gt;=$D700,N$30&lt;=$D700,NOT(ISBLANK($D700))),$G700,"")</f>
        <v/>
      </c>
      <c r="O700" s="186" t="str">
        <f aca="false">IF(AND(O$30&gt;=$D700,O$30&lt;=$D700,NOT(ISBLANK($D700))),$G700,"")</f>
        <v/>
      </c>
      <c r="P700" s="186" t="str">
        <f aca="false">IF(AND(P$30&gt;=$D700,P$30&lt;=$D700,NOT(ISBLANK($D700))),$G700,"")</f>
        <v/>
      </c>
      <c r="Q700" s="186" t="str">
        <f aca="false">IF(AND(Q$30&gt;=$D700,Q$30&lt;=$D700,NOT(ISBLANK($D700))),$G700,"")</f>
        <v/>
      </c>
      <c r="R700" s="186" t="str">
        <f aca="false">IF(AND(R$30&gt;=$D700,R$30&lt;=$D700,NOT(ISBLANK($D700))),$G700,"")</f>
        <v/>
      </c>
    </row>
    <row r="701" customFormat="false" ht="15.05" hidden="false" customHeight="false" outlineLevel="0" collapsed="false">
      <c r="G701" s="0"/>
      <c r="H701" s="197"/>
      <c r="I701" s="197"/>
      <c r="J701" s="226"/>
      <c r="L701" s="186" t="str">
        <f aca="false">IF(AND(L$30&gt;=$D701,L$30&lt;=$D701,NOT(ISBLANK($D701))),$G701,"")</f>
        <v/>
      </c>
      <c r="M701" s="186" t="str">
        <f aca="false">IF(AND(M$30&gt;=$D701,M$30&lt;=$D701,NOT(ISBLANK($D701))),$G701,"")</f>
        <v/>
      </c>
      <c r="N701" s="186" t="str">
        <f aca="false">IF(AND(N$30&gt;=$D701,N$30&lt;=$D701,NOT(ISBLANK($D701))),$G701,"")</f>
        <v/>
      </c>
      <c r="O701" s="186" t="str">
        <f aca="false">IF(AND(O$30&gt;=$D701,O$30&lt;=$D701,NOT(ISBLANK($D701))),$G701,"")</f>
        <v/>
      </c>
      <c r="P701" s="186" t="str">
        <f aca="false">IF(AND(P$30&gt;=$D701,P$30&lt;=$D701,NOT(ISBLANK($D701))),$G701,"")</f>
        <v/>
      </c>
      <c r="Q701" s="186" t="str">
        <f aca="false">IF(AND(Q$30&gt;=$D701,Q$30&lt;=$D701,NOT(ISBLANK($D701))),$G701,"")</f>
        <v/>
      </c>
      <c r="R701" s="186" t="str">
        <f aca="false">IF(AND(R$30&gt;=$D701,R$30&lt;=$D701,NOT(ISBLANK($D701))),$G701,"")</f>
        <v/>
      </c>
    </row>
    <row r="702" customFormat="false" ht="15.05" hidden="false" customHeight="false" outlineLevel="0" collapsed="false">
      <c r="G702" s="0"/>
      <c r="H702" s="197"/>
      <c r="I702" s="197"/>
      <c r="J702" s="226"/>
      <c r="L702" s="186" t="str">
        <f aca="false">IF(AND(L$30&gt;=$D702,L$30&lt;=$D702,NOT(ISBLANK($D702))),$G702,"")</f>
        <v/>
      </c>
      <c r="M702" s="186" t="str">
        <f aca="false">IF(AND(M$30&gt;=$D702,M$30&lt;=$D702,NOT(ISBLANK($D702))),$G702,"")</f>
        <v/>
      </c>
      <c r="N702" s="186" t="str">
        <f aca="false">IF(AND(N$30&gt;=$D702,N$30&lt;=$D702,NOT(ISBLANK($D702))),$G702,"")</f>
        <v/>
      </c>
      <c r="O702" s="186" t="str">
        <f aca="false">IF(AND(O$30&gt;=$D702,O$30&lt;=$D702,NOT(ISBLANK($D702))),$G702,"")</f>
        <v/>
      </c>
      <c r="P702" s="186" t="str">
        <f aca="false">IF(AND(P$30&gt;=$D702,P$30&lt;=$D702,NOT(ISBLANK($D702))),$G702,"")</f>
        <v/>
      </c>
      <c r="Q702" s="186" t="str">
        <f aca="false">IF(AND(Q$30&gt;=$D702,Q$30&lt;=$D702,NOT(ISBLANK($D702))),$G702,"")</f>
        <v/>
      </c>
      <c r="R702" s="186" t="str">
        <f aca="false">IF(AND(R$30&gt;=$D702,R$30&lt;=$D702,NOT(ISBLANK($D702))),$G702,"")</f>
        <v/>
      </c>
    </row>
    <row r="703" customFormat="false" ht="15.05" hidden="false" customHeight="false" outlineLevel="0" collapsed="false">
      <c r="G703" s="0"/>
      <c r="H703" s="197"/>
      <c r="I703" s="197"/>
      <c r="J703" s="226"/>
      <c r="L703" s="186" t="str">
        <f aca="false">IF(AND(L$30&gt;=$D703,L$30&lt;=$D703,NOT(ISBLANK($D703))),$G703,"")</f>
        <v/>
      </c>
      <c r="M703" s="186" t="str">
        <f aca="false">IF(AND(M$30&gt;=$D703,M$30&lt;=$D703,NOT(ISBLANK($D703))),$G703,"")</f>
        <v/>
      </c>
      <c r="N703" s="186" t="str">
        <f aca="false">IF(AND(N$30&gt;=$D703,N$30&lt;=$D703,NOT(ISBLANK($D703))),$G703,"")</f>
        <v/>
      </c>
      <c r="O703" s="186" t="str">
        <f aca="false">IF(AND(O$30&gt;=$D703,O$30&lt;=$D703,NOT(ISBLANK($D703))),$G703,"")</f>
        <v/>
      </c>
      <c r="P703" s="186" t="str">
        <f aca="false">IF(AND(P$30&gt;=$D703,P$30&lt;=$D703,NOT(ISBLANK($D703))),$G703,"")</f>
        <v/>
      </c>
      <c r="Q703" s="186" t="str">
        <f aca="false">IF(AND(Q$30&gt;=$D703,Q$30&lt;=$D703,NOT(ISBLANK($D703))),$G703,"")</f>
        <v/>
      </c>
      <c r="R703" s="186" t="str">
        <f aca="false">IF(AND(R$30&gt;=$D703,R$30&lt;=$D703,NOT(ISBLANK($D703))),$G703,"")</f>
        <v/>
      </c>
    </row>
    <row r="704" customFormat="false" ht="15.05" hidden="false" customHeight="false" outlineLevel="0" collapsed="false">
      <c r="G704" s="0"/>
      <c r="H704" s="197"/>
      <c r="I704" s="197"/>
      <c r="J704" s="226"/>
      <c r="L704" s="186" t="str">
        <f aca="false">IF(AND(L$30&gt;=$D704,L$30&lt;=$D704,NOT(ISBLANK($D704))),$G704,"")</f>
        <v/>
      </c>
      <c r="M704" s="186" t="str">
        <f aca="false">IF(AND(M$30&gt;=$D704,M$30&lt;=$D704,NOT(ISBLANK($D704))),$G704,"")</f>
        <v/>
      </c>
      <c r="N704" s="186" t="str">
        <f aca="false">IF(AND(N$30&gt;=$D704,N$30&lt;=$D704,NOT(ISBLANK($D704))),$G704,"")</f>
        <v/>
      </c>
      <c r="O704" s="186" t="str">
        <f aca="false">IF(AND(O$30&gt;=$D704,O$30&lt;=$D704,NOT(ISBLANK($D704))),$G704,"")</f>
        <v/>
      </c>
      <c r="P704" s="186" t="str">
        <f aca="false">IF(AND(P$30&gt;=$D704,P$30&lt;=$D704,NOT(ISBLANK($D704))),$G704,"")</f>
        <v/>
      </c>
      <c r="Q704" s="186" t="str">
        <f aca="false">IF(AND(Q$30&gt;=$D704,Q$30&lt;=$D704,NOT(ISBLANK($D704))),$G704,"")</f>
        <v/>
      </c>
      <c r="R704" s="186" t="str">
        <f aca="false">IF(AND(R$30&gt;=$D704,R$30&lt;=$D704,NOT(ISBLANK($D704))),$G704,"")</f>
        <v/>
      </c>
    </row>
    <row r="705" customFormat="false" ht="15.05" hidden="false" customHeight="false" outlineLevel="0" collapsed="false">
      <c r="G705" s="0"/>
      <c r="H705" s="197"/>
      <c r="I705" s="197"/>
      <c r="J705" s="226"/>
      <c r="L705" s="186" t="str">
        <f aca="false">IF(AND(L$30&gt;=$D705,L$30&lt;=$D705,NOT(ISBLANK($D705))),$G705,"")</f>
        <v/>
      </c>
      <c r="M705" s="186" t="str">
        <f aca="false">IF(AND(M$30&gt;=$D705,M$30&lt;=$D705,NOT(ISBLANK($D705))),$G705,"")</f>
        <v/>
      </c>
      <c r="N705" s="186" t="str">
        <f aca="false">IF(AND(N$30&gt;=$D705,N$30&lt;=$D705,NOT(ISBLANK($D705))),$G705,"")</f>
        <v/>
      </c>
      <c r="O705" s="186" t="str">
        <f aca="false">IF(AND(O$30&gt;=$D705,O$30&lt;=$D705,NOT(ISBLANK($D705))),$G705,"")</f>
        <v/>
      </c>
      <c r="P705" s="186" t="str">
        <f aca="false">IF(AND(P$30&gt;=$D705,P$30&lt;=$D705,NOT(ISBLANK($D705))),$G705,"")</f>
        <v/>
      </c>
      <c r="Q705" s="186" t="str">
        <f aca="false">IF(AND(Q$30&gt;=$D705,Q$30&lt;=$D705,NOT(ISBLANK($D705))),$G705,"")</f>
        <v/>
      </c>
      <c r="R705" s="186" t="str">
        <f aca="false">IF(AND(R$30&gt;=$D705,R$30&lt;=$D705,NOT(ISBLANK($D705))),$G705,"")</f>
        <v/>
      </c>
    </row>
    <row r="706" customFormat="false" ht="15.05" hidden="false" customHeight="false" outlineLevel="0" collapsed="false">
      <c r="G706" s="0"/>
      <c r="H706" s="197"/>
      <c r="I706" s="197"/>
      <c r="J706" s="226"/>
      <c r="L706" s="186" t="str">
        <f aca="false">IF(AND(L$30&gt;=$D706,L$30&lt;=$D706,NOT(ISBLANK($D706))),$G706,"")</f>
        <v/>
      </c>
      <c r="M706" s="186" t="str">
        <f aca="false">IF(AND(M$30&gt;=$D706,M$30&lt;=$D706,NOT(ISBLANK($D706))),$G706,"")</f>
        <v/>
      </c>
      <c r="N706" s="186" t="str">
        <f aca="false">IF(AND(N$30&gt;=$D706,N$30&lt;=$D706,NOT(ISBLANK($D706))),$G706,"")</f>
        <v/>
      </c>
      <c r="O706" s="186" t="str">
        <f aca="false">IF(AND(O$30&gt;=$D706,O$30&lt;=$D706,NOT(ISBLANK($D706))),$G706,"")</f>
        <v/>
      </c>
      <c r="P706" s="186" t="str">
        <f aca="false">IF(AND(P$30&gt;=$D706,P$30&lt;=$D706,NOT(ISBLANK($D706))),$G706,"")</f>
        <v/>
      </c>
      <c r="Q706" s="186" t="str">
        <f aca="false">IF(AND(Q$30&gt;=$D706,Q$30&lt;=$D706,NOT(ISBLANK($D706))),$G706,"")</f>
        <v/>
      </c>
      <c r="R706" s="186" t="str">
        <f aca="false">IF(AND(R$30&gt;=$D706,R$30&lt;=$D706,NOT(ISBLANK($D706))),$G706,"")</f>
        <v/>
      </c>
    </row>
    <row r="707" customFormat="false" ht="15.05" hidden="false" customHeight="false" outlineLevel="0" collapsed="false">
      <c r="G707" s="0"/>
      <c r="H707" s="197"/>
      <c r="I707" s="197"/>
      <c r="J707" s="226"/>
      <c r="L707" s="186" t="str">
        <f aca="false">IF(AND(L$30&gt;=$D707,L$30&lt;=$D707,NOT(ISBLANK($D707))),$G707,"")</f>
        <v/>
      </c>
      <c r="M707" s="186" t="str">
        <f aca="false">IF(AND(M$30&gt;=$D707,M$30&lt;=$D707,NOT(ISBLANK($D707))),$G707,"")</f>
        <v/>
      </c>
      <c r="N707" s="186" t="str">
        <f aca="false">IF(AND(N$30&gt;=$D707,N$30&lt;=$D707,NOT(ISBLANK($D707))),$G707,"")</f>
        <v/>
      </c>
      <c r="O707" s="186" t="str">
        <f aca="false">IF(AND(O$30&gt;=$D707,O$30&lt;=$D707,NOT(ISBLANK($D707))),$G707,"")</f>
        <v/>
      </c>
      <c r="P707" s="186" t="str">
        <f aca="false">IF(AND(P$30&gt;=$D707,P$30&lt;=$D707,NOT(ISBLANK($D707))),$G707,"")</f>
        <v/>
      </c>
      <c r="Q707" s="186" t="str">
        <f aca="false">IF(AND(Q$30&gt;=$D707,Q$30&lt;=$D707,NOT(ISBLANK($D707))),$G707,"")</f>
        <v/>
      </c>
      <c r="R707" s="186" t="str">
        <f aca="false">IF(AND(R$30&gt;=$D707,R$30&lt;=$D707,NOT(ISBLANK($D707))),$G707,"")</f>
        <v/>
      </c>
    </row>
    <row r="708" customFormat="false" ht="15.05" hidden="false" customHeight="false" outlineLevel="0" collapsed="false">
      <c r="G708" s="0"/>
      <c r="H708" s="197"/>
      <c r="I708" s="197"/>
      <c r="J708" s="226"/>
      <c r="L708" s="186" t="str">
        <f aca="false">IF(AND(L$30&gt;=$D708,L$30&lt;=$D708,NOT(ISBLANK($D708))),$G708,"")</f>
        <v/>
      </c>
      <c r="M708" s="186" t="str">
        <f aca="false">IF(AND(M$30&gt;=$D708,M$30&lt;=$D708,NOT(ISBLANK($D708))),$G708,"")</f>
        <v/>
      </c>
      <c r="N708" s="186" t="str">
        <f aca="false">IF(AND(N$30&gt;=$D708,N$30&lt;=$D708,NOT(ISBLANK($D708))),$G708,"")</f>
        <v/>
      </c>
      <c r="O708" s="186" t="str">
        <f aca="false">IF(AND(O$30&gt;=$D708,O$30&lt;=$D708,NOT(ISBLANK($D708))),$G708,"")</f>
        <v/>
      </c>
      <c r="P708" s="186" t="str">
        <f aca="false">IF(AND(P$30&gt;=$D708,P$30&lt;=$D708,NOT(ISBLANK($D708))),$G708,"")</f>
        <v/>
      </c>
      <c r="Q708" s="186" t="str">
        <f aca="false">IF(AND(Q$30&gt;=$D708,Q$30&lt;=$D708,NOT(ISBLANK($D708))),$G708,"")</f>
        <v/>
      </c>
      <c r="R708" s="186" t="str">
        <f aca="false">IF(AND(R$30&gt;=$D708,R$30&lt;=$D708,NOT(ISBLANK($D708))),$G708,"")</f>
        <v/>
      </c>
    </row>
    <row r="709" customFormat="false" ht="15.05" hidden="false" customHeight="false" outlineLevel="0" collapsed="false">
      <c r="G709" s="0"/>
      <c r="H709" s="197"/>
      <c r="I709" s="197"/>
      <c r="J709" s="226"/>
      <c r="L709" s="186" t="str">
        <f aca="false">IF(AND(L$30&gt;=$D709,L$30&lt;=$D709,NOT(ISBLANK($D709))),$G709,"")</f>
        <v/>
      </c>
      <c r="M709" s="186" t="str">
        <f aca="false">IF(AND(M$30&gt;=$D709,M$30&lt;=$D709,NOT(ISBLANK($D709))),$G709,"")</f>
        <v/>
      </c>
      <c r="N709" s="186" t="str">
        <f aca="false">IF(AND(N$30&gt;=$D709,N$30&lt;=$D709,NOT(ISBLANK($D709))),$G709,"")</f>
        <v/>
      </c>
      <c r="O709" s="186" t="str">
        <f aca="false">IF(AND(O$30&gt;=$D709,O$30&lt;=$D709,NOT(ISBLANK($D709))),$G709,"")</f>
        <v/>
      </c>
      <c r="P709" s="186" t="str">
        <f aca="false">IF(AND(P$30&gt;=$D709,P$30&lt;=$D709,NOT(ISBLANK($D709))),$G709,"")</f>
        <v/>
      </c>
      <c r="Q709" s="186" t="str">
        <f aca="false">IF(AND(Q$30&gt;=$D709,Q$30&lt;=$D709,NOT(ISBLANK($D709))),$G709,"")</f>
        <v/>
      </c>
      <c r="R709" s="186" t="str">
        <f aca="false">IF(AND(R$30&gt;=$D709,R$30&lt;=$D709,NOT(ISBLANK($D709))),$G709,"")</f>
        <v/>
      </c>
    </row>
    <row r="710" customFormat="false" ht="15.05" hidden="false" customHeight="false" outlineLevel="0" collapsed="false">
      <c r="G710" s="0"/>
      <c r="H710" s="197"/>
      <c r="I710" s="197"/>
      <c r="J710" s="226"/>
      <c r="L710" s="186" t="str">
        <f aca="false">IF(AND(L$30&gt;=$D710,L$30&lt;=$D710,NOT(ISBLANK($D710))),$G710,"")</f>
        <v/>
      </c>
      <c r="M710" s="186" t="str">
        <f aca="false">IF(AND(M$30&gt;=$D710,M$30&lt;=$D710,NOT(ISBLANK($D710))),$G710,"")</f>
        <v/>
      </c>
      <c r="N710" s="186" t="str">
        <f aca="false">IF(AND(N$30&gt;=$D710,N$30&lt;=$D710,NOT(ISBLANK($D710))),$G710,"")</f>
        <v/>
      </c>
      <c r="O710" s="186" t="str">
        <f aca="false">IF(AND(O$30&gt;=$D710,O$30&lt;=$D710,NOT(ISBLANK($D710))),$G710,"")</f>
        <v/>
      </c>
      <c r="P710" s="186" t="str">
        <f aca="false">IF(AND(P$30&gt;=$D710,P$30&lt;=$D710,NOT(ISBLANK($D710))),$G710,"")</f>
        <v/>
      </c>
      <c r="Q710" s="186" t="str">
        <f aca="false">IF(AND(Q$30&gt;=$D710,Q$30&lt;=$D710,NOT(ISBLANK($D710))),$G710,"")</f>
        <v/>
      </c>
      <c r="R710" s="186" t="str">
        <f aca="false">IF(AND(R$30&gt;=$D710,R$30&lt;=$D710,NOT(ISBLANK($D710))),$G710,"")</f>
        <v/>
      </c>
    </row>
    <row r="711" customFormat="false" ht="15.05" hidden="false" customHeight="false" outlineLevel="0" collapsed="false">
      <c r="G711" s="0"/>
      <c r="H711" s="197"/>
      <c r="I711" s="197"/>
      <c r="J711" s="226"/>
      <c r="L711" s="186" t="str">
        <f aca="false">IF(AND(L$30&gt;=$D711,L$30&lt;=$D711,NOT(ISBLANK($D711))),$G711,"")</f>
        <v/>
      </c>
      <c r="M711" s="186" t="str">
        <f aca="false">IF(AND(M$30&gt;=$D711,M$30&lt;=$D711,NOT(ISBLANK($D711))),$G711,"")</f>
        <v/>
      </c>
      <c r="N711" s="186" t="str">
        <f aca="false">IF(AND(N$30&gt;=$D711,N$30&lt;=$D711,NOT(ISBLANK($D711))),$G711,"")</f>
        <v/>
      </c>
      <c r="O711" s="186" t="str">
        <f aca="false">IF(AND(O$30&gt;=$D711,O$30&lt;=$D711,NOT(ISBLANK($D711))),$G711,"")</f>
        <v/>
      </c>
      <c r="P711" s="186" t="str">
        <f aca="false">IF(AND(P$30&gt;=$D711,P$30&lt;=$D711,NOT(ISBLANK($D711))),$G711,"")</f>
        <v/>
      </c>
      <c r="Q711" s="186" t="str">
        <f aca="false">IF(AND(Q$30&gt;=$D711,Q$30&lt;=$D711,NOT(ISBLANK($D711))),$G711,"")</f>
        <v/>
      </c>
      <c r="R711" s="186" t="str">
        <f aca="false">IF(AND(R$30&gt;=$D711,R$30&lt;=$D711,NOT(ISBLANK($D711))),$G711,"")</f>
        <v/>
      </c>
    </row>
    <row r="712" customFormat="false" ht="15.05" hidden="false" customHeight="false" outlineLevel="0" collapsed="false">
      <c r="G712" s="0"/>
      <c r="H712" s="197"/>
      <c r="I712" s="197"/>
      <c r="J712" s="226"/>
      <c r="L712" s="186" t="str">
        <f aca="false">IF(AND(L$30&gt;=$D712,L$30&lt;=$D712,NOT(ISBLANK($D712))),$G712,"")</f>
        <v/>
      </c>
      <c r="M712" s="186" t="str">
        <f aca="false">IF(AND(M$30&gt;=$D712,M$30&lt;=$D712,NOT(ISBLANK($D712))),$G712,"")</f>
        <v/>
      </c>
      <c r="N712" s="186" t="str">
        <f aca="false">IF(AND(N$30&gt;=$D712,N$30&lt;=$D712,NOT(ISBLANK($D712))),$G712,"")</f>
        <v/>
      </c>
      <c r="O712" s="186" t="str">
        <f aca="false">IF(AND(O$30&gt;=$D712,O$30&lt;=$D712,NOT(ISBLANK($D712))),$G712,"")</f>
        <v/>
      </c>
      <c r="P712" s="186" t="str">
        <f aca="false">IF(AND(P$30&gt;=$D712,P$30&lt;=$D712,NOT(ISBLANK($D712))),$G712,"")</f>
        <v/>
      </c>
      <c r="Q712" s="186" t="str">
        <f aca="false">IF(AND(Q$30&gt;=$D712,Q$30&lt;=$D712,NOT(ISBLANK($D712))),$G712,"")</f>
        <v/>
      </c>
      <c r="R712" s="186" t="str">
        <f aca="false">IF(AND(R$30&gt;=$D712,R$30&lt;=$D712,NOT(ISBLANK($D712))),$G712,"")</f>
        <v/>
      </c>
    </row>
    <row r="713" customFormat="false" ht="15.05" hidden="false" customHeight="false" outlineLevel="0" collapsed="false">
      <c r="G713" s="0"/>
      <c r="H713" s="197"/>
      <c r="I713" s="197"/>
      <c r="J713" s="226"/>
      <c r="L713" s="186" t="str">
        <f aca="false">IF(AND(L$30&gt;=$D713,L$30&lt;=$D713,NOT(ISBLANK($D713))),$G713,"")</f>
        <v/>
      </c>
      <c r="M713" s="186" t="str">
        <f aca="false">IF(AND(M$30&gt;=$D713,M$30&lt;=$D713,NOT(ISBLANK($D713))),$G713,"")</f>
        <v/>
      </c>
      <c r="N713" s="186" t="str">
        <f aca="false">IF(AND(N$30&gt;=$D713,N$30&lt;=$D713,NOT(ISBLANK($D713))),$G713,"")</f>
        <v/>
      </c>
      <c r="O713" s="186" t="str">
        <f aca="false">IF(AND(O$30&gt;=$D713,O$30&lt;=$D713,NOT(ISBLANK($D713))),$G713,"")</f>
        <v/>
      </c>
      <c r="P713" s="186" t="str">
        <f aca="false">IF(AND(P$30&gt;=$D713,P$30&lt;=$D713,NOT(ISBLANK($D713))),$G713,"")</f>
        <v/>
      </c>
      <c r="Q713" s="186" t="str">
        <f aca="false">IF(AND(Q$30&gt;=$D713,Q$30&lt;=$D713,NOT(ISBLANK($D713))),$G713,"")</f>
        <v/>
      </c>
      <c r="R713" s="186" t="str">
        <f aca="false">IF(AND(R$30&gt;=$D713,R$30&lt;=$D713,NOT(ISBLANK($D713))),$G713,"")</f>
        <v/>
      </c>
    </row>
    <row r="714" customFormat="false" ht="15.05" hidden="false" customHeight="false" outlineLevel="0" collapsed="false">
      <c r="G714" s="0"/>
      <c r="H714" s="197"/>
      <c r="I714" s="197"/>
      <c r="J714" s="226"/>
      <c r="L714" s="186" t="str">
        <f aca="false">IF(AND(L$30&gt;=$D714,L$30&lt;=$D714,NOT(ISBLANK($D714))),$G714,"")</f>
        <v/>
      </c>
      <c r="M714" s="186" t="str">
        <f aca="false">IF(AND(M$30&gt;=$D714,M$30&lt;=$D714,NOT(ISBLANK($D714))),$G714,"")</f>
        <v/>
      </c>
      <c r="N714" s="186" t="str">
        <f aca="false">IF(AND(N$30&gt;=$D714,N$30&lt;=$D714,NOT(ISBLANK($D714))),$G714,"")</f>
        <v/>
      </c>
      <c r="O714" s="186" t="str">
        <f aca="false">IF(AND(O$30&gt;=$D714,O$30&lt;=$D714,NOT(ISBLANK($D714))),$G714,"")</f>
        <v/>
      </c>
      <c r="P714" s="186" t="str">
        <f aca="false">IF(AND(P$30&gt;=$D714,P$30&lt;=$D714,NOT(ISBLANK($D714))),$G714,"")</f>
        <v/>
      </c>
      <c r="Q714" s="186" t="str">
        <f aca="false">IF(AND(Q$30&gt;=$D714,Q$30&lt;=$D714,NOT(ISBLANK($D714))),$G714,"")</f>
        <v/>
      </c>
      <c r="R714" s="186" t="str">
        <f aca="false">IF(AND(R$30&gt;=$D714,R$30&lt;=$D714,NOT(ISBLANK($D714))),$G714,"")</f>
        <v/>
      </c>
    </row>
    <row r="715" customFormat="false" ht="15.05" hidden="false" customHeight="false" outlineLevel="0" collapsed="false">
      <c r="G715" s="0"/>
      <c r="H715" s="197"/>
      <c r="I715" s="197"/>
      <c r="J715" s="226"/>
      <c r="L715" s="186" t="str">
        <f aca="false">IF(AND(L$30&gt;=$D715,L$30&lt;=$D715,NOT(ISBLANK($D715))),$G715,"")</f>
        <v/>
      </c>
      <c r="M715" s="186" t="str">
        <f aca="false">IF(AND(M$30&gt;=$D715,M$30&lt;=$D715,NOT(ISBLANK($D715))),$G715,"")</f>
        <v/>
      </c>
      <c r="N715" s="186" t="str">
        <f aca="false">IF(AND(N$30&gt;=$D715,N$30&lt;=$D715,NOT(ISBLANK($D715))),$G715,"")</f>
        <v/>
      </c>
      <c r="O715" s="186" t="str">
        <f aca="false">IF(AND(O$30&gt;=$D715,O$30&lt;=$D715,NOT(ISBLANK($D715))),$G715,"")</f>
        <v/>
      </c>
      <c r="P715" s="186" t="str">
        <f aca="false">IF(AND(P$30&gt;=$D715,P$30&lt;=$D715,NOT(ISBLANK($D715))),$G715,"")</f>
        <v/>
      </c>
      <c r="Q715" s="186" t="str">
        <f aca="false">IF(AND(Q$30&gt;=$D715,Q$30&lt;=$D715,NOT(ISBLANK($D715))),$G715,"")</f>
        <v/>
      </c>
      <c r="R715" s="186" t="str">
        <f aca="false">IF(AND(R$30&gt;=$D715,R$30&lt;=$D715,NOT(ISBLANK($D715))),$G715,"")</f>
        <v/>
      </c>
    </row>
    <row r="716" customFormat="false" ht="15.05" hidden="false" customHeight="false" outlineLevel="0" collapsed="false">
      <c r="G716" s="0"/>
      <c r="H716" s="197"/>
      <c r="I716" s="197"/>
      <c r="J716" s="226"/>
      <c r="L716" s="186" t="str">
        <f aca="false">IF(AND(L$30&gt;=$D716,L$30&lt;=$D716,NOT(ISBLANK($D716))),$G716,"")</f>
        <v/>
      </c>
      <c r="M716" s="186" t="str">
        <f aca="false">IF(AND(M$30&gt;=$D716,M$30&lt;=$D716,NOT(ISBLANK($D716))),$G716,"")</f>
        <v/>
      </c>
      <c r="N716" s="186" t="str">
        <f aca="false">IF(AND(N$30&gt;=$D716,N$30&lt;=$D716,NOT(ISBLANK($D716))),$G716,"")</f>
        <v/>
      </c>
      <c r="O716" s="186" t="str">
        <f aca="false">IF(AND(O$30&gt;=$D716,O$30&lt;=$D716,NOT(ISBLANK($D716))),$G716,"")</f>
        <v/>
      </c>
      <c r="P716" s="186" t="str">
        <f aca="false">IF(AND(P$30&gt;=$D716,P$30&lt;=$D716,NOT(ISBLANK($D716))),$G716,"")</f>
        <v/>
      </c>
      <c r="Q716" s="186" t="str">
        <f aca="false">IF(AND(Q$30&gt;=$D716,Q$30&lt;=$D716,NOT(ISBLANK($D716))),$G716,"")</f>
        <v/>
      </c>
      <c r="R716" s="186" t="str">
        <f aca="false">IF(AND(R$30&gt;=$D716,R$30&lt;=$D716,NOT(ISBLANK($D716))),$G716,"")</f>
        <v/>
      </c>
    </row>
    <row r="717" customFormat="false" ht="15.05" hidden="false" customHeight="false" outlineLevel="0" collapsed="false">
      <c r="G717" s="0"/>
      <c r="H717" s="197"/>
      <c r="I717" s="197"/>
      <c r="J717" s="226"/>
      <c r="L717" s="186" t="str">
        <f aca="false">IF(AND(L$30&gt;=$D717,L$30&lt;=$D717,NOT(ISBLANK($D717))),$G717,"")</f>
        <v/>
      </c>
      <c r="M717" s="186" t="str">
        <f aca="false">IF(AND(M$30&gt;=$D717,M$30&lt;=$D717,NOT(ISBLANK($D717))),$G717,"")</f>
        <v/>
      </c>
      <c r="N717" s="186" t="str">
        <f aca="false">IF(AND(N$30&gt;=$D717,N$30&lt;=$D717,NOT(ISBLANK($D717))),$G717,"")</f>
        <v/>
      </c>
      <c r="O717" s="186" t="str">
        <f aca="false">IF(AND(O$30&gt;=$D717,O$30&lt;=$D717,NOT(ISBLANK($D717))),$G717,"")</f>
        <v/>
      </c>
      <c r="P717" s="186" t="str">
        <f aca="false">IF(AND(P$30&gt;=$D717,P$30&lt;=$D717,NOT(ISBLANK($D717))),$G717,"")</f>
        <v/>
      </c>
      <c r="Q717" s="186" t="str">
        <f aca="false">IF(AND(Q$30&gt;=$D717,Q$30&lt;=$D717,NOT(ISBLANK($D717))),$G717,"")</f>
        <v/>
      </c>
      <c r="R717" s="186" t="str">
        <f aca="false">IF(AND(R$30&gt;=$D717,R$30&lt;=$D717,NOT(ISBLANK($D717))),$G717,"")</f>
        <v/>
      </c>
    </row>
    <row r="718" customFormat="false" ht="15.05" hidden="false" customHeight="false" outlineLevel="0" collapsed="false">
      <c r="G718" s="0"/>
      <c r="H718" s="197"/>
      <c r="I718" s="197"/>
      <c r="J718" s="226"/>
      <c r="L718" s="186" t="str">
        <f aca="false">IF(AND(L$30&gt;=$D718,L$30&lt;=$D718,NOT(ISBLANK($D718))),$G718,"")</f>
        <v/>
      </c>
      <c r="M718" s="186" t="str">
        <f aca="false">IF(AND(M$30&gt;=$D718,M$30&lt;=$D718,NOT(ISBLANK($D718))),$G718,"")</f>
        <v/>
      </c>
      <c r="N718" s="186" t="str">
        <f aca="false">IF(AND(N$30&gt;=$D718,N$30&lt;=$D718,NOT(ISBLANK($D718))),$G718,"")</f>
        <v/>
      </c>
      <c r="O718" s="186" t="str">
        <f aca="false">IF(AND(O$30&gt;=$D718,O$30&lt;=$D718,NOT(ISBLANK($D718))),$G718,"")</f>
        <v/>
      </c>
      <c r="P718" s="186" t="str">
        <f aca="false">IF(AND(P$30&gt;=$D718,P$30&lt;=$D718,NOT(ISBLANK($D718))),$G718,"")</f>
        <v/>
      </c>
      <c r="Q718" s="186" t="str">
        <f aca="false">IF(AND(Q$30&gt;=$D718,Q$30&lt;=$D718,NOT(ISBLANK($D718))),$G718,"")</f>
        <v/>
      </c>
      <c r="R718" s="186" t="str">
        <f aca="false">IF(AND(R$30&gt;=$D718,R$30&lt;=$D718,NOT(ISBLANK($D718))),$G718,"")</f>
        <v/>
      </c>
    </row>
    <row r="719" customFormat="false" ht="15.05" hidden="false" customHeight="false" outlineLevel="0" collapsed="false">
      <c r="G719" s="0"/>
      <c r="H719" s="197"/>
      <c r="I719" s="197"/>
      <c r="J719" s="226"/>
      <c r="L719" s="186" t="str">
        <f aca="false">IF(AND(L$30&gt;=$D719,L$30&lt;=$D719,NOT(ISBLANK($D719))),$G719,"")</f>
        <v/>
      </c>
      <c r="M719" s="186" t="str">
        <f aca="false">IF(AND(M$30&gt;=$D719,M$30&lt;=$D719,NOT(ISBLANK($D719))),$G719,"")</f>
        <v/>
      </c>
      <c r="N719" s="186" t="str">
        <f aca="false">IF(AND(N$30&gt;=$D719,N$30&lt;=$D719,NOT(ISBLANK($D719))),$G719,"")</f>
        <v/>
      </c>
      <c r="O719" s="186" t="str">
        <f aca="false">IF(AND(O$30&gt;=$D719,O$30&lt;=$D719,NOT(ISBLANK($D719))),$G719,"")</f>
        <v/>
      </c>
      <c r="P719" s="186" t="str">
        <f aca="false">IF(AND(P$30&gt;=$D719,P$30&lt;=$D719,NOT(ISBLANK($D719))),$G719,"")</f>
        <v/>
      </c>
      <c r="Q719" s="186" t="str">
        <f aca="false">IF(AND(Q$30&gt;=$D719,Q$30&lt;=$D719,NOT(ISBLANK($D719))),$G719,"")</f>
        <v/>
      </c>
      <c r="R719" s="186" t="str">
        <f aca="false">IF(AND(R$30&gt;=$D719,R$30&lt;=$D719,NOT(ISBLANK($D719))),$G719,"")</f>
        <v/>
      </c>
    </row>
    <row r="720" customFormat="false" ht="15.05" hidden="false" customHeight="false" outlineLevel="0" collapsed="false">
      <c r="G720" s="0"/>
      <c r="H720" s="197"/>
      <c r="I720" s="197"/>
      <c r="J720" s="226"/>
      <c r="L720" s="186" t="str">
        <f aca="false">IF(AND(L$30&gt;=$D720,L$30&lt;=$D720,NOT(ISBLANK($D720))),$G720,"")</f>
        <v/>
      </c>
      <c r="M720" s="186" t="str">
        <f aca="false">IF(AND(M$30&gt;=$D720,M$30&lt;=$D720,NOT(ISBLANK($D720))),$G720,"")</f>
        <v/>
      </c>
      <c r="N720" s="186" t="str">
        <f aca="false">IF(AND(N$30&gt;=$D720,N$30&lt;=$D720,NOT(ISBLANK($D720))),$G720,"")</f>
        <v/>
      </c>
      <c r="O720" s="186" t="str">
        <f aca="false">IF(AND(O$30&gt;=$D720,O$30&lt;=$D720,NOT(ISBLANK($D720))),$G720,"")</f>
        <v/>
      </c>
      <c r="P720" s="186" t="str">
        <f aca="false">IF(AND(P$30&gt;=$D720,P$30&lt;=$D720,NOT(ISBLANK($D720))),$G720,"")</f>
        <v/>
      </c>
      <c r="Q720" s="186" t="str">
        <f aca="false">IF(AND(Q$30&gt;=$D720,Q$30&lt;=$D720,NOT(ISBLANK($D720))),$G720,"")</f>
        <v/>
      </c>
      <c r="R720" s="186" t="str">
        <f aca="false">IF(AND(R$30&gt;=$D720,R$30&lt;=$D720,NOT(ISBLANK($D720))),$G720,"")</f>
        <v/>
      </c>
    </row>
    <row r="721" customFormat="false" ht="15.05" hidden="false" customHeight="false" outlineLevel="0" collapsed="false">
      <c r="G721" s="0"/>
      <c r="H721" s="197"/>
      <c r="I721" s="197"/>
      <c r="J721" s="226"/>
      <c r="L721" s="186" t="str">
        <f aca="false">IF(AND(L$30&gt;=$D721,L$30&lt;=$D721,NOT(ISBLANK($D721))),$G721,"")</f>
        <v/>
      </c>
      <c r="M721" s="186" t="str">
        <f aca="false">IF(AND(M$30&gt;=$D721,M$30&lt;=$D721,NOT(ISBLANK($D721))),$G721,"")</f>
        <v/>
      </c>
      <c r="N721" s="186" t="str">
        <f aca="false">IF(AND(N$30&gt;=$D721,N$30&lt;=$D721,NOT(ISBLANK($D721))),$G721,"")</f>
        <v/>
      </c>
      <c r="O721" s="186" t="str">
        <f aca="false">IF(AND(O$30&gt;=$D721,O$30&lt;=$D721,NOT(ISBLANK($D721))),$G721,"")</f>
        <v/>
      </c>
      <c r="P721" s="186" t="str">
        <f aca="false">IF(AND(P$30&gt;=$D721,P$30&lt;=$D721,NOT(ISBLANK($D721))),$G721,"")</f>
        <v/>
      </c>
      <c r="Q721" s="186" t="str">
        <f aca="false">IF(AND(Q$30&gt;=$D721,Q$30&lt;=$D721,NOT(ISBLANK($D721))),$G721,"")</f>
        <v/>
      </c>
      <c r="R721" s="186" t="str">
        <f aca="false">IF(AND(R$30&gt;=$D721,R$30&lt;=$D721,NOT(ISBLANK($D721))),$G721,"")</f>
        <v/>
      </c>
    </row>
    <row r="722" customFormat="false" ht="15.05" hidden="false" customHeight="false" outlineLevel="0" collapsed="false">
      <c r="G722" s="0"/>
      <c r="H722" s="197"/>
      <c r="I722" s="197"/>
      <c r="J722" s="226"/>
      <c r="L722" s="186" t="str">
        <f aca="false">IF(AND(L$30&gt;=$D722,L$30&lt;=$D722,NOT(ISBLANK($D722))),$G722,"")</f>
        <v/>
      </c>
      <c r="M722" s="186" t="str">
        <f aca="false">IF(AND(M$30&gt;=$D722,M$30&lt;=$D722,NOT(ISBLANK($D722))),$G722,"")</f>
        <v/>
      </c>
      <c r="N722" s="186" t="str">
        <f aca="false">IF(AND(N$30&gt;=$D722,N$30&lt;=$D722,NOT(ISBLANK($D722))),$G722,"")</f>
        <v/>
      </c>
      <c r="O722" s="186" t="str">
        <f aca="false">IF(AND(O$30&gt;=$D722,O$30&lt;=$D722,NOT(ISBLANK($D722))),$G722,"")</f>
        <v/>
      </c>
      <c r="P722" s="186" t="str">
        <f aca="false">IF(AND(P$30&gt;=$D722,P$30&lt;=$D722,NOT(ISBLANK($D722))),$G722,"")</f>
        <v/>
      </c>
      <c r="Q722" s="186" t="str">
        <f aca="false">IF(AND(Q$30&gt;=$D722,Q$30&lt;=$D722,NOT(ISBLANK($D722))),$G722,"")</f>
        <v/>
      </c>
      <c r="R722" s="186" t="str">
        <f aca="false">IF(AND(R$30&gt;=$D722,R$30&lt;=$D722,NOT(ISBLANK($D722))),$G722,"")</f>
        <v/>
      </c>
    </row>
    <row r="723" customFormat="false" ht="15.05" hidden="false" customHeight="false" outlineLevel="0" collapsed="false">
      <c r="G723" s="0"/>
      <c r="H723" s="197"/>
      <c r="I723" s="197"/>
      <c r="J723" s="226"/>
      <c r="L723" s="186" t="str">
        <f aca="false">IF(AND(L$30&gt;=$D723,L$30&lt;=$D723,NOT(ISBLANK($D723))),$G723,"")</f>
        <v/>
      </c>
      <c r="M723" s="186" t="str">
        <f aca="false">IF(AND(M$30&gt;=$D723,M$30&lt;=$D723,NOT(ISBLANK($D723))),$G723,"")</f>
        <v/>
      </c>
      <c r="N723" s="186" t="str">
        <f aca="false">IF(AND(N$30&gt;=$D723,N$30&lt;=$D723,NOT(ISBLANK($D723))),$G723,"")</f>
        <v/>
      </c>
      <c r="O723" s="186" t="str">
        <f aca="false">IF(AND(O$30&gt;=$D723,O$30&lt;=$D723,NOT(ISBLANK($D723))),$G723,"")</f>
        <v/>
      </c>
      <c r="P723" s="186" t="str">
        <f aca="false">IF(AND(P$30&gt;=$D723,P$30&lt;=$D723,NOT(ISBLANK($D723))),$G723,"")</f>
        <v/>
      </c>
      <c r="Q723" s="186" t="str">
        <f aca="false">IF(AND(Q$30&gt;=$D723,Q$30&lt;=$D723,NOT(ISBLANK($D723))),$G723,"")</f>
        <v/>
      </c>
      <c r="R723" s="186" t="str">
        <f aca="false">IF(AND(R$30&gt;=$D723,R$30&lt;=$D723,NOT(ISBLANK($D723))),$G723,"")</f>
        <v/>
      </c>
    </row>
    <row r="724" customFormat="false" ht="15.05" hidden="false" customHeight="false" outlineLevel="0" collapsed="false">
      <c r="G724" s="0"/>
      <c r="H724" s="197"/>
      <c r="I724" s="197"/>
      <c r="J724" s="226"/>
      <c r="L724" s="186" t="str">
        <f aca="false">IF(AND(L$30&gt;=$D724,L$30&lt;=$D724,NOT(ISBLANK($D724))),$G724,"")</f>
        <v/>
      </c>
      <c r="M724" s="186" t="str">
        <f aca="false">IF(AND(M$30&gt;=$D724,M$30&lt;=$D724,NOT(ISBLANK($D724))),$G724,"")</f>
        <v/>
      </c>
      <c r="N724" s="186" t="str">
        <f aca="false">IF(AND(N$30&gt;=$D724,N$30&lt;=$D724,NOT(ISBLANK($D724))),$G724,"")</f>
        <v/>
      </c>
      <c r="O724" s="186" t="str">
        <f aca="false">IF(AND(O$30&gt;=$D724,O$30&lt;=$D724,NOT(ISBLANK($D724))),$G724,"")</f>
        <v/>
      </c>
      <c r="P724" s="186" t="str">
        <f aca="false">IF(AND(P$30&gt;=$D724,P$30&lt;=$D724,NOT(ISBLANK($D724))),$G724,"")</f>
        <v/>
      </c>
      <c r="Q724" s="186" t="str">
        <f aca="false">IF(AND(Q$30&gt;=$D724,Q$30&lt;=$D724,NOT(ISBLANK($D724))),$G724,"")</f>
        <v/>
      </c>
      <c r="R724" s="186" t="str">
        <f aca="false">IF(AND(R$30&gt;=$D724,R$30&lt;=$D724,NOT(ISBLANK($D724))),$G724,"")</f>
        <v/>
      </c>
    </row>
    <row r="725" customFormat="false" ht="15.05" hidden="false" customHeight="false" outlineLevel="0" collapsed="false">
      <c r="G725" s="0"/>
      <c r="H725" s="197"/>
      <c r="I725" s="197"/>
      <c r="J725" s="226"/>
      <c r="L725" s="186" t="str">
        <f aca="false">IF(AND(L$30&gt;=$D725,L$30&lt;=$D725,NOT(ISBLANK($D725))),$G725,"")</f>
        <v/>
      </c>
      <c r="M725" s="186" t="str">
        <f aca="false">IF(AND(M$30&gt;=$D725,M$30&lt;=$D725,NOT(ISBLANK($D725))),$G725,"")</f>
        <v/>
      </c>
      <c r="N725" s="186" t="str">
        <f aca="false">IF(AND(N$30&gt;=$D725,N$30&lt;=$D725,NOT(ISBLANK($D725))),$G725,"")</f>
        <v/>
      </c>
      <c r="O725" s="186" t="str">
        <f aca="false">IF(AND(O$30&gt;=$D725,O$30&lt;=$D725,NOT(ISBLANK($D725))),$G725,"")</f>
        <v/>
      </c>
      <c r="P725" s="186" t="str">
        <f aca="false">IF(AND(P$30&gt;=$D725,P$30&lt;=$D725,NOT(ISBLANK($D725))),$G725,"")</f>
        <v/>
      </c>
      <c r="Q725" s="186" t="str">
        <f aca="false">IF(AND(Q$30&gt;=$D725,Q$30&lt;=$D725,NOT(ISBLANK($D725))),$G725,"")</f>
        <v/>
      </c>
      <c r="R725" s="186" t="str">
        <f aca="false">IF(AND(R$30&gt;=$D725,R$30&lt;=$D725,NOT(ISBLANK($D725))),$G725,"")</f>
        <v/>
      </c>
    </row>
    <row r="726" customFormat="false" ht="15.05" hidden="false" customHeight="false" outlineLevel="0" collapsed="false">
      <c r="G726" s="0"/>
      <c r="H726" s="197"/>
      <c r="I726" s="197"/>
      <c r="J726" s="226"/>
      <c r="L726" s="186" t="str">
        <f aca="false">IF(AND(L$30&gt;=$D726,L$30&lt;=$D726,NOT(ISBLANK($D726))),$G726,"")</f>
        <v/>
      </c>
      <c r="M726" s="186" t="str">
        <f aca="false">IF(AND(M$30&gt;=$D726,M$30&lt;=$D726,NOT(ISBLANK($D726))),$G726,"")</f>
        <v/>
      </c>
      <c r="N726" s="186" t="str">
        <f aca="false">IF(AND(N$30&gt;=$D726,N$30&lt;=$D726,NOT(ISBLANK($D726))),$G726,"")</f>
        <v/>
      </c>
      <c r="O726" s="186" t="str">
        <f aca="false">IF(AND(O$30&gt;=$D726,O$30&lt;=$D726,NOT(ISBLANK($D726))),$G726,"")</f>
        <v/>
      </c>
      <c r="P726" s="186" t="str">
        <f aca="false">IF(AND(P$30&gt;=$D726,P$30&lt;=$D726,NOT(ISBLANK($D726))),$G726,"")</f>
        <v/>
      </c>
      <c r="Q726" s="186" t="str">
        <f aca="false">IF(AND(Q$30&gt;=$D726,Q$30&lt;=$D726,NOT(ISBLANK($D726))),$G726,"")</f>
        <v/>
      </c>
      <c r="R726" s="186" t="str">
        <f aca="false">IF(AND(R$30&gt;=$D726,R$30&lt;=$D726,NOT(ISBLANK($D726))),$G726,"")</f>
        <v/>
      </c>
    </row>
    <row r="727" customFormat="false" ht="15.05" hidden="false" customHeight="false" outlineLevel="0" collapsed="false">
      <c r="G727" s="0"/>
      <c r="H727" s="197"/>
      <c r="I727" s="197"/>
      <c r="J727" s="226"/>
      <c r="L727" s="186" t="str">
        <f aca="false">IF(AND(L$30&gt;=$D727,L$30&lt;=$D727,NOT(ISBLANK($D727))),$G727,"")</f>
        <v/>
      </c>
      <c r="M727" s="186" t="str">
        <f aca="false">IF(AND(M$30&gt;=$D727,M$30&lt;=$D727,NOT(ISBLANK($D727))),$G727,"")</f>
        <v/>
      </c>
      <c r="N727" s="186" t="str">
        <f aca="false">IF(AND(N$30&gt;=$D727,N$30&lt;=$D727,NOT(ISBLANK($D727))),$G727,"")</f>
        <v/>
      </c>
      <c r="O727" s="186" t="str">
        <f aca="false">IF(AND(O$30&gt;=$D727,O$30&lt;=$D727,NOT(ISBLANK($D727))),$G727,"")</f>
        <v/>
      </c>
      <c r="P727" s="186" t="str">
        <f aca="false">IF(AND(P$30&gt;=$D727,P$30&lt;=$D727,NOT(ISBLANK($D727))),$G727,"")</f>
        <v/>
      </c>
      <c r="Q727" s="186" t="str">
        <f aca="false">IF(AND(Q$30&gt;=$D727,Q$30&lt;=$D727,NOT(ISBLANK($D727))),$G727,"")</f>
        <v/>
      </c>
      <c r="R727" s="186" t="str">
        <f aca="false">IF(AND(R$30&gt;=$D727,R$30&lt;=$D727,NOT(ISBLANK($D727))),$G727,"")</f>
        <v/>
      </c>
    </row>
    <row r="728" customFormat="false" ht="15.05" hidden="false" customHeight="false" outlineLevel="0" collapsed="false">
      <c r="G728" s="0"/>
      <c r="H728" s="197"/>
      <c r="I728" s="197"/>
      <c r="J728" s="226"/>
      <c r="L728" s="186" t="str">
        <f aca="false">IF(AND(L$30&gt;=$D728,L$30&lt;=$D728,NOT(ISBLANK($D728))),$G728,"")</f>
        <v/>
      </c>
      <c r="M728" s="186" t="str">
        <f aca="false">IF(AND(M$30&gt;=$D728,M$30&lt;=$D728,NOT(ISBLANK($D728))),$G728,"")</f>
        <v/>
      </c>
      <c r="N728" s="186" t="str">
        <f aca="false">IF(AND(N$30&gt;=$D728,N$30&lt;=$D728,NOT(ISBLANK($D728))),$G728,"")</f>
        <v/>
      </c>
      <c r="O728" s="186" t="str">
        <f aca="false">IF(AND(O$30&gt;=$D728,O$30&lt;=$D728,NOT(ISBLANK($D728))),$G728,"")</f>
        <v/>
      </c>
      <c r="P728" s="186" t="str">
        <f aca="false">IF(AND(P$30&gt;=$D728,P$30&lt;=$D728,NOT(ISBLANK($D728))),$G728,"")</f>
        <v/>
      </c>
      <c r="Q728" s="186" t="str">
        <f aca="false">IF(AND(Q$30&gt;=$D728,Q$30&lt;=$D728,NOT(ISBLANK($D728))),$G728,"")</f>
        <v/>
      </c>
      <c r="R728" s="186" t="str">
        <f aca="false">IF(AND(R$30&gt;=$D728,R$30&lt;=$D728,NOT(ISBLANK($D728))),$G728,"")</f>
        <v/>
      </c>
    </row>
    <row r="729" customFormat="false" ht="15.05" hidden="false" customHeight="false" outlineLevel="0" collapsed="false">
      <c r="G729" s="0"/>
      <c r="H729" s="197"/>
      <c r="I729" s="197"/>
      <c r="J729" s="226"/>
      <c r="L729" s="186" t="str">
        <f aca="false">IF(AND(L$30&gt;=$D729,L$30&lt;=$D729,NOT(ISBLANK($D729))),$G729,"")</f>
        <v/>
      </c>
      <c r="M729" s="186" t="str">
        <f aca="false">IF(AND(M$30&gt;=$D729,M$30&lt;=$D729,NOT(ISBLANK($D729))),$G729,"")</f>
        <v/>
      </c>
      <c r="N729" s="186" t="str">
        <f aca="false">IF(AND(N$30&gt;=$D729,N$30&lt;=$D729,NOT(ISBLANK($D729))),$G729,"")</f>
        <v/>
      </c>
      <c r="O729" s="186" t="str">
        <f aca="false">IF(AND(O$30&gt;=$D729,O$30&lt;=$D729,NOT(ISBLANK($D729))),$G729,"")</f>
        <v/>
      </c>
      <c r="P729" s="186" t="str">
        <f aca="false">IF(AND(P$30&gt;=$D729,P$30&lt;=$D729,NOT(ISBLANK($D729))),$G729,"")</f>
        <v/>
      </c>
      <c r="Q729" s="186" t="str">
        <f aca="false">IF(AND(Q$30&gt;=$D729,Q$30&lt;=$D729,NOT(ISBLANK($D729))),$G729,"")</f>
        <v/>
      </c>
      <c r="R729" s="186" t="str">
        <f aca="false">IF(AND(R$30&gt;=$D729,R$30&lt;=$D729,NOT(ISBLANK($D729))),$G729,"")</f>
        <v/>
      </c>
    </row>
    <row r="730" customFormat="false" ht="15.05" hidden="false" customHeight="false" outlineLevel="0" collapsed="false">
      <c r="G730" s="0"/>
      <c r="H730" s="197"/>
      <c r="I730" s="197"/>
      <c r="J730" s="226"/>
      <c r="L730" s="186" t="str">
        <f aca="false">IF(AND(L$30&gt;=$D730,L$30&lt;=$D730,NOT(ISBLANK($D730))),$G730,"")</f>
        <v/>
      </c>
      <c r="M730" s="186" t="str">
        <f aca="false">IF(AND(M$30&gt;=$D730,M$30&lt;=$D730,NOT(ISBLANK($D730))),$G730,"")</f>
        <v/>
      </c>
      <c r="N730" s="186" t="str">
        <f aca="false">IF(AND(N$30&gt;=$D730,N$30&lt;=$D730,NOT(ISBLANK($D730))),$G730,"")</f>
        <v/>
      </c>
      <c r="O730" s="186" t="str">
        <f aca="false">IF(AND(O$30&gt;=$D730,O$30&lt;=$D730,NOT(ISBLANK($D730))),$G730,"")</f>
        <v/>
      </c>
      <c r="P730" s="186" t="str">
        <f aca="false">IF(AND(P$30&gt;=$D730,P$30&lt;=$D730,NOT(ISBLANK($D730))),$G730,"")</f>
        <v/>
      </c>
      <c r="Q730" s="186" t="str">
        <f aca="false">IF(AND(Q$30&gt;=$D730,Q$30&lt;=$D730,NOT(ISBLANK($D730))),$G730,"")</f>
        <v/>
      </c>
      <c r="R730" s="186" t="str">
        <f aca="false">IF(AND(R$30&gt;=$D730,R$30&lt;=$D730,NOT(ISBLANK($D730))),$G730,"")</f>
        <v/>
      </c>
    </row>
    <row r="731" customFormat="false" ht="15.05" hidden="false" customHeight="false" outlineLevel="0" collapsed="false">
      <c r="G731" s="0"/>
      <c r="H731" s="197"/>
      <c r="I731" s="197"/>
      <c r="J731" s="226"/>
      <c r="L731" s="186" t="str">
        <f aca="false">IF(AND(L$30&gt;=$D731,L$30&lt;=$D731,NOT(ISBLANK($D731))),$G731,"")</f>
        <v/>
      </c>
      <c r="M731" s="186" t="str">
        <f aca="false">IF(AND(M$30&gt;=$D731,M$30&lt;=$D731,NOT(ISBLANK($D731))),$G731,"")</f>
        <v/>
      </c>
      <c r="N731" s="186" t="str">
        <f aca="false">IF(AND(N$30&gt;=$D731,N$30&lt;=$D731,NOT(ISBLANK($D731))),$G731,"")</f>
        <v/>
      </c>
      <c r="O731" s="186" t="str">
        <f aca="false">IF(AND(O$30&gt;=$D731,O$30&lt;=$D731,NOT(ISBLANK($D731))),$G731,"")</f>
        <v/>
      </c>
      <c r="P731" s="186" t="str">
        <f aca="false">IF(AND(P$30&gt;=$D731,P$30&lt;=$D731,NOT(ISBLANK($D731))),$G731,"")</f>
        <v/>
      </c>
      <c r="Q731" s="186" t="str">
        <f aca="false">IF(AND(Q$30&gt;=$D731,Q$30&lt;=$D731,NOT(ISBLANK($D731))),$G731,"")</f>
        <v/>
      </c>
      <c r="R731" s="186" t="str">
        <f aca="false">IF(AND(R$30&gt;=$D731,R$30&lt;=$D731,NOT(ISBLANK($D731))),$G731,"")</f>
        <v/>
      </c>
    </row>
    <row r="732" customFormat="false" ht="15.05" hidden="false" customHeight="false" outlineLevel="0" collapsed="false">
      <c r="G732" s="0"/>
      <c r="H732" s="197"/>
      <c r="I732" s="197"/>
      <c r="J732" s="226"/>
      <c r="L732" s="186" t="str">
        <f aca="false">IF(AND(L$30&gt;=$D732,L$30&lt;=$D732,NOT(ISBLANK($D732))),$G732,"")</f>
        <v/>
      </c>
      <c r="M732" s="186" t="str">
        <f aca="false">IF(AND(M$30&gt;=$D732,M$30&lt;=$D732,NOT(ISBLANK($D732))),$G732,"")</f>
        <v/>
      </c>
      <c r="N732" s="186" t="str">
        <f aca="false">IF(AND(N$30&gt;=$D732,N$30&lt;=$D732,NOT(ISBLANK($D732))),$G732,"")</f>
        <v/>
      </c>
      <c r="O732" s="186" t="str">
        <f aca="false">IF(AND(O$30&gt;=$D732,O$30&lt;=$D732,NOT(ISBLANK($D732))),$G732,"")</f>
        <v/>
      </c>
      <c r="P732" s="186" t="str">
        <f aca="false">IF(AND(P$30&gt;=$D732,P$30&lt;=$D732,NOT(ISBLANK($D732))),$G732,"")</f>
        <v/>
      </c>
      <c r="Q732" s="186" t="str">
        <f aca="false">IF(AND(Q$30&gt;=$D732,Q$30&lt;=$D732,NOT(ISBLANK($D732))),$G732,"")</f>
        <v/>
      </c>
      <c r="R732" s="186" t="str">
        <f aca="false">IF(AND(R$30&gt;=$D732,R$30&lt;=$D732,NOT(ISBLANK($D732))),$G732,"")</f>
        <v/>
      </c>
    </row>
    <row r="733" customFormat="false" ht="15.05" hidden="false" customHeight="false" outlineLevel="0" collapsed="false">
      <c r="G733" s="0"/>
      <c r="H733" s="197"/>
      <c r="I733" s="197"/>
      <c r="J733" s="226"/>
      <c r="L733" s="186" t="str">
        <f aca="false">IF(AND(L$30&gt;=$D733,L$30&lt;=$D733,NOT(ISBLANK($D733))),$G733,"")</f>
        <v/>
      </c>
      <c r="M733" s="186" t="str">
        <f aca="false">IF(AND(M$30&gt;=$D733,M$30&lt;=$D733,NOT(ISBLANK($D733))),$G733,"")</f>
        <v/>
      </c>
      <c r="N733" s="186" t="str">
        <f aca="false">IF(AND(N$30&gt;=$D733,N$30&lt;=$D733,NOT(ISBLANK($D733))),$G733,"")</f>
        <v/>
      </c>
      <c r="O733" s="186" t="str">
        <f aca="false">IF(AND(O$30&gt;=$D733,O$30&lt;=$D733,NOT(ISBLANK($D733))),$G733,"")</f>
        <v/>
      </c>
      <c r="P733" s="186" t="str">
        <f aca="false">IF(AND(P$30&gt;=$D733,P$30&lt;=$D733,NOT(ISBLANK($D733))),$G733,"")</f>
        <v/>
      </c>
      <c r="Q733" s="186" t="str">
        <f aca="false">IF(AND(Q$30&gt;=$D733,Q$30&lt;=$D733,NOT(ISBLANK($D733))),$G733,"")</f>
        <v/>
      </c>
      <c r="R733" s="186" t="str">
        <f aca="false">IF(AND(R$30&gt;=$D733,R$30&lt;=$D733,NOT(ISBLANK($D733))),$G733,"")</f>
        <v/>
      </c>
    </row>
    <row r="734" customFormat="false" ht="15.05" hidden="false" customHeight="false" outlineLevel="0" collapsed="false">
      <c r="G734" s="0"/>
      <c r="H734" s="197"/>
      <c r="I734" s="197"/>
      <c r="J734" s="226"/>
      <c r="L734" s="186" t="str">
        <f aca="false">IF(AND(L$30&gt;=$D734,L$30&lt;=$D734,NOT(ISBLANK($D734))),$G734,"")</f>
        <v/>
      </c>
      <c r="M734" s="186" t="str">
        <f aca="false">IF(AND(M$30&gt;=$D734,M$30&lt;=$D734,NOT(ISBLANK($D734))),$G734,"")</f>
        <v/>
      </c>
      <c r="N734" s="186" t="str">
        <f aca="false">IF(AND(N$30&gt;=$D734,N$30&lt;=$D734,NOT(ISBLANK($D734))),$G734,"")</f>
        <v/>
      </c>
      <c r="O734" s="186" t="str">
        <f aca="false">IF(AND(O$30&gt;=$D734,O$30&lt;=$D734,NOT(ISBLANK($D734))),$G734,"")</f>
        <v/>
      </c>
      <c r="P734" s="186" t="str">
        <f aca="false">IF(AND(P$30&gt;=$D734,P$30&lt;=$D734,NOT(ISBLANK($D734))),$G734,"")</f>
        <v/>
      </c>
      <c r="Q734" s="186" t="str">
        <f aca="false">IF(AND(Q$30&gt;=$D734,Q$30&lt;=$D734,NOT(ISBLANK($D734))),$G734,"")</f>
        <v/>
      </c>
      <c r="R734" s="186" t="str">
        <f aca="false">IF(AND(R$30&gt;=$D734,R$30&lt;=$D734,NOT(ISBLANK($D734))),$G734,"")</f>
        <v/>
      </c>
    </row>
    <row r="735" customFormat="false" ht="15.05" hidden="false" customHeight="false" outlineLevel="0" collapsed="false">
      <c r="G735" s="0"/>
      <c r="H735" s="197"/>
      <c r="I735" s="197"/>
      <c r="J735" s="226"/>
      <c r="L735" s="186" t="str">
        <f aca="false">IF(AND(L$30&gt;=$D735,L$30&lt;=$D735,NOT(ISBLANK($D735))),$G735,"")</f>
        <v/>
      </c>
      <c r="M735" s="186" t="str">
        <f aca="false">IF(AND(M$30&gt;=$D735,M$30&lt;=$D735,NOT(ISBLANK($D735))),$G735,"")</f>
        <v/>
      </c>
      <c r="N735" s="186" t="str">
        <f aca="false">IF(AND(N$30&gt;=$D735,N$30&lt;=$D735,NOT(ISBLANK($D735))),$G735,"")</f>
        <v/>
      </c>
      <c r="O735" s="186" t="str">
        <f aca="false">IF(AND(O$30&gt;=$D735,O$30&lt;=$D735,NOT(ISBLANK($D735))),$G735,"")</f>
        <v/>
      </c>
      <c r="P735" s="186" t="str">
        <f aca="false">IF(AND(P$30&gt;=$D735,P$30&lt;=$D735,NOT(ISBLANK($D735))),$G735,"")</f>
        <v/>
      </c>
      <c r="Q735" s="186" t="str">
        <f aca="false">IF(AND(Q$30&gt;=$D735,Q$30&lt;=$D735,NOT(ISBLANK($D735))),$G735,"")</f>
        <v/>
      </c>
      <c r="R735" s="186" t="str">
        <f aca="false">IF(AND(R$30&gt;=$D735,R$30&lt;=$D735,NOT(ISBLANK($D735))),$G735,"")</f>
        <v/>
      </c>
    </row>
    <row r="736" customFormat="false" ht="15.05" hidden="false" customHeight="false" outlineLevel="0" collapsed="false">
      <c r="G736" s="0"/>
      <c r="H736" s="197"/>
      <c r="I736" s="197"/>
      <c r="J736" s="226"/>
      <c r="L736" s="186" t="str">
        <f aca="false">IF(AND(L$30&gt;=$D736,L$30&lt;=$D736,NOT(ISBLANK($D736))),$G736,"")</f>
        <v/>
      </c>
      <c r="M736" s="186" t="str">
        <f aca="false">IF(AND(M$30&gt;=$D736,M$30&lt;=$D736,NOT(ISBLANK($D736))),$G736,"")</f>
        <v/>
      </c>
      <c r="N736" s="186" t="str">
        <f aca="false">IF(AND(N$30&gt;=$D736,N$30&lt;=$D736,NOT(ISBLANK($D736))),$G736,"")</f>
        <v/>
      </c>
      <c r="O736" s="186" t="str">
        <f aca="false">IF(AND(O$30&gt;=$D736,O$30&lt;=$D736,NOT(ISBLANK($D736))),$G736,"")</f>
        <v/>
      </c>
      <c r="P736" s="186" t="str">
        <f aca="false">IF(AND(P$30&gt;=$D736,P$30&lt;=$D736,NOT(ISBLANK($D736))),$G736,"")</f>
        <v/>
      </c>
      <c r="Q736" s="186" t="str">
        <f aca="false">IF(AND(Q$30&gt;=$D736,Q$30&lt;=$D736,NOT(ISBLANK($D736))),$G736,"")</f>
        <v/>
      </c>
      <c r="R736" s="186" t="str">
        <f aca="false">IF(AND(R$30&gt;=$D736,R$30&lt;=$D736,NOT(ISBLANK($D736))),$G736,"")</f>
        <v/>
      </c>
    </row>
    <row r="737" customFormat="false" ht="15.05" hidden="false" customHeight="false" outlineLevel="0" collapsed="false">
      <c r="G737" s="0"/>
      <c r="H737" s="197"/>
      <c r="I737" s="197"/>
      <c r="J737" s="226"/>
      <c r="L737" s="186" t="str">
        <f aca="false">IF(AND(L$30&gt;=$D737,L$30&lt;=$D737,NOT(ISBLANK($D737))),$G737,"")</f>
        <v/>
      </c>
      <c r="M737" s="186" t="str">
        <f aca="false">IF(AND(M$30&gt;=$D737,M$30&lt;=$D737,NOT(ISBLANK($D737))),$G737,"")</f>
        <v/>
      </c>
      <c r="N737" s="186" t="str">
        <f aca="false">IF(AND(N$30&gt;=$D737,N$30&lt;=$D737,NOT(ISBLANK($D737))),$G737,"")</f>
        <v/>
      </c>
      <c r="O737" s="186" t="str">
        <f aca="false">IF(AND(O$30&gt;=$D737,O$30&lt;=$D737,NOT(ISBLANK($D737))),$G737,"")</f>
        <v/>
      </c>
      <c r="P737" s="186" t="str">
        <f aca="false">IF(AND(P$30&gt;=$D737,P$30&lt;=$D737,NOT(ISBLANK($D737))),$G737,"")</f>
        <v/>
      </c>
      <c r="Q737" s="186" t="str">
        <f aca="false">IF(AND(Q$30&gt;=$D737,Q$30&lt;=$D737,NOT(ISBLANK($D737))),$G737,"")</f>
        <v/>
      </c>
      <c r="R737" s="186" t="str">
        <f aca="false">IF(AND(R$30&gt;=$D737,R$30&lt;=$D737,NOT(ISBLANK($D737))),$G737,"")</f>
        <v/>
      </c>
    </row>
    <row r="738" customFormat="false" ht="15.05" hidden="false" customHeight="false" outlineLevel="0" collapsed="false">
      <c r="G738" s="0"/>
      <c r="H738" s="197"/>
      <c r="I738" s="197"/>
      <c r="J738" s="226"/>
      <c r="L738" s="186" t="str">
        <f aca="false">IF(AND(L$30&gt;=$D738,L$30&lt;=$D738,NOT(ISBLANK($D738))),$G738,"")</f>
        <v/>
      </c>
      <c r="M738" s="186" t="str">
        <f aca="false">IF(AND(M$30&gt;=$D738,M$30&lt;=$D738,NOT(ISBLANK($D738))),$G738,"")</f>
        <v/>
      </c>
      <c r="N738" s="186" t="str">
        <f aca="false">IF(AND(N$30&gt;=$D738,N$30&lt;=$D738,NOT(ISBLANK($D738))),$G738,"")</f>
        <v/>
      </c>
      <c r="O738" s="186" t="str">
        <f aca="false">IF(AND(O$30&gt;=$D738,O$30&lt;=$D738,NOT(ISBLANK($D738))),$G738,"")</f>
        <v/>
      </c>
      <c r="P738" s="186" t="str">
        <f aca="false">IF(AND(P$30&gt;=$D738,P$30&lt;=$D738,NOT(ISBLANK($D738))),$G738,"")</f>
        <v/>
      </c>
      <c r="Q738" s="186" t="str">
        <f aca="false">IF(AND(Q$30&gt;=$D738,Q$30&lt;=$D738,NOT(ISBLANK($D738))),$G738,"")</f>
        <v/>
      </c>
      <c r="R738" s="186" t="str">
        <f aca="false">IF(AND(R$30&gt;=$D738,R$30&lt;=$D738,NOT(ISBLANK($D738))),$G738,"")</f>
        <v/>
      </c>
    </row>
    <row r="739" customFormat="false" ht="15.05" hidden="false" customHeight="false" outlineLevel="0" collapsed="false">
      <c r="G739" s="0"/>
      <c r="H739" s="197"/>
      <c r="I739" s="197"/>
      <c r="J739" s="226"/>
      <c r="L739" s="186" t="str">
        <f aca="false">IF(AND(L$30&gt;=$D739,L$30&lt;=$D739,NOT(ISBLANK($D739))),$G739,"")</f>
        <v/>
      </c>
      <c r="M739" s="186" t="str">
        <f aca="false">IF(AND(M$30&gt;=$D739,M$30&lt;=$D739,NOT(ISBLANK($D739))),$G739,"")</f>
        <v/>
      </c>
      <c r="N739" s="186" t="str">
        <f aca="false">IF(AND(N$30&gt;=$D739,N$30&lt;=$D739,NOT(ISBLANK($D739))),$G739,"")</f>
        <v/>
      </c>
      <c r="O739" s="186" t="str">
        <f aca="false">IF(AND(O$30&gt;=$D739,O$30&lt;=$D739,NOT(ISBLANK($D739))),$G739,"")</f>
        <v/>
      </c>
      <c r="P739" s="186" t="str">
        <f aca="false">IF(AND(P$30&gt;=$D739,P$30&lt;=$D739,NOT(ISBLANK($D739))),$G739,"")</f>
        <v/>
      </c>
      <c r="Q739" s="186" t="str">
        <f aca="false">IF(AND(Q$30&gt;=$D739,Q$30&lt;=$D739,NOT(ISBLANK($D739))),$G739,"")</f>
        <v/>
      </c>
      <c r="R739" s="186" t="str">
        <f aca="false">IF(AND(R$30&gt;=$D739,R$30&lt;=$D739,NOT(ISBLANK($D739))),$G739,"")</f>
        <v/>
      </c>
    </row>
    <row r="740" customFormat="false" ht="15.05" hidden="false" customHeight="false" outlineLevel="0" collapsed="false">
      <c r="G740" s="0"/>
      <c r="H740" s="197"/>
      <c r="I740" s="197"/>
      <c r="J740" s="226"/>
      <c r="L740" s="186" t="str">
        <f aca="false">IF(AND(L$30&gt;=$D740,L$30&lt;=$D740,NOT(ISBLANK($D740))),$G740,"")</f>
        <v/>
      </c>
      <c r="M740" s="186" t="str">
        <f aca="false">IF(AND(M$30&gt;=$D740,M$30&lt;=$D740,NOT(ISBLANK($D740))),$G740,"")</f>
        <v/>
      </c>
      <c r="N740" s="186" t="str">
        <f aca="false">IF(AND(N$30&gt;=$D740,N$30&lt;=$D740,NOT(ISBLANK($D740))),$G740,"")</f>
        <v/>
      </c>
      <c r="O740" s="186" t="str">
        <f aca="false">IF(AND(O$30&gt;=$D740,O$30&lt;=$D740,NOT(ISBLANK($D740))),$G740,"")</f>
        <v/>
      </c>
      <c r="P740" s="186" t="str">
        <f aca="false">IF(AND(P$30&gt;=$D740,P$30&lt;=$D740,NOT(ISBLANK($D740))),$G740,"")</f>
        <v/>
      </c>
      <c r="Q740" s="186" t="str">
        <f aca="false">IF(AND(Q$30&gt;=$D740,Q$30&lt;=$D740,NOT(ISBLANK($D740))),$G740,"")</f>
        <v/>
      </c>
      <c r="R740" s="186" t="str">
        <f aca="false">IF(AND(R$30&gt;=$D740,R$30&lt;=$D740,NOT(ISBLANK($D740))),$G740,"")</f>
        <v/>
      </c>
    </row>
    <row r="741" customFormat="false" ht="15.05" hidden="false" customHeight="false" outlineLevel="0" collapsed="false">
      <c r="G741" s="0"/>
      <c r="H741" s="197"/>
      <c r="I741" s="197"/>
      <c r="J741" s="226"/>
      <c r="L741" s="186" t="str">
        <f aca="false">IF(AND(L$30&gt;=$D741,L$30&lt;=$D741,NOT(ISBLANK($D741))),$G741,"")</f>
        <v/>
      </c>
      <c r="M741" s="186" t="str">
        <f aca="false">IF(AND(M$30&gt;=$D741,M$30&lt;=$D741,NOT(ISBLANK($D741))),$G741,"")</f>
        <v/>
      </c>
      <c r="N741" s="186" t="str">
        <f aca="false">IF(AND(N$30&gt;=$D741,N$30&lt;=$D741,NOT(ISBLANK($D741))),$G741,"")</f>
        <v/>
      </c>
      <c r="O741" s="186" t="str">
        <f aca="false">IF(AND(O$30&gt;=$D741,O$30&lt;=$D741,NOT(ISBLANK($D741))),$G741,"")</f>
        <v/>
      </c>
      <c r="P741" s="186" t="str">
        <f aca="false">IF(AND(P$30&gt;=$D741,P$30&lt;=$D741,NOT(ISBLANK($D741))),$G741,"")</f>
        <v/>
      </c>
      <c r="Q741" s="186" t="str">
        <f aca="false">IF(AND(Q$30&gt;=$D741,Q$30&lt;=$D741,NOT(ISBLANK($D741))),$G741,"")</f>
        <v/>
      </c>
      <c r="R741" s="186" t="str">
        <f aca="false">IF(AND(R$30&gt;=$D741,R$30&lt;=$D741,NOT(ISBLANK($D741))),$G741,"")</f>
        <v/>
      </c>
    </row>
    <row r="742" customFormat="false" ht="15.05" hidden="false" customHeight="false" outlineLevel="0" collapsed="false">
      <c r="G742" s="0"/>
      <c r="H742" s="197"/>
      <c r="I742" s="197"/>
      <c r="J742" s="226"/>
      <c r="L742" s="186" t="str">
        <f aca="false">IF(AND(L$30&gt;=$D742,L$30&lt;=$D742,NOT(ISBLANK($D742))),$G742,"")</f>
        <v/>
      </c>
      <c r="M742" s="186" t="str">
        <f aca="false">IF(AND(M$30&gt;=$D742,M$30&lt;=$D742,NOT(ISBLANK($D742))),$G742,"")</f>
        <v/>
      </c>
      <c r="N742" s="186" t="str">
        <f aca="false">IF(AND(N$30&gt;=$D742,N$30&lt;=$D742,NOT(ISBLANK($D742))),$G742,"")</f>
        <v/>
      </c>
      <c r="O742" s="186" t="str">
        <f aca="false">IF(AND(O$30&gt;=$D742,O$30&lt;=$D742,NOT(ISBLANK($D742))),$G742,"")</f>
        <v/>
      </c>
      <c r="P742" s="186" t="str">
        <f aca="false">IF(AND(P$30&gt;=$D742,P$30&lt;=$D742,NOT(ISBLANK($D742))),$G742,"")</f>
        <v/>
      </c>
      <c r="Q742" s="186" t="str">
        <f aca="false">IF(AND(Q$30&gt;=$D742,Q$30&lt;=$D742,NOT(ISBLANK($D742))),$G742,"")</f>
        <v/>
      </c>
      <c r="R742" s="186" t="str">
        <f aca="false">IF(AND(R$30&gt;=$D742,R$30&lt;=$D742,NOT(ISBLANK($D742))),$G742,"")</f>
        <v/>
      </c>
    </row>
    <row r="743" customFormat="false" ht="15.05" hidden="false" customHeight="false" outlineLevel="0" collapsed="false">
      <c r="G743" s="0"/>
      <c r="H743" s="197"/>
      <c r="I743" s="197"/>
      <c r="J743" s="226"/>
      <c r="L743" s="186" t="str">
        <f aca="false">IF(AND(L$30&gt;=$D743,L$30&lt;=$D743,NOT(ISBLANK($D743))),$G743,"")</f>
        <v/>
      </c>
      <c r="M743" s="186" t="str">
        <f aca="false">IF(AND(M$30&gt;=$D743,M$30&lt;=$D743,NOT(ISBLANK($D743))),$G743,"")</f>
        <v/>
      </c>
      <c r="N743" s="186" t="str">
        <f aca="false">IF(AND(N$30&gt;=$D743,N$30&lt;=$D743,NOT(ISBLANK($D743))),$G743,"")</f>
        <v/>
      </c>
      <c r="O743" s="186" t="str">
        <f aca="false">IF(AND(O$30&gt;=$D743,O$30&lt;=$D743,NOT(ISBLANK($D743))),$G743,"")</f>
        <v/>
      </c>
      <c r="P743" s="186" t="str">
        <f aca="false">IF(AND(P$30&gt;=$D743,P$30&lt;=$D743,NOT(ISBLANK($D743))),$G743,"")</f>
        <v/>
      </c>
      <c r="Q743" s="186" t="str">
        <f aca="false">IF(AND(Q$30&gt;=$D743,Q$30&lt;=$D743,NOT(ISBLANK($D743))),$G743,"")</f>
        <v/>
      </c>
      <c r="R743" s="186" t="str">
        <f aca="false">IF(AND(R$30&gt;=$D743,R$30&lt;=$D743,NOT(ISBLANK($D743))),$G743,"")</f>
        <v/>
      </c>
    </row>
    <row r="744" customFormat="false" ht="15.05" hidden="false" customHeight="false" outlineLevel="0" collapsed="false">
      <c r="G744" s="0"/>
      <c r="H744" s="197"/>
      <c r="I744" s="197"/>
      <c r="J744" s="226"/>
      <c r="L744" s="186" t="str">
        <f aca="false">IF(AND(L$30&gt;=$D744,L$30&lt;=$D744,NOT(ISBLANK($D744))),$G744,"")</f>
        <v/>
      </c>
      <c r="M744" s="186" t="str">
        <f aca="false">IF(AND(M$30&gt;=$D744,M$30&lt;=$D744,NOT(ISBLANK($D744))),$G744,"")</f>
        <v/>
      </c>
      <c r="N744" s="186" t="str">
        <f aca="false">IF(AND(N$30&gt;=$D744,N$30&lt;=$D744,NOT(ISBLANK($D744))),$G744,"")</f>
        <v/>
      </c>
      <c r="O744" s="186" t="str">
        <f aca="false">IF(AND(O$30&gt;=$D744,O$30&lt;=$D744,NOT(ISBLANK($D744))),$G744,"")</f>
        <v/>
      </c>
      <c r="P744" s="186" t="str">
        <f aca="false">IF(AND(P$30&gt;=$D744,P$30&lt;=$D744,NOT(ISBLANK($D744))),$G744,"")</f>
        <v/>
      </c>
      <c r="Q744" s="186" t="str">
        <f aca="false">IF(AND(Q$30&gt;=$D744,Q$30&lt;=$D744,NOT(ISBLANK($D744))),$G744,"")</f>
        <v/>
      </c>
      <c r="R744" s="186" t="str">
        <f aca="false">IF(AND(R$30&gt;=$D744,R$30&lt;=$D744,NOT(ISBLANK($D744))),$G744,"")</f>
        <v/>
      </c>
    </row>
    <row r="745" customFormat="false" ht="15.05" hidden="false" customHeight="false" outlineLevel="0" collapsed="false">
      <c r="G745" s="0"/>
      <c r="H745" s="197"/>
      <c r="I745" s="197"/>
      <c r="J745" s="226"/>
      <c r="L745" s="186" t="str">
        <f aca="false">IF(AND(L$30&gt;=$D745,L$30&lt;=$D745,NOT(ISBLANK($D745))),$G745,"")</f>
        <v/>
      </c>
      <c r="M745" s="186" t="str">
        <f aca="false">IF(AND(M$30&gt;=$D745,M$30&lt;=$D745,NOT(ISBLANK($D745))),$G745,"")</f>
        <v/>
      </c>
      <c r="N745" s="186" t="str">
        <f aca="false">IF(AND(N$30&gt;=$D745,N$30&lt;=$D745,NOT(ISBLANK($D745))),$G745,"")</f>
        <v/>
      </c>
      <c r="O745" s="186" t="str">
        <f aca="false">IF(AND(O$30&gt;=$D745,O$30&lt;=$D745,NOT(ISBLANK($D745))),$G745,"")</f>
        <v/>
      </c>
      <c r="P745" s="186" t="str">
        <f aca="false">IF(AND(P$30&gt;=$D745,P$30&lt;=$D745,NOT(ISBLANK($D745))),$G745,"")</f>
        <v/>
      </c>
      <c r="Q745" s="186" t="str">
        <f aca="false">IF(AND(Q$30&gt;=$D745,Q$30&lt;=$D745,NOT(ISBLANK($D745))),$G745,"")</f>
        <v/>
      </c>
      <c r="R745" s="186" t="str">
        <f aca="false">IF(AND(R$30&gt;=$D745,R$30&lt;=$D745,NOT(ISBLANK($D745))),$G745,"")</f>
        <v/>
      </c>
    </row>
    <row r="746" customFormat="false" ht="15.05" hidden="false" customHeight="false" outlineLevel="0" collapsed="false">
      <c r="G746" s="0"/>
      <c r="H746" s="197"/>
      <c r="I746" s="197"/>
      <c r="J746" s="226"/>
      <c r="L746" s="186" t="str">
        <f aca="false">IF(AND(L$30&gt;=$D746,L$30&lt;=$D746,NOT(ISBLANK($D746))),$G746,"")</f>
        <v/>
      </c>
      <c r="M746" s="186" t="str">
        <f aca="false">IF(AND(M$30&gt;=$D746,M$30&lt;=$D746,NOT(ISBLANK($D746))),$G746,"")</f>
        <v/>
      </c>
      <c r="N746" s="186" t="str">
        <f aca="false">IF(AND(N$30&gt;=$D746,N$30&lt;=$D746,NOT(ISBLANK($D746))),$G746,"")</f>
        <v/>
      </c>
      <c r="O746" s="186" t="str">
        <f aca="false">IF(AND(O$30&gt;=$D746,O$30&lt;=$D746,NOT(ISBLANK($D746))),$G746,"")</f>
        <v/>
      </c>
      <c r="P746" s="186" t="str">
        <f aca="false">IF(AND(P$30&gt;=$D746,P$30&lt;=$D746,NOT(ISBLANK($D746))),$G746,"")</f>
        <v/>
      </c>
      <c r="Q746" s="186" t="str">
        <f aca="false">IF(AND(Q$30&gt;=$D746,Q$30&lt;=$D746,NOT(ISBLANK($D746))),$G746,"")</f>
        <v/>
      </c>
      <c r="R746" s="186" t="str">
        <f aca="false">IF(AND(R$30&gt;=$D746,R$30&lt;=$D746,NOT(ISBLANK($D746))),$G746,"")</f>
        <v/>
      </c>
    </row>
    <row r="747" customFormat="false" ht="15.05" hidden="false" customHeight="false" outlineLevel="0" collapsed="false">
      <c r="G747" s="0"/>
      <c r="H747" s="197"/>
      <c r="I747" s="197"/>
      <c r="J747" s="226"/>
      <c r="L747" s="186" t="str">
        <f aca="false">IF(AND(L$30&gt;=$D747,L$30&lt;=$D747,NOT(ISBLANK($D747))),$G747,"")</f>
        <v/>
      </c>
      <c r="M747" s="186" t="str">
        <f aca="false">IF(AND(M$30&gt;=$D747,M$30&lt;=$D747,NOT(ISBLANK($D747))),$G747,"")</f>
        <v/>
      </c>
      <c r="N747" s="186" t="str">
        <f aca="false">IF(AND(N$30&gt;=$D747,N$30&lt;=$D747,NOT(ISBLANK($D747))),$G747,"")</f>
        <v/>
      </c>
      <c r="O747" s="186" t="str">
        <f aca="false">IF(AND(O$30&gt;=$D747,O$30&lt;=$D747,NOT(ISBLANK($D747))),$G747,"")</f>
        <v/>
      </c>
      <c r="P747" s="186" t="str">
        <f aca="false">IF(AND(P$30&gt;=$D747,P$30&lt;=$D747,NOT(ISBLANK($D747))),$G747,"")</f>
        <v/>
      </c>
      <c r="Q747" s="186" t="str">
        <f aca="false">IF(AND(Q$30&gt;=$D747,Q$30&lt;=$D747,NOT(ISBLANK($D747))),$G747,"")</f>
        <v/>
      </c>
      <c r="R747" s="186" t="str">
        <f aca="false">IF(AND(R$30&gt;=$D747,R$30&lt;=$D747,NOT(ISBLANK($D747))),$G747,"")</f>
        <v/>
      </c>
    </row>
    <row r="748" customFormat="false" ht="15.05" hidden="false" customHeight="false" outlineLevel="0" collapsed="false">
      <c r="G748" s="0"/>
      <c r="H748" s="197"/>
      <c r="I748" s="197"/>
      <c r="J748" s="226"/>
      <c r="L748" s="186" t="str">
        <f aca="false">IF(AND(L$30&gt;=$D748,L$30&lt;=$D748,NOT(ISBLANK($D748))),$G748,"")</f>
        <v/>
      </c>
      <c r="M748" s="186" t="str">
        <f aca="false">IF(AND(M$30&gt;=$D748,M$30&lt;=$D748,NOT(ISBLANK($D748))),$G748,"")</f>
        <v/>
      </c>
      <c r="N748" s="186" t="str">
        <f aca="false">IF(AND(N$30&gt;=$D748,N$30&lt;=$D748,NOT(ISBLANK($D748))),$G748,"")</f>
        <v/>
      </c>
      <c r="O748" s="186" t="str">
        <f aca="false">IF(AND(O$30&gt;=$D748,O$30&lt;=$D748,NOT(ISBLANK($D748))),$G748,"")</f>
        <v/>
      </c>
      <c r="P748" s="186" t="str">
        <f aca="false">IF(AND(P$30&gt;=$D748,P$30&lt;=$D748,NOT(ISBLANK($D748))),$G748,"")</f>
        <v/>
      </c>
      <c r="Q748" s="186" t="str">
        <f aca="false">IF(AND(Q$30&gt;=$D748,Q$30&lt;=$D748,NOT(ISBLANK($D748))),$G748,"")</f>
        <v/>
      </c>
      <c r="R748" s="186" t="str">
        <f aca="false">IF(AND(R$30&gt;=$D748,R$30&lt;=$D748,NOT(ISBLANK($D748))),$G748,"")</f>
        <v/>
      </c>
    </row>
    <row r="749" customFormat="false" ht="15.05" hidden="false" customHeight="false" outlineLevel="0" collapsed="false">
      <c r="G749" s="0"/>
      <c r="H749" s="197"/>
      <c r="I749" s="197"/>
      <c r="J749" s="226"/>
      <c r="L749" s="186" t="str">
        <f aca="false">IF(AND(L$30&gt;=$D749,L$30&lt;=$D749,NOT(ISBLANK($D749))),$G749,"")</f>
        <v/>
      </c>
      <c r="M749" s="186" t="str">
        <f aca="false">IF(AND(M$30&gt;=$D749,M$30&lt;=$D749,NOT(ISBLANK($D749))),$G749,"")</f>
        <v/>
      </c>
      <c r="N749" s="186" t="str">
        <f aca="false">IF(AND(N$30&gt;=$D749,N$30&lt;=$D749,NOT(ISBLANK($D749))),$G749,"")</f>
        <v/>
      </c>
      <c r="O749" s="186" t="str">
        <f aca="false">IF(AND(O$30&gt;=$D749,O$30&lt;=$D749,NOT(ISBLANK($D749))),$G749,"")</f>
        <v/>
      </c>
      <c r="P749" s="186" t="str">
        <f aca="false">IF(AND(P$30&gt;=$D749,P$30&lt;=$D749,NOT(ISBLANK($D749))),$G749,"")</f>
        <v/>
      </c>
      <c r="Q749" s="186" t="str">
        <f aca="false">IF(AND(Q$30&gt;=$D749,Q$30&lt;=$D749,NOT(ISBLANK($D749))),$G749,"")</f>
        <v/>
      </c>
      <c r="R749" s="186" t="str">
        <f aca="false">IF(AND(R$30&gt;=$D749,R$30&lt;=$D749,NOT(ISBLANK($D749))),$G749,"")</f>
        <v/>
      </c>
    </row>
    <row r="750" customFormat="false" ht="15.05" hidden="false" customHeight="false" outlineLevel="0" collapsed="false">
      <c r="G750" s="0"/>
      <c r="H750" s="197"/>
      <c r="I750" s="197"/>
      <c r="J750" s="226"/>
      <c r="L750" s="186" t="str">
        <f aca="false">IF(AND(L$30&gt;=$D750,L$30&lt;=$D750,NOT(ISBLANK($D750))),$G750,"")</f>
        <v/>
      </c>
      <c r="M750" s="186" t="str">
        <f aca="false">IF(AND(M$30&gt;=$D750,M$30&lt;=$D750,NOT(ISBLANK($D750))),$G750,"")</f>
        <v/>
      </c>
      <c r="N750" s="186" t="str">
        <f aca="false">IF(AND(N$30&gt;=$D750,N$30&lt;=$D750,NOT(ISBLANK($D750))),$G750,"")</f>
        <v/>
      </c>
      <c r="O750" s="186" t="str">
        <f aca="false">IF(AND(O$30&gt;=$D750,O$30&lt;=$D750,NOT(ISBLANK($D750))),$G750,"")</f>
        <v/>
      </c>
      <c r="P750" s="186" t="str">
        <f aca="false">IF(AND(P$30&gt;=$D750,P$30&lt;=$D750,NOT(ISBLANK($D750))),$G750,"")</f>
        <v/>
      </c>
      <c r="Q750" s="186" t="str">
        <f aca="false">IF(AND(Q$30&gt;=$D750,Q$30&lt;=$D750,NOT(ISBLANK($D750))),$G750,"")</f>
        <v/>
      </c>
      <c r="R750" s="186" t="str">
        <f aca="false">IF(AND(R$30&gt;=$D750,R$30&lt;=$D750,NOT(ISBLANK($D750))),$G750,"")</f>
        <v/>
      </c>
    </row>
    <row r="751" customFormat="false" ht="15.05" hidden="false" customHeight="false" outlineLevel="0" collapsed="false">
      <c r="G751" s="0"/>
      <c r="H751" s="197"/>
      <c r="I751" s="197"/>
      <c r="J751" s="226"/>
      <c r="L751" s="186" t="str">
        <f aca="false">IF(AND(L$30&gt;=$D751,L$30&lt;=$D751,NOT(ISBLANK($D751))),$G751,"")</f>
        <v/>
      </c>
      <c r="M751" s="186" t="str">
        <f aca="false">IF(AND(M$30&gt;=$D751,M$30&lt;=$D751,NOT(ISBLANK($D751))),$G751,"")</f>
        <v/>
      </c>
      <c r="N751" s="186" t="str">
        <f aca="false">IF(AND(N$30&gt;=$D751,N$30&lt;=$D751,NOT(ISBLANK($D751))),$G751,"")</f>
        <v/>
      </c>
      <c r="O751" s="186" t="str">
        <f aca="false">IF(AND(O$30&gt;=$D751,O$30&lt;=$D751,NOT(ISBLANK($D751))),$G751,"")</f>
        <v/>
      </c>
      <c r="P751" s="186" t="str">
        <f aca="false">IF(AND(P$30&gt;=$D751,P$30&lt;=$D751,NOT(ISBLANK($D751))),$G751,"")</f>
        <v/>
      </c>
      <c r="Q751" s="186" t="str">
        <f aca="false">IF(AND(Q$30&gt;=$D751,Q$30&lt;=$D751,NOT(ISBLANK($D751))),$G751,"")</f>
        <v/>
      </c>
      <c r="R751" s="186" t="str">
        <f aca="false">IF(AND(R$30&gt;=$D751,R$30&lt;=$D751,NOT(ISBLANK($D751))),$G751,"")</f>
        <v/>
      </c>
    </row>
    <row r="752" customFormat="false" ht="15.05" hidden="false" customHeight="false" outlineLevel="0" collapsed="false">
      <c r="G752" s="0"/>
      <c r="H752" s="197"/>
      <c r="I752" s="197"/>
      <c r="J752" s="226"/>
      <c r="L752" s="186" t="str">
        <f aca="false">IF(AND(L$30&gt;=$D752,L$30&lt;=$D752,NOT(ISBLANK($D752))),$G752,"")</f>
        <v/>
      </c>
      <c r="M752" s="186" t="str">
        <f aca="false">IF(AND(M$30&gt;=$D752,M$30&lt;=$D752,NOT(ISBLANK($D752))),$G752,"")</f>
        <v/>
      </c>
      <c r="N752" s="186" t="str">
        <f aca="false">IF(AND(N$30&gt;=$D752,N$30&lt;=$D752,NOT(ISBLANK($D752))),$G752,"")</f>
        <v/>
      </c>
      <c r="O752" s="186" t="str">
        <f aca="false">IF(AND(O$30&gt;=$D752,O$30&lt;=$D752,NOT(ISBLANK($D752))),$G752,"")</f>
        <v/>
      </c>
      <c r="P752" s="186" t="str">
        <f aca="false">IF(AND(P$30&gt;=$D752,P$30&lt;=$D752,NOT(ISBLANK($D752))),$G752,"")</f>
        <v/>
      </c>
      <c r="Q752" s="186" t="str">
        <f aca="false">IF(AND(Q$30&gt;=$D752,Q$30&lt;=$D752,NOT(ISBLANK($D752))),$G752,"")</f>
        <v/>
      </c>
      <c r="R752" s="186" t="str">
        <f aca="false">IF(AND(R$30&gt;=$D752,R$30&lt;=$D752,NOT(ISBLANK($D752))),$G752,"")</f>
        <v/>
      </c>
    </row>
    <row r="753" customFormat="false" ht="15.05" hidden="false" customHeight="false" outlineLevel="0" collapsed="false">
      <c r="G753" s="0"/>
      <c r="H753" s="197"/>
      <c r="I753" s="197"/>
      <c r="J753" s="226"/>
      <c r="L753" s="186" t="str">
        <f aca="false">IF(AND(L$30&gt;=$D753,L$30&lt;=$D753,NOT(ISBLANK($D753))),$G753,"")</f>
        <v/>
      </c>
      <c r="M753" s="186" t="str">
        <f aca="false">IF(AND(M$30&gt;=$D753,M$30&lt;=$D753,NOT(ISBLANK($D753))),$G753,"")</f>
        <v/>
      </c>
      <c r="N753" s="186" t="str">
        <f aca="false">IF(AND(N$30&gt;=$D753,N$30&lt;=$D753,NOT(ISBLANK($D753))),$G753,"")</f>
        <v/>
      </c>
      <c r="O753" s="186" t="str">
        <f aca="false">IF(AND(O$30&gt;=$D753,O$30&lt;=$D753,NOT(ISBLANK($D753))),$G753,"")</f>
        <v/>
      </c>
      <c r="P753" s="186" t="str">
        <f aca="false">IF(AND(P$30&gt;=$D753,P$30&lt;=$D753,NOT(ISBLANK($D753))),$G753,"")</f>
        <v/>
      </c>
      <c r="Q753" s="186" t="str">
        <f aca="false">IF(AND(Q$30&gt;=$D753,Q$30&lt;=$D753,NOT(ISBLANK($D753))),$G753,"")</f>
        <v/>
      </c>
      <c r="R753" s="186" t="str">
        <f aca="false">IF(AND(R$30&gt;=$D753,R$30&lt;=$D753,NOT(ISBLANK($D753))),$G753,"")</f>
        <v/>
      </c>
    </row>
    <row r="754" customFormat="false" ht="15.05" hidden="false" customHeight="false" outlineLevel="0" collapsed="false">
      <c r="G754" s="0"/>
      <c r="H754" s="197"/>
      <c r="I754" s="197"/>
      <c r="J754" s="226"/>
      <c r="L754" s="186" t="str">
        <f aca="false">IF(AND(L$30&gt;=$D754,L$30&lt;=$D754,NOT(ISBLANK($D754))),$G754,"")</f>
        <v/>
      </c>
      <c r="M754" s="186" t="str">
        <f aca="false">IF(AND(M$30&gt;=$D754,M$30&lt;=$D754,NOT(ISBLANK($D754))),$G754,"")</f>
        <v/>
      </c>
      <c r="N754" s="186" t="str">
        <f aca="false">IF(AND(N$30&gt;=$D754,N$30&lt;=$D754,NOT(ISBLANK($D754))),$G754,"")</f>
        <v/>
      </c>
      <c r="O754" s="186" t="str">
        <f aca="false">IF(AND(O$30&gt;=$D754,O$30&lt;=$D754,NOT(ISBLANK($D754))),$G754,"")</f>
        <v/>
      </c>
      <c r="P754" s="186" t="str">
        <f aca="false">IF(AND(P$30&gt;=$D754,P$30&lt;=$D754,NOT(ISBLANK($D754))),$G754,"")</f>
        <v/>
      </c>
      <c r="Q754" s="186" t="str">
        <f aca="false">IF(AND(Q$30&gt;=$D754,Q$30&lt;=$D754,NOT(ISBLANK($D754))),$G754,"")</f>
        <v/>
      </c>
      <c r="R754" s="186" t="str">
        <f aca="false">IF(AND(R$30&gt;=$D754,R$30&lt;=$D754,NOT(ISBLANK($D754))),$G754,"")</f>
        <v/>
      </c>
    </row>
    <row r="755" customFormat="false" ht="15.05" hidden="false" customHeight="false" outlineLevel="0" collapsed="false">
      <c r="G755" s="0"/>
      <c r="H755" s="197"/>
      <c r="I755" s="197"/>
      <c r="J755" s="226"/>
      <c r="L755" s="186" t="str">
        <f aca="false">IF(AND(L$30&gt;=$D755,L$30&lt;=$D755,NOT(ISBLANK($D755))),$G755,"")</f>
        <v/>
      </c>
      <c r="M755" s="186" t="str">
        <f aca="false">IF(AND(M$30&gt;=$D755,M$30&lt;=$D755,NOT(ISBLANK($D755))),$G755,"")</f>
        <v/>
      </c>
      <c r="N755" s="186" t="str">
        <f aca="false">IF(AND(N$30&gt;=$D755,N$30&lt;=$D755,NOT(ISBLANK($D755))),$G755,"")</f>
        <v/>
      </c>
      <c r="O755" s="186" t="str">
        <f aca="false">IF(AND(O$30&gt;=$D755,O$30&lt;=$D755,NOT(ISBLANK($D755))),$G755,"")</f>
        <v/>
      </c>
      <c r="P755" s="186" t="str">
        <f aca="false">IF(AND(P$30&gt;=$D755,P$30&lt;=$D755,NOT(ISBLANK($D755))),$G755,"")</f>
        <v/>
      </c>
      <c r="Q755" s="186" t="str">
        <f aca="false">IF(AND(Q$30&gt;=$D755,Q$30&lt;=$D755,NOT(ISBLANK($D755))),$G755,"")</f>
        <v/>
      </c>
      <c r="R755" s="186" t="str">
        <f aca="false">IF(AND(R$30&gt;=$D755,R$30&lt;=$D755,NOT(ISBLANK($D755))),$G755,"")</f>
        <v/>
      </c>
    </row>
    <row r="756" customFormat="false" ht="15.05" hidden="false" customHeight="false" outlineLevel="0" collapsed="false">
      <c r="G756" s="0"/>
      <c r="H756" s="197"/>
      <c r="I756" s="197"/>
      <c r="J756" s="226"/>
      <c r="L756" s="186" t="str">
        <f aca="false">IF(AND(L$30&gt;=$D756,L$30&lt;=$D756,NOT(ISBLANK($D756))),$G756,"")</f>
        <v/>
      </c>
      <c r="M756" s="186" t="str">
        <f aca="false">IF(AND(M$30&gt;=$D756,M$30&lt;=$D756,NOT(ISBLANK($D756))),$G756,"")</f>
        <v/>
      </c>
      <c r="N756" s="186" t="str">
        <f aca="false">IF(AND(N$30&gt;=$D756,N$30&lt;=$D756,NOT(ISBLANK($D756))),$G756,"")</f>
        <v/>
      </c>
      <c r="O756" s="186" t="str">
        <f aca="false">IF(AND(O$30&gt;=$D756,O$30&lt;=$D756,NOT(ISBLANK($D756))),$G756,"")</f>
        <v/>
      </c>
      <c r="P756" s="186" t="str">
        <f aca="false">IF(AND(P$30&gt;=$D756,P$30&lt;=$D756,NOT(ISBLANK($D756))),$G756,"")</f>
        <v/>
      </c>
      <c r="Q756" s="186" t="str">
        <f aca="false">IF(AND(Q$30&gt;=$D756,Q$30&lt;=$D756,NOT(ISBLANK($D756))),$G756,"")</f>
        <v/>
      </c>
      <c r="R756" s="186" t="str">
        <f aca="false">IF(AND(R$30&gt;=$D756,R$30&lt;=$D756,NOT(ISBLANK($D756))),$G756,"")</f>
        <v/>
      </c>
    </row>
    <row r="757" customFormat="false" ht="15.05" hidden="false" customHeight="false" outlineLevel="0" collapsed="false">
      <c r="G757" s="0"/>
      <c r="H757" s="197"/>
      <c r="I757" s="197"/>
      <c r="J757" s="226"/>
      <c r="L757" s="186" t="str">
        <f aca="false">IF(AND(L$30&gt;=$D757,L$30&lt;=$D757,NOT(ISBLANK($D757))),$G757,"")</f>
        <v/>
      </c>
      <c r="M757" s="186" t="str">
        <f aca="false">IF(AND(M$30&gt;=$D757,M$30&lt;=$D757,NOT(ISBLANK($D757))),$G757,"")</f>
        <v/>
      </c>
      <c r="N757" s="186" t="str">
        <f aca="false">IF(AND(N$30&gt;=$D757,N$30&lt;=$D757,NOT(ISBLANK($D757))),$G757,"")</f>
        <v/>
      </c>
      <c r="O757" s="186" t="str">
        <f aca="false">IF(AND(O$30&gt;=$D757,O$30&lt;=$D757,NOT(ISBLANK($D757))),$G757,"")</f>
        <v/>
      </c>
      <c r="P757" s="186" t="str">
        <f aca="false">IF(AND(P$30&gt;=$D757,P$30&lt;=$D757,NOT(ISBLANK($D757))),$G757,"")</f>
        <v/>
      </c>
      <c r="Q757" s="186" t="str">
        <f aca="false">IF(AND(Q$30&gt;=$D757,Q$30&lt;=$D757,NOT(ISBLANK($D757))),$G757,"")</f>
        <v/>
      </c>
      <c r="R757" s="186" t="str">
        <f aca="false">IF(AND(R$30&gt;=$D757,R$30&lt;=$D757,NOT(ISBLANK($D757))),$G757,"")</f>
        <v/>
      </c>
    </row>
    <row r="758" customFormat="false" ht="15.05" hidden="false" customHeight="false" outlineLevel="0" collapsed="false">
      <c r="G758" s="0"/>
      <c r="H758" s="197"/>
      <c r="I758" s="197"/>
      <c r="J758" s="226"/>
      <c r="L758" s="186" t="str">
        <f aca="false">IF(AND(L$30&gt;=$D758,L$30&lt;=$D758,NOT(ISBLANK($D758))),$G758,"")</f>
        <v/>
      </c>
      <c r="M758" s="186" t="str">
        <f aca="false">IF(AND(M$30&gt;=$D758,M$30&lt;=$D758,NOT(ISBLANK($D758))),$G758,"")</f>
        <v/>
      </c>
      <c r="N758" s="186" t="str">
        <f aca="false">IF(AND(N$30&gt;=$D758,N$30&lt;=$D758,NOT(ISBLANK($D758))),$G758,"")</f>
        <v/>
      </c>
      <c r="O758" s="186" t="str">
        <f aca="false">IF(AND(O$30&gt;=$D758,O$30&lt;=$D758,NOT(ISBLANK($D758))),$G758,"")</f>
        <v/>
      </c>
      <c r="P758" s="186" t="str">
        <f aca="false">IF(AND(P$30&gt;=$D758,P$30&lt;=$D758,NOT(ISBLANK($D758))),$G758,"")</f>
        <v/>
      </c>
      <c r="Q758" s="186" t="str">
        <f aca="false">IF(AND(Q$30&gt;=$D758,Q$30&lt;=$D758,NOT(ISBLANK($D758))),$G758,"")</f>
        <v/>
      </c>
      <c r="R758" s="186" t="str">
        <f aca="false">IF(AND(R$30&gt;=$D758,R$30&lt;=$D758,NOT(ISBLANK($D758))),$G758,"")</f>
        <v/>
      </c>
    </row>
    <row r="759" customFormat="false" ht="15.05" hidden="false" customHeight="false" outlineLevel="0" collapsed="false">
      <c r="G759" s="0"/>
      <c r="H759" s="197"/>
      <c r="I759" s="197"/>
      <c r="J759" s="226"/>
      <c r="L759" s="186" t="str">
        <f aca="false">IF(AND(L$30&gt;=$D759,L$30&lt;=$D759,NOT(ISBLANK($D759))),$G759,"")</f>
        <v/>
      </c>
      <c r="M759" s="186" t="str">
        <f aca="false">IF(AND(M$30&gt;=$D759,M$30&lt;=$D759,NOT(ISBLANK($D759))),$G759,"")</f>
        <v/>
      </c>
      <c r="N759" s="186" t="str">
        <f aca="false">IF(AND(N$30&gt;=$D759,N$30&lt;=$D759,NOT(ISBLANK($D759))),$G759,"")</f>
        <v/>
      </c>
      <c r="O759" s="186" t="str">
        <f aca="false">IF(AND(O$30&gt;=$D759,O$30&lt;=$D759,NOT(ISBLANK($D759))),$G759,"")</f>
        <v/>
      </c>
      <c r="P759" s="186" t="str">
        <f aca="false">IF(AND(P$30&gt;=$D759,P$30&lt;=$D759,NOT(ISBLANK($D759))),$G759,"")</f>
        <v/>
      </c>
      <c r="Q759" s="186" t="str">
        <f aca="false">IF(AND(Q$30&gt;=$D759,Q$30&lt;=$D759,NOT(ISBLANK($D759))),$G759,"")</f>
        <v/>
      </c>
      <c r="R759" s="186" t="str">
        <f aca="false">IF(AND(R$30&gt;=$D759,R$30&lt;=$D759,NOT(ISBLANK($D759))),$G759,"")</f>
        <v/>
      </c>
    </row>
    <row r="760" customFormat="false" ht="15.05" hidden="false" customHeight="false" outlineLevel="0" collapsed="false">
      <c r="G760" s="0"/>
      <c r="H760" s="197"/>
      <c r="I760" s="197"/>
      <c r="J760" s="226"/>
      <c r="L760" s="186" t="str">
        <f aca="false">IF(AND(L$30&gt;=$D760,L$30&lt;=$D760,NOT(ISBLANK($D760))),$G760,"")</f>
        <v/>
      </c>
      <c r="M760" s="186" t="str">
        <f aca="false">IF(AND(M$30&gt;=$D760,M$30&lt;=$D760,NOT(ISBLANK($D760))),$G760,"")</f>
        <v/>
      </c>
      <c r="N760" s="186" t="str">
        <f aca="false">IF(AND(N$30&gt;=$D760,N$30&lt;=$D760,NOT(ISBLANK($D760))),$G760,"")</f>
        <v/>
      </c>
      <c r="O760" s="186" t="str">
        <f aca="false">IF(AND(O$30&gt;=$D760,O$30&lt;=$D760,NOT(ISBLANK($D760))),$G760,"")</f>
        <v/>
      </c>
      <c r="P760" s="186" t="str">
        <f aca="false">IF(AND(P$30&gt;=$D760,P$30&lt;=$D760,NOT(ISBLANK($D760))),$G760,"")</f>
        <v/>
      </c>
      <c r="Q760" s="186" t="str">
        <f aca="false">IF(AND(Q$30&gt;=$D760,Q$30&lt;=$D760,NOT(ISBLANK($D760))),$G760,"")</f>
        <v/>
      </c>
      <c r="R760" s="186" t="str">
        <f aca="false">IF(AND(R$30&gt;=$D760,R$30&lt;=$D760,NOT(ISBLANK($D760))),$G760,"")</f>
        <v/>
      </c>
    </row>
    <row r="761" customFormat="false" ht="15.05" hidden="false" customHeight="false" outlineLevel="0" collapsed="false">
      <c r="G761" s="0"/>
      <c r="H761" s="197"/>
      <c r="I761" s="197"/>
      <c r="J761" s="226"/>
      <c r="L761" s="186" t="str">
        <f aca="false">IF(AND(L$30&gt;=$D761,L$30&lt;=$D761,NOT(ISBLANK($D761))),$G761,"")</f>
        <v/>
      </c>
      <c r="M761" s="186" t="str">
        <f aca="false">IF(AND(M$30&gt;=$D761,M$30&lt;=$D761,NOT(ISBLANK($D761))),$G761,"")</f>
        <v/>
      </c>
      <c r="N761" s="186" t="str">
        <f aca="false">IF(AND(N$30&gt;=$D761,N$30&lt;=$D761,NOT(ISBLANK($D761))),$G761,"")</f>
        <v/>
      </c>
      <c r="O761" s="186" t="str">
        <f aca="false">IF(AND(O$30&gt;=$D761,O$30&lt;=$D761,NOT(ISBLANK($D761))),$G761,"")</f>
        <v/>
      </c>
      <c r="P761" s="186" t="str">
        <f aca="false">IF(AND(P$30&gt;=$D761,P$30&lt;=$D761,NOT(ISBLANK($D761))),$G761,"")</f>
        <v/>
      </c>
      <c r="Q761" s="186" t="str">
        <f aca="false">IF(AND(Q$30&gt;=$D761,Q$30&lt;=$D761,NOT(ISBLANK($D761))),$G761,"")</f>
        <v/>
      </c>
      <c r="R761" s="186" t="str">
        <f aca="false">IF(AND(R$30&gt;=$D761,R$30&lt;=$D761,NOT(ISBLANK($D761))),$G761,"")</f>
        <v/>
      </c>
    </row>
    <row r="762" customFormat="false" ht="15.05" hidden="false" customHeight="false" outlineLevel="0" collapsed="false">
      <c r="G762" s="0"/>
      <c r="H762" s="197"/>
      <c r="I762" s="197"/>
      <c r="J762" s="226"/>
      <c r="L762" s="186" t="str">
        <f aca="false">IF(AND(L$30&gt;=$D762,L$30&lt;=$D762,NOT(ISBLANK($D762))),$G762,"")</f>
        <v/>
      </c>
      <c r="M762" s="186" t="str">
        <f aca="false">IF(AND(M$30&gt;=$D762,M$30&lt;=$D762,NOT(ISBLANK($D762))),$G762,"")</f>
        <v/>
      </c>
      <c r="N762" s="186" t="str">
        <f aca="false">IF(AND(N$30&gt;=$D762,N$30&lt;=$D762,NOT(ISBLANK($D762))),$G762,"")</f>
        <v/>
      </c>
      <c r="O762" s="186" t="str">
        <f aca="false">IF(AND(O$30&gt;=$D762,O$30&lt;=$D762,NOT(ISBLANK($D762))),$G762,"")</f>
        <v/>
      </c>
      <c r="P762" s="186" t="str">
        <f aca="false">IF(AND(P$30&gt;=$D762,P$30&lt;=$D762,NOT(ISBLANK($D762))),$G762,"")</f>
        <v/>
      </c>
      <c r="Q762" s="186" t="str">
        <f aca="false">IF(AND(Q$30&gt;=$D762,Q$30&lt;=$D762,NOT(ISBLANK($D762))),$G762,"")</f>
        <v/>
      </c>
      <c r="R762" s="186" t="str">
        <f aca="false">IF(AND(R$30&gt;=$D762,R$30&lt;=$D762,NOT(ISBLANK($D762))),$G762,"")</f>
        <v/>
      </c>
    </row>
    <row r="763" customFormat="false" ht="15.05" hidden="false" customHeight="false" outlineLevel="0" collapsed="false">
      <c r="G763" s="0"/>
      <c r="H763" s="197"/>
      <c r="I763" s="197"/>
      <c r="J763" s="226"/>
      <c r="L763" s="186" t="str">
        <f aca="false">IF(AND(L$30&gt;=$D763,L$30&lt;=$D763,NOT(ISBLANK($D763))),$G763,"")</f>
        <v/>
      </c>
      <c r="M763" s="186" t="str">
        <f aca="false">IF(AND(M$30&gt;=$D763,M$30&lt;=$D763,NOT(ISBLANK($D763))),$G763,"")</f>
        <v/>
      </c>
      <c r="N763" s="186" t="str">
        <f aca="false">IF(AND(N$30&gt;=$D763,N$30&lt;=$D763,NOT(ISBLANK($D763))),$G763,"")</f>
        <v/>
      </c>
      <c r="O763" s="186" t="str">
        <f aca="false">IF(AND(O$30&gt;=$D763,O$30&lt;=$D763,NOT(ISBLANK($D763))),$G763,"")</f>
        <v/>
      </c>
      <c r="P763" s="186" t="str">
        <f aca="false">IF(AND(P$30&gt;=$D763,P$30&lt;=$D763,NOT(ISBLANK($D763))),$G763,"")</f>
        <v/>
      </c>
      <c r="Q763" s="186" t="str">
        <f aca="false">IF(AND(Q$30&gt;=$D763,Q$30&lt;=$D763,NOT(ISBLANK($D763))),$G763,"")</f>
        <v/>
      </c>
      <c r="R763" s="186" t="str">
        <f aca="false">IF(AND(R$30&gt;=$D763,R$30&lt;=$D763,NOT(ISBLANK($D763))),$G763,"")</f>
        <v/>
      </c>
    </row>
    <row r="764" customFormat="false" ht="15.05" hidden="false" customHeight="false" outlineLevel="0" collapsed="false">
      <c r="G764" s="0"/>
      <c r="H764" s="197"/>
      <c r="I764" s="197"/>
      <c r="J764" s="226"/>
      <c r="L764" s="186" t="str">
        <f aca="false">IF(AND(L$30&gt;=$D764,L$30&lt;=$D764,NOT(ISBLANK($D764))),$G764,"")</f>
        <v/>
      </c>
      <c r="M764" s="186" t="str">
        <f aca="false">IF(AND(M$30&gt;=$D764,M$30&lt;=$D764,NOT(ISBLANK($D764))),$G764,"")</f>
        <v/>
      </c>
      <c r="N764" s="186" t="str">
        <f aca="false">IF(AND(N$30&gt;=$D764,N$30&lt;=$D764,NOT(ISBLANK($D764))),$G764,"")</f>
        <v/>
      </c>
      <c r="O764" s="186" t="str">
        <f aca="false">IF(AND(O$30&gt;=$D764,O$30&lt;=$D764,NOT(ISBLANK($D764))),$G764,"")</f>
        <v/>
      </c>
      <c r="P764" s="186" t="str">
        <f aca="false">IF(AND(P$30&gt;=$D764,P$30&lt;=$D764,NOT(ISBLANK($D764))),$G764,"")</f>
        <v/>
      </c>
      <c r="Q764" s="186" t="str">
        <f aca="false">IF(AND(Q$30&gt;=$D764,Q$30&lt;=$D764,NOT(ISBLANK($D764))),$G764,"")</f>
        <v/>
      </c>
      <c r="R764" s="186" t="str">
        <f aca="false">IF(AND(R$30&gt;=$D764,R$30&lt;=$D764,NOT(ISBLANK($D764))),$G764,"")</f>
        <v/>
      </c>
    </row>
    <row r="765" customFormat="false" ht="15.05" hidden="false" customHeight="false" outlineLevel="0" collapsed="false">
      <c r="G765" s="0"/>
      <c r="H765" s="197"/>
      <c r="I765" s="197"/>
      <c r="J765" s="226"/>
      <c r="L765" s="186" t="str">
        <f aca="false">IF(AND(L$30&gt;=$D765,L$30&lt;=$D765,NOT(ISBLANK($D765))),$G765,"")</f>
        <v/>
      </c>
      <c r="M765" s="186" t="str">
        <f aca="false">IF(AND(M$30&gt;=$D765,M$30&lt;=$D765,NOT(ISBLANK($D765))),$G765,"")</f>
        <v/>
      </c>
      <c r="N765" s="186" t="str">
        <f aca="false">IF(AND(N$30&gt;=$D765,N$30&lt;=$D765,NOT(ISBLANK($D765))),$G765,"")</f>
        <v/>
      </c>
      <c r="O765" s="186" t="str">
        <f aca="false">IF(AND(O$30&gt;=$D765,O$30&lt;=$D765,NOT(ISBLANK($D765))),$G765,"")</f>
        <v/>
      </c>
      <c r="P765" s="186" t="str">
        <f aca="false">IF(AND(P$30&gt;=$D765,P$30&lt;=$D765,NOT(ISBLANK($D765))),$G765,"")</f>
        <v/>
      </c>
      <c r="Q765" s="186" t="str">
        <f aca="false">IF(AND(Q$30&gt;=$D765,Q$30&lt;=$D765,NOT(ISBLANK($D765))),$G765,"")</f>
        <v/>
      </c>
      <c r="R765" s="186" t="str">
        <f aca="false">IF(AND(R$30&gt;=$D765,R$30&lt;=$D765,NOT(ISBLANK($D765))),$G765,"")</f>
        <v/>
      </c>
    </row>
    <row r="766" customFormat="false" ht="15.05" hidden="false" customHeight="false" outlineLevel="0" collapsed="false">
      <c r="G766" s="0"/>
      <c r="H766" s="197"/>
      <c r="I766" s="197"/>
      <c r="J766" s="226"/>
      <c r="L766" s="186" t="str">
        <f aca="false">IF(AND(L$30&gt;=$D766,L$30&lt;=$D766,NOT(ISBLANK($D766))),$G766,"")</f>
        <v/>
      </c>
      <c r="M766" s="186" t="str">
        <f aca="false">IF(AND(M$30&gt;=$D766,M$30&lt;=$D766,NOT(ISBLANK($D766))),$G766,"")</f>
        <v/>
      </c>
      <c r="N766" s="186" t="str">
        <f aca="false">IF(AND(N$30&gt;=$D766,N$30&lt;=$D766,NOT(ISBLANK($D766))),$G766,"")</f>
        <v/>
      </c>
      <c r="O766" s="186" t="str">
        <f aca="false">IF(AND(O$30&gt;=$D766,O$30&lt;=$D766,NOT(ISBLANK($D766))),$G766,"")</f>
        <v/>
      </c>
      <c r="P766" s="186" t="str">
        <f aca="false">IF(AND(P$30&gt;=$D766,P$30&lt;=$D766,NOT(ISBLANK($D766))),$G766,"")</f>
        <v/>
      </c>
      <c r="Q766" s="186" t="str">
        <f aca="false">IF(AND(Q$30&gt;=$D766,Q$30&lt;=$D766,NOT(ISBLANK($D766))),$G766,"")</f>
        <v/>
      </c>
      <c r="R766" s="186" t="str">
        <f aca="false">IF(AND(R$30&gt;=$D766,R$30&lt;=$D766,NOT(ISBLANK($D766))),$G766,"")</f>
        <v/>
      </c>
    </row>
    <row r="767" customFormat="false" ht="15.05" hidden="false" customHeight="false" outlineLevel="0" collapsed="false">
      <c r="G767" s="0"/>
      <c r="H767" s="197"/>
      <c r="I767" s="197"/>
      <c r="J767" s="226"/>
      <c r="L767" s="186" t="str">
        <f aca="false">IF(AND(L$30&gt;=$D767,L$30&lt;=$D767,NOT(ISBLANK($D767))),$G767,"")</f>
        <v/>
      </c>
      <c r="M767" s="186" t="str">
        <f aca="false">IF(AND(M$30&gt;=$D767,M$30&lt;=$D767,NOT(ISBLANK($D767))),$G767,"")</f>
        <v/>
      </c>
      <c r="N767" s="186" t="str">
        <f aca="false">IF(AND(N$30&gt;=$D767,N$30&lt;=$D767,NOT(ISBLANK($D767))),$G767,"")</f>
        <v/>
      </c>
      <c r="O767" s="186" t="str">
        <f aca="false">IF(AND(O$30&gt;=$D767,O$30&lt;=$D767,NOT(ISBLANK($D767))),$G767,"")</f>
        <v/>
      </c>
      <c r="P767" s="186" t="str">
        <f aca="false">IF(AND(P$30&gt;=$D767,P$30&lt;=$D767,NOT(ISBLANK($D767))),$G767,"")</f>
        <v/>
      </c>
      <c r="Q767" s="186" t="str">
        <f aca="false">IF(AND(Q$30&gt;=$D767,Q$30&lt;=$D767,NOT(ISBLANK($D767))),$G767,"")</f>
        <v/>
      </c>
      <c r="R767" s="186" t="str">
        <f aca="false">IF(AND(R$30&gt;=$D767,R$30&lt;=$D767,NOT(ISBLANK($D767))),$G767,"")</f>
        <v/>
      </c>
    </row>
    <row r="768" customFormat="false" ht="15.05" hidden="false" customHeight="false" outlineLevel="0" collapsed="false">
      <c r="G768" s="0"/>
      <c r="H768" s="197"/>
      <c r="I768" s="197"/>
      <c r="J768" s="226"/>
      <c r="L768" s="186" t="str">
        <f aca="false">IF(AND(L$30&gt;=$D768,L$30&lt;=$D768,NOT(ISBLANK($D768))),$G768,"")</f>
        <v/>
      </c>
      <c r="M768" s="186" t="str">
        <f aca="false">IF(AND(M$30&gt;=$D768,M$30&lt;=$D768,NOT(ISBLANK($D768))),$G768,"")</f>
        <v/>
      </c>
      <c r="N768" s="186" t="str">
        <f aca="false">IF(AND(N$30&gt;=$D768,N$30&lt;=$D768,NOT(ISBLANK($D768))),$G768,"")</f>
        <v/>
      </c>
      <c r="O768" s="186" t="str">
        <f aca="false">IF(AND(O$30&gt;=$D768,O$30&lt;=$D768,NOT(ISBLANK($D768))),$G768,"")</f>
        <v/>
      </c>
      <c r="P768" s="186" t="str">
        <f aca="false">IF(AND(P$30&gt;=$D768,P$30&lt;=$D768,NOT(ISBLANK($D768))),$G768,"")</f>
        <v/>
      </c>
      <c r="Q768" s="186" t="str">
        <f aca="false">IF(AND(Q$30&gt;=$D768,Q$30&lt;=$D768,NOT(ISBLANK($D768))),$G768,"")</f>
        <v/>
      </c>
      <c r="R768" s="186" t="str">
        <f aca="false">IF(AND(R$30&gt;=$D768,R$30&lt;=$D768,NOT(ISBLANK($D768))),$G768,"")</f>
        <v/>
      </c>
    </row>
    <row r="769" customFormat="false" ht="15.05" hidden="false" customHeight="false" outlineLevel="0" collapsed="false">
      <c r="G769" s="0"/>
      <c r="H769" s="197"/>
      <c r="I769" s="197"/>
      <c r="J769" s="226"/>
      <c r="L769" s="186" t="str">
        <f aca="false">IF(AND(L$30&gt;=$D769,L$30&lt;=$D769,NOT(ISBLANK($D769))),$G769,"")</f>
        <v/>
      </c>
      <c r="M769" s="186" t="str">
        <f aca="false">IF(AND(M$30&gt;=$D769,M$30&lt;=$D769,NOT(ISBLANK($D769))),$G769,"")</f>
        <v/>
      </c>
      <c r="N769" s="186" t="str">
        <f aca="false">IF(AND(N$30&gt;=$D769,N$30&lt;=$D769,NOT(ISBLANK($D769))),$G769,"")</f>
        <v/>
      </c>
      <c r="O769" s="186" t="str">
        <f aca="false">IF(AND(O$30&gt;=$D769,O$30&lt;=$D769,NOT(ISBLANK($D769))),$G769,"")</f>
        <v/>
      </c>
      <c r="P769" s="186" t="str">
        <f aca="false">IF(AND(P$30&gt;=$D769,P$30&lt;=$D769,NOT(ISBLANK($D769))),$G769,"")</f>
        <v/>
      </c>
      <c r="Q769" s="186" t="str">
        <f aca="false">IF(AND(Q$30&gt;=$D769,Q$30&lt;=$D769,NOT(ISBLANK($D769))),$G769,"")</f>
        <v/>
      </c>
      <c r="R769" s="186" t="str">
        <f aca="false">IF(AND(R$30&gt;=$D769,R$30&lt;=$D769,NOT(ISBLANK($D769))),$G769,"")</f>
        <v/>
      </c>
    </row>
    <row r="770" customFormat="false" ht="15.05" hidden="false" customHeight="false" outlineLevel="0" collapsed="false">
      <c r="G770" s="0"/>
      <c r="H770" s="197"/>
      <c r="I770" s="197"/>
      <c r="J770" s="226"/>
      <c r="L770" s="186" t="str">
        <f aca="false">IF(AND(L$30&gt;=$D770,L$30&lt;=$D770,NOT(ISBLANK($D770))),$G770,"")</f>
        <v/>
      </c>
      <c r="M770" s="186" t="str">
        <f aca="false">IF(AND(M$30&gt;=$D770,M$30&lt;=$D770,NOT(ISBLANK($D770))),$G770,"")</f>
        <v/>
      </c>
      <c r="N770" s="186" t="str">
        <f aca="false">IF(AND(N$30&gt;=$D770,N$30&lt;=$D770,NOT(ISBLANK($D770))),$G770,"")</f>
        <v/>
      </c>
      <c r="O770" s="186" t="str">
        <f aca="false">IF(AND(O$30&gt;=$D770,O$30&lt;=$D770,NOT(ISBLANK($D770))),$G770,"")</f>
        <v/>
      </c>
      <c r="P770" s="186" t="str">
        <f aca="false">IF(AND(P$30&gt;=$D770,P$30&lt;=$D770,NOT(ISBLANK($D770))),$G770,"")</f>
        <v/>
      </c>
      <c r="Q770" s="186" t="str">
        <f aca="false">IF(AND(Q$30&gt;=$D770,Q$30&lt;=$D770,NOT(ISBLANK($D770))),$G770,"")</f>
        <v/>
      </c>
      <c r="R770" s="186" t="str">
        <f aca="false">IF(AND(R$30&gt;=$D770,R$30&lt;=$D770,NOT(ISBLANK($D770))),$G770,"")</f>
        <v/>
      </c>
    </row>
    <row r="771" customFormat="false" ht="15.05" hidden="false" customHeight="false" outlineLevel="0" collapsed="false">
      <c r="G771" s="0"/>
      <c r="H771" s="197"/>
      <c r="I771" s="197"/>
      <c r="J771" s="226"/>
      <c r="L771" s="186" t="str">
        <f aca="false">IF(AND(L$30&gt;=$D771,L$30&lt;=$D771,NOT(ISBLANK($D771))),$G771,"")</f>
        <v/>
      </c>
      <c r="M771" s="186" t="str">
        <f aca="false">IF(AND(M$30&gt;=$D771,M$30&lt;=$D771,NOT(ISBLANK($D771))),$G771,"")</f>
        <v/>
      </c>
      <c r="N771" s="186" t="str">
        <f aca="false">IF(AND(N$30&gt;=$D771,N$30&lt;=$D771,NOT(ISBLANK($D771))),$G771,"")</f>
        <v/>
      </c>
      <c r="O771" s="186" t="str">
        <f aca="false">IF(AND(O$30&gt;=$D771,O$30&lt;=$D771,NOT(ISBLANK($D771))),$G771,"")</f>
        <v/>
      </c>
      <c r="P771" s="186" t="str">
        <f aca="false">IF(AND(P$30&gt;=$D771,P$30&lt;=$D771,NOT(ISBLANK($D771))),$G771,"")</f>
        <v/>
      </c>
      <c r="Q771" s="186" t="str">
        <f aca="false">IF(AND(Q$30&gt;=$D771,Q$30&lt;=$D771,NOT(ISBLANK($D771))),$G771,"")</f>
        <v/>
      </c>
      <c r="R771" s="186" t="str">
        <f aca="false">IF(AND(R$30&gt;=$D771,R$30&lt;=$D771,NOT(ISBLANK($D771))),$G771,"")</f>
        <v/>
      </c>
    </row>
    <row r="772" customFormat="false" ht="15.05" hidden="false" customHeight="false" outlineLevel="0" collapsed="false">
      <c r="G772" s="0"/>
      <c r="H772" s="197"/>
      <c r="I772" s="197"/>
      <c r="J772" s="226"/>
      <c r="L772" s="186" t="str">
        <f aca="false">IF(AND(L$30&gt;=$D772,L$30&lt;=$D772,NOT(ISBLANK($D772))),$G772,"")</f>
        <v/>
      </c>
      <c r="M772" s="186" t="str">
        <f aca="false">IF(AND(M$30&gt;=$D772,M$30&lt;=$D772,NOT(ISBLANK($D772))),$G772,"")</f>
        <v/>
      </c>
      <c r="N772" s="186" t="str">
        <f aca="false">IF(AND(N$30&gt;=$D772,N$30&lt;=$D772,NOT(ISBLANK($D772))),$G772,"")</f>
        <v/>
      </c>
      <c r="O772" s="186" t="str">
        <f aca="false">IF(AND(O$30&gt;=$D772,O$30&lt;=$D772,NOT(ISBLANK($D772))),$G772,"")</f>
        <v/>
      </c>
      <c r="P772" s="186" t="str">
        <f aca="false">IF(AND(P$30&gt;=$D772,P$30&lt;=$D772,NOT(ISBLANK($D772))),$G772,"")</f>
        <v/>
      </c>
      <c r="Q772" s="186" t="str">
        <f aca="false">IF(AND(Q$30&gt;=$D772,Q$30&lt;=$D772,NOT(ISBLANK($D772))),$G772,"")</f>
        <v/>
      </c>
      <c r="R772" s="186" t="str">
        <f aca="false">IF(AND(R$30&gt;=$D772,R$30&lt;=$D772,NOT(ISBLANK($D772))),$G772,"")</f>
        <v/>
      </c>
    </row>
    <row r="773" customFormat="false" ht="15.05" hidden="false" customHeight="false" outlineLevel="0" collapsed="false">
      <c r="G773" s="0"/>
      <c r="H773" s="197"/>
      <c r="I773" s="197"/>
      <c r="J773" s="226"/>
      <c r="L773" s="186" t="str">
        <f aca="false">IF(AND(L$30&gt;=$D773,L$30&lt;=$D773,NOT(ISBLANK($D773))),$G773,"")</f>
        <v/>
      </c>
      <c r="M773" s="186" t="str">
        <f aca="false">IF(AND(M$30&gt;=$D773,M$30&lt;=$D773,NOT(ISBLANK($D773))),$G773,"")</f>
        <v/>
      </c>
      <c r="N773" s="186" t="str">
        <f aca="false">IF(AND(N$30&gt;=$D773,N$30&lt;=$D773,NOT(ISBLANK($D773))),$G773,"")</f>
        <v/>
      </c>
      <c r="O773" s="186" t="str">
        <f aca="false">IF(AND(O$30&gt;=$D773,O$30&lt;=$D773,NOT(ISBLANK($D773))),$G773,"")</f>
        <v/>
      </c>
      <c r="P773" s="186" t="str">
        <f aca="false">IF(AND(P$30&gt;=$D773,P$30&lt;=$D773,NOT(ISBLANK($D773))),$G773,"")</f>
        <v/>
      </c>
      <c r="Q773" s="186" t="str">
        <f aca="false">IF(AND(Q$30&gt;=$D773,Q$30&lt;=$D773,NOT(ISBLANK($D773))),$G773,"")</f>
        <v/>
      </c>
      <c r="R773" s="186" t="str">
        <f aca="false">IF(AND(R$30&gt;=$D773,R$30&lt;=$D773,NOT(ISBLANK($D773))),$G773,"")</f>
        <v/>
      </c>
    </row>
    <row r="774" customFormat="false" ht="15.05" hidden="false" customHeight="false" outlineLevel="0" collapsed="false">
      <c r="G774" s="0"/>
      <c r="H774" s="197"/>
      <c r="I774" s="197"/>
      <c r="J774" s="226"/>
      <c r="L774" s="186" t="str">
        <f aca="false">IF(AND(L$30&gt;=$D774,L$30&lt;=$D774,NOT(ISBLANK($D774))),$G774,"")</f>
        <v/>
      </c>
      <c r="M774" s="186" t="str">
        <f aca="false">IF(AND(M$30&gt;=$D774,M$30&lt;=$D774,NOT(ISBLANK($D774))),$G774,"")</f>
        <v/>
      </c>
      <c r="N774" s="186" t="str">
        <f aca="false">IF(AND(N$30&gt;=$D774,N$30&lt;=$D774,NOT(ISBLANK($D774))),$G774,"")</f>
        <v/>
      </c>
      <c r="O774" s="186" t="str">
        <f aca="false">IF(AND(O$30&gt;=$D774,O$30&lt;=$D774,NOT(ISBLANK($D774))),$G774,"")</f>
        <v/>
      </c>
      <c r="P774" s="186" t="str">
        <f aca="false">IF(AND(P$30&gt;=$D774,P$30&lt;=$D774,NOT(ISBLANK($D774))),$G774,"")</f>
        <v/>
      </c>
      <c r="Q774" s="186" t="str">
        <f aca="false">IF(AND(Q$30&gt;=$D774,Q$30&lt;=$D774,NOT(ISBLANK($D774))),$G774,"")</f>
        <v/>
      </c>
      <c r="R774" s="186" t="str">
        <f aca="false">IF(AND(R$30&gt;=$D774,R$30&lt;=$D774,NOT(ISBLANK($D774))),$G774,"")</f>
        <v/>
      </c>
    </row>
    <row r="775" customFormat="false" ht="15.05" hidden="false" customHeight="false" outlineLevel="0" collapsed="false">
      <c r="G775" s="0"/>
      <c r="H775" s="197"/>
      <c r="I775" s="197"/>
      <c r="J775" s="226"/>
      <c r="L775" s="186" t="str">
        <f aca="false">IF(AND(L$30&gt;=$D775,L$30&lt;=$D775,NOT(ISBLANK($D775))),$G775,"")</f>
        <v/>
      </c>
      <c r="M775" s="186" t="str">
        <f aca="false">IF(AND(M$30&gt;=$D775,M$30&lt;=$D775,NOT(ISBLANK($D775))),$G775,"")</f>
        <v/>
      </c>
      <c r="N775" s="186" t="str">
        <f aca="false">IF(AND(N$30&gt;=$D775,N$30&lt;=$D775,NOT(ISBLANK($D775))),$G775,"")</f>
        <v/>
      </c>
      <c r="O775" s="186" t="str">
        <f aca="false">IF(AND(O$30&gt;=$D775,O$30&lt;=$D775,NOT(ISBLANK($D775))),$G775,"")</f>
        <v/>
      </c>
      <c r="P775" s="186" t="str">
        <f aca="false">IF(AND(P$30&gt;=$D775,P$30&lt;=$D775,NOT(ISBLANK($D775))),$G775,"")</f>
        <v/>
      </c>
      <c r="Q775" s="186" t="str">
        <f aca="false">IF(AND(Q$30&gt;=$D775,Q$30&lt;=$D775,NOT(ISBLANK($D775))),$G775,"")</f>
        <v/>
      </c>
      <c r="R775" s="186" t="str">
        <f aca="false">IF(AND(R$30&gt;=$D775,R$30&lt;=$D775,NOT(ISBLANK($D775))),$G775,"")</f>
        <v/>
      </c>
    </row>
    <row r="776" customFormat="false" ht="15.05" hidden="false" customHeight="false" outlineLevel="0" collapsed="false">
      <c r="G776" s="0"/>
      <c r="H776" s="197"/>
      <c r="I776" s="197"/>
      <c r="J776" s="226"/>
      <c r="L776" s="186" t="str">
        <f aca="false">IF(AND(L$30&gt;=$D776,L$30&lt;=$D776,NOT(ISBLANK($D776))),$G776,"")</f>
        <v/>
      </c>
      <c r="M776" s="186" t="str">
        <f aca="false">IF(AND(M$30&gt;=$D776,M$30&lt;=$D776,NOT(ISBLANK($D776))),$G776,"")</f>
        <v/>
      </c>
      <c r="N776" s="186" t="str">
        <f aca="false">IF(AND(N$30&gt;=$D776,N$30&lt;=$D776,NOT(ISBLANK($D776))),$G776,"")</f>
        <v/>
      </c>
      <c r="O776" s="186" t="str">
        <f aca="false">IF(AND(O$30&gt;=$D776,O$30&lt;=$D776,NOT(ISBLANK($D776))),$G776,"")</f>
        <v/>
      </c>
      <c r="P776" s="186" t="str">
        <f aca="false">IF(AND(P$30&gt;=$D776,P$30&lt;=$D776,NOT(ISBLANK($D776))),$G776,"")</f>
        <v/>
      </c>
      <c r="Q776" s="186" t="str">
        <f aca="false">IF(AND(Q$30&gt;=$D776,Q$30&lt;=$D776,NOT(ISBLANK($D776))),$G776,"")</f>
        <v/>
      </c>
      <c r="R776" s="186" t="str">
        <f aca="false">IF(AND(R$30&gt;=$D776,R$30&lt;=$D776,NOT(ISBLANK($D776))),$G776,"")</f>
        <v/>
      </c>
    </row>
    <row r="777" customFormat="false" ht="15.05" hidden="false" customHeight="false" outlineLevel="0" collapsed="false">
      <c r="G777" s="0"/>
      <c r="H777" s="197"/>
      <c r="I777" s="197"/>
      <c r="J777" s="226"/>
      <c r="L777" s="186" t="str">
        <f aca="false">IF(AND(L$30&gt;=$D777,L$30&lt;=$D777,NOT(ISBLANK($D777))),$G777,"")</f>
        <v/>
      </c>
      <c r="M777" s="186" t="str">
        <f aca="false">IF(AND(M$30&gt;=$D777,M$30&lt;=$D777,NOT(ISBLANK($D777))),$G777,"")</f>
        <v/>
      </c>
      <c r="N777" s="186" t="str">
        <f aca="false">IF(AND(N$30&gt;=$D777,N$30&lt;=$D777,NOT(ISBLANK($D777))),$G777,"")</f>
        <v/>
      </c>
      <c r="O777" s="186" t="str">
        <f aca="false">IF(AND(O$30&gt;=$D777,O$30&lt;=$D777,NOT(ISBLANK($D777))),$G777,"")</f>
        <v/>
      </c>
      <c r="P777" s="186" t="str">
        <f aca="false">IF(AND(P$30&gt;=$D777,P$30&lt;=$D777,NOT(ISBLANK($D777))),$G777,"")</f>
        <v/>
      </c>
      <c r="Q777" s="186" t="str">
        <f aca="false">IF(AND(Q$30&gt;=$D777,Q$30&lt;=$D777,NOT(ISBLANK($D777))),$G777,"")</f>
        <v/>
      </c>
      <c r="R777" s="186" t="str">
        <f aca="false">IF(AND(R$30&gt;=$D777,R$30&lt;=$D777,NOT(ISBLANK($D777))),$G777,"")</f>
        <v/>
      </c>
    </row>
    <row r="778" customFormat="false" ht="15.05" hidden="false" customHeight="false" outlineLevel="0" collapsed="false">
      <c r="G778" s="0"/>
      <c r="H778" s="197"/>
      <c r="I778" s="197"/>
      <c r="J778" s="226"/>
      <c r="L778" s="186" t="str">
        <f aca="false">IF(AND(L$30&gt;=$D778,L$30&lt;=$D778,NOT(ISBLANK($D778))),$G778,"")</f>
        <v/>
      </c>
      <c r="M778" s="186" t="str">
        <f aca="false">IF(AND(M$30&gt;=$D778,M$30&lt;=$D778,NOT(ISBLANK($D778))),$G778,"")</f>
        <v/>
      </c>
      <c r="N778" s="186" t="str">
        <f aca="false">IF(AND(N$30&gt;=$D778,N$30&lt;=$D778,NOT(ISBLANK($D778))),$G778,"")</f>
        <v/>
      </c>
      <c r="O778" s="186" t="str">
        <f aca="false">IF(AND(O$30&gt;=$D778,O$30&lt;=$D778,NOT(ISBLANK($D778))),$G778,"")</f>
        <v/>
      </c>
      <c r="P778" s="186" t="str">
        <f aca="false">IF(AND(P$30&gt;=$D778,P$30&lt;=$D778,NOT(ISBLANK($D778))),$G778,"")</f>
        <v/>
      </c>
      <c r="Q778" s="186" t="str">
        <f aca="false">IF(AND(Q$30&gt;=$D778,Q$30&lt;=$D778,NOT(ISBLANK($D778))),$G778,"")</f>
        <v/>
      </c>
      <c r="R778" s="186" t="str">
        <f aca="false">IF(AND(R$30&gt;=$D778,R$30&lt;=$D778,NOT(ISBLANK($D778))),$G778,"")</f>
        <v/>
      </c>
    </row>
    <row r="779" customFormat="false" ht="15.05" hidden="false" customHeight="false" outlineLevel="0" collapsed="false">
      <c r="G779" s="0"/>
      <c r="H779" s="197"/>
      <c r="I779" s="197"/>
      <c r="J779" s="226"/>
      <c r="L779" s="186" t="str">
        <f aca="false">IF(AND(L$30&gt;=$D779,L$30&lt;=$D779,NOT(ISBLANK($D779))),$G779,"")</f>
        <v/>
      </c>
      <c r="M779" s="186" t="str">
        <f aca="false">IF(AND(M$30&gt;=$D779,M$30&lt;=$D779,NOT(ISBLANK($D779))),$G779,"")</f>
        <v/>
      </c>
      <c r="N779" s="186" t="str">
        <f aca="false">IF(AND(N$30&gt;=$D779,N$30&lt;=$D779,NOT(ISBLANK($D779))),$G779,"")</f>
        <v/>
      </c>
      <c r="O779" s="186" t="str">
        <f aca="false">IF(AND(O$30&gt;=$D779,O$30&lt;=$D779,NOT(ISBLANK($D779))),$G779,"")</f>
        <v/>
      </c>
      <c r="P779" s="186" t="str">
        <f aca="false">IF(AND(P$30&gt;=$D779,P$30&lt;=$D779,NOT(ISBLANK($D779))),$G779,"")</f>
        <v/>
      </c>
      <c r="Q779" s="186" t="str">
        <f aca="false">IF(AND(Q$30&gt;=$D779,Q$30&lt;=$D779,NOT(ISBLANK($D779))),$G779,"")</f>
        <v/>
      </c>
      <c r="R779" s="186" t="str">
        <f aca="false">IF(AND(R$30&gt;=$D779,R$30&lt;=$D779,NOT(ISBLANK($D779))),$G779,"")</f>
        <v/>
      </c>
    </row>
    <row r="780" customFormat="false" ht="15.05" hidden="false" customHeight="false" outlineLevel="0" collapsed="false">
      <c r="G780" s="0"/>
      <c r="H780" s="197"/>
      <c r="I780" s="197"/>
      <c r="J780" s="226"/>
      <c r="L780" s="186" t="str">
        <f aca="false">IF(AND(L$30&gt;=$D780,L$30&lt;=$D780,NOT(ISBLANK($D780))),$G780,"")</f>
        <v/>
      </c>
      <c r="M780" s="186" t="str">
        <f aca="false">IF(AND(M$30&gt;=$D780,M$30&lt;=$D780,NOT(ISBLANK($D780))),$G780,"")</f>
        <v/>
      </c>
      <c r="N780" s="186" t="str">
        <f aca="false">IF(AND(N$30&gt;=$D780,N$30&lt;=$D780,NOT(ISBLANK($D780))),$G780,"")</f>
        <v/>
      </c>
      <c r="O780" s="186" t="str">
        <f aca="false">IF(AND(O$30&gt;=$D780,O$30&lt;=$D780,NOT(ISBLANK($D780))),$G780,"")</f>
        <v/>
      </c>
      <c r="P780" s="186" t="str">
        <f aca="false">IF(AND(P$30&gt;=$D780,P$30&lt;=$D780,NOT(ISBLANK($D780))),$G780,"")</f>
        <v/>
      </c>
      <c r="Q780" s="186" t="str">
        <f aca="false">IF(AND(Q$30&gt;=$D780,Q$30&lt;=$D780,NOT(ISBLANK($D780))),$G780,"")</f>
        <v/>
      </c>
      <c r="R780" s="186" t="str">
        <f aca="false">IF(AND(R$30&gt;=$D780,R$30&lt;=$D780,NOT(ISBLANK($D780))),$G780,"")</f>
        <v/>
      </c>
    </row>
    <row r="781" customFormat="false" ht="15.05" hidden="false" customHeight="false" outlineLevel="0" collapsed="false">
      <c r="G781" s="0"/>
      <c r="H781" s="197"/>
      <c r="I781" s="197"/>
      <c r="J781" s="226"/>
      <c r="L781" s="186" t="str">
        <f aca="false">IF(AND(L$30&gt;=$D781,L$30&lt;=$D781,NOT(ISBLANK($D781))),$G781,"")</f>
        <v/>
      </c>
      <c r="M781" s="186" t="str">
        <f aca="false">IF(AND(M$30&gt;=$D781,M$30&lt;=$D781,NOT(ISBLANK($D781))),$G781,"")</f>
        <v/>
      </c>
      <c r="N781" s="186" t="str">
        <f aca="false">IF(AND(N$30&gt;=$D781,N$30&lt;=$D781,NOT(ISBLANK($D781))),$G781,"")</f>
        <v/>
      </c>
      <c r="O781" s="186" t="str">
        <f aca="false">IF(AND(O$30&gt;=$D781,O$30&lt;=$D781,NOT(ISBLANK($D781))),$G781,"")</f>
        <v/>
      </c>
      <c r="P781" s="186" t="str">
        <f aca="false">IF(AND(P$30&gt;=$D781,P$30&lt;=$D781,NOT(ISBLANK($D781))),$G781,"")</f>
        <v/>
      </c>
      <c r="Q781" s="186" t="str">
        <f aca="false">IF(AND(Q$30&gt;=$D781,Q$30&lt;=$D781,NOT(ISBLANK($D781))),$G781,"")</f>
        <v/>
      </c>
      <c r="R781" s="186" t="str">
        <f aca="false">IF(AND(R$30&gt;=$D781,R$30&lt;=$D781,NOT(ISBLANK($D781))),$G781,"")</f>
        <v/>
      </c>
    </row>
    <row r="782" customFormat="false" ht="15.05" hidden="false" customHeight="false" outlineLevel="0" collapsed="false">
      <c r="G782" s="0"/>
      <c r="H782" s="197"/>
      <c r="I782" s="197"/>
      <c r="J782" s="226"/>
      <c r="L782" s="186" t="str">
        <f aca="false">IF(AND(L$30&gt;=$D782,L$30&lt;=$D782,NOT(ISBLANK($D782))),$G782,"")</f>
        <v/>
      </c>
      <c r="M782" s="186" t="str">
        <f aca="false">IF(AND(M$30&gt;=$D782,M$30&lt;=$D782,NOT(ISBLANK($D782))),$G782,"")</f>
        <v/>
      </c>
      <c r="N782" s="186" t="str">
        <f aca="false">IF(AND(N$30&gt;=$D782,N$30&lt;=$D782,NOT(ISBLANK($D782))),$G782,"")</f>
        <v/>
      </c>
      <c r="O782" s="186" t="str">
        <f aca="false">IF(AND(O$30&gt;=$D782,O$30&lt;=$D782,NOT(ISBLANK($D782))),$G782,"")</f>
        <v/>
      </c>
      <c r="P782" s="186" t="str">
        <f aca="false">IF(AND(P$30&gt;=$D782,P$30&lt;=$D782,NOT(ISBLANK($D782))),$G782,"")</f>
        <v/>
      </c>
      <c r="Q782" s="186" t="str">
        <f aca="false">IF(AND(Q$30&gt;=$D782,Q$30&lt;=$D782,NOT(ISBLANK($D782))),$G782,"")</f>
        <v/>
      </c>
      <c r="R782" s="186" t="str">
        <f aca="false">IF(AND(R$30&gt;=$D782,R$30&lt;=$D782,NOT(ISBLANK($D782))),$G782,"")</f>
        <v/>
      </c>
    </row>
    <row r="783" customFormat="false" ht="15.05" hidden="false" customHeight="false" outlineLevel="0" collapsed="false">
      <c r="G783" s="0"/>
      <c r="H783" s="197"/>
      <c r="I783" s="197"/>
      <c r="J783" s="226"/>
      <c r="L783" s="186" t="str">
        <f aca="false">IF(AND(L$30&gt;=$D783,L$30&lt;=$D783,NOT(ISBLANK($D783))),$G783,"")</f>
        <v/>
      </c>
      <c r="M783" s="186" t="str">
        <f aca="false">IF(AND(M$30&gt;=$D783,M$30&lt;=$D783,NOT(ISBLANK($D783))),$G783,"")</f>
        <v/>
      </c>
      <c r="N783" s="186" t="str">
        <f aca="false">IF(AND(N$30&gt;=$D783,N$30&lt;=$D783,NOT(ISBLANK($D783))),$G783,"")</f>
        <v/>
      </c>
      <c r="O783" s="186" t="str">
        <f aca="false">IF(AND(O$30&gt;=$D783,O$30&lt;=$D783,NOT(ISBLANK($D783))),$G783,"")</f>
        <v/>
      </c>
      <c r="P783" s="186" t="str">
        <f aca="false">IF(AND(P$30&gt;=$D783,P$30&lt;=$D783,NOT(ISBLANK($D783))),$G783,"")</f>
        <v/>
      </c>
      <c r="Q783" s="186" t="str">
        <f aca="false">IF(AND(Q$30&gt;=$D783,Q$30&lt;=$D783,NOT(ISBLANK($D783))),$G783,"")</f>
        <v/>
      </c>
      <c r="R783" s="186" t="str">
        <f aca="false">IF(AND(R$30&gt;=$D783,R$30&lt;=$D783,NOT(ISBLANK($D783))),$G783,"")</f>
        <v/>
      </c>
    </row>
    <row r="784" customFormat="false" ht="15.05" hidden="false" customHeight="false" outlineLevel="0" collapsed="false">
      <c r="G784" s="0"/>
      <c r="H784" s="197"/>
      <c r="I784" s="197"/>
      <c r="J784" s="226"/>
      <c r="L784" s="186" t="str">
        <f aca="false">IF(AND(L$30&gt;=$D784,L$30&lt;=$D784,NOT(ISBLANK($D784))),$G784,"")</f>
        <v/>
      </c>
      <c r="M784" s="186" t="str">
        <f aca="false">IF(AND(M$30&gt;=$D784,M$30&lt;=$D784,NOT(ISBLANK($D784))),$G784,"")</f>
        <v/>
      </c>
      <c r="N784" s="186" t="str">
        <f aca="false">IF(AND(N$30&gt;=$D784,N$30&lt;=$D784,NOT(ISBLANK($D784))),$G784,"")</f>
        <v/>
      </c>
      <c r="O784" s="186" t="str">
        <f aca="false">IF(AND(O$30&gt;=$D784,O$30&lt;=$D784,NOT(ISBLANK($D784))),$G784,"")</f>
        <v/>
      </c>
      <c r="P784" s="186" t="str">
        <f aca="false">IF(AND(P$30&gt;=$D784,P$30&lt;=$D784,NOT(ISBLANK($D784))),$G784,"")</f>
        <v/>
      </c>
      <c r="Q784" s="186" t="str">
        <f aca="false">IF(AND(Q$30&gt;=$D784,Q$30&lt;=$D784,NOT(ISBLANK($D784))),$G784,"")</f>
        <v/>
      </c>
      <c r="R784" s="186" t="str">
        <f aca="false">IF(AND(R$30&gt;=$D784,R$30&lt;=$D784,NOT(ISBLANK($D784))),$G784,"")</f>
        <v/>
      </c>
    </row>
    <row r="785" customFormat="false" ht="15.05" hidden="false" customHeight="false" outlineLevel="0" collapsed="false">
      <c r="G785" s="0"/>
      <c r="H785" s="197"/>
      <c r="I785" s="197"/>
      <c r="J785" s="226"/>
      <c r="L785" s="186" t="str">
        <f aca="false">IF(AND(L$30&gt;=$D785,L$30&lt;=$D785,NOT(ISBLANK($D785))),$G785,"")</f>
        <v/>
      </c>
      <c r="M785" s="186" t="str">
        <f aca="false">IF(AND(M$30&gt;=$D785,M$30&lt;=$D785,NOT(ISBLANK($D785))),$G785,"")</f>
        <v/>
      </c>
      <c r="N785" s="186" t="str">
        <f aca="false">IF(AND(N$30&gt;=$D785,N$30&lt;=$D785,NOT(ISBLANK($D785))),$G785,"")</f>
        <v/>
      </c>
      <c r="O785" s="186" t="str">
        <f aca="false">IF(AND(O$30&gt;=$D785,O$30&lt;=$D785,NOT(ISBLANK($D785))),$G785,"")</f>
        <v/>
      </c>
      <c r="P785" s="186" t="str">
        <f aca="false">IF(AND(P$30&gt;=$D785,P$30&lt;=$D785,NOT(ISBLANK($D785))),$G785,"")</f>
        <v/>
      </c>
      <c r="Q785" s="186" t="str">
        <f aca="false">IF(AND(Q$30&gt;=$D785,Q$30&lt;=$D785,NOT(ISBLANK($D785))),$G785,"")</f>
        <v/>
      </c>
      <c r="R785" s="186" t="str">
        <f aca="false">IF(AND(R$30&gt;=$D785,R$30&lt;=$D785,NOT(ISBLANK($D785))),$G785,"")</f>
        <v/>
      </c>
    </row>
    <row r="786" customFormat="false" ht="15.05" hidden="false" customHeight="false" outlineLevel="0" collapsed="false">
      <c r="G786" s="0"/>
      <c r="H786" s="197"/>
      <c r="I786" s="197"/>
      <c r="J786" s="226"/>
      <c r="L786" s="186" t="str">
        <f aca="false">IF(AND(L$30&gt;=$D786,L$30&lt;=$D786,NOT(ISBLANK($D786))),$G786,"")</f>
        <v/>
      </c>
      <c r="M786" s="186" t="str">
        <f aca="false">IF(AND(M$30&gt;=$D786,M$30&lt;=$D786,NOT(ISBLANK($D786))),$G786,"")</f>
        <v/>
      </c>
      <c r="N786" s="186" t="str">
        <f aca="false">IF(AND(N$30&gt;=$D786,N$30&lt;=$D786,NOT(ISBLANK($D786))),$G786,"")</f>
        <v/>
      </c>
      <c r="O786" s="186" t="str">
        <f aca="false">IF(AND(O$30&gt;=$D786,O$30&lt;=$D786,NOT(ISBLANK($D786))),$G786,"")</f>
        <v/>
      </c>
      <c r="P786" s="186" t="str">
        <f aca="false">IF(AND(P$30&gt;=$D786,P$30&lt;=$D786,NOT(ISBLANK($D786))),$G786,"")</f>
        <v/>
      </c>
      <c r="Q786" s="186" t="str">
        <f aca="false">IF(AND(Q$30&gt;=$D786,Q$30&lt;=$D786,NOT(ISBLANK($D786))),$G786,"")</f>
        <v/>
      </c>
      <c r="R786" s="186" t="str">
        <f aca="false">IF(AND(R$30&gt;=$D786,R$30&lt;=$D786,NOT(ISBLANK($D786))),$G786,"")</f>
        <v/>
      </c>
    </row>
    <row r="787" customFormat="false" ht="15.05" hidden="false" customHeight="false" outlineLevel="0" collapsed="false">
      <c r="G787" s="0"/>
      <c r="H787" s="197"/>
      <c r="I787" s="197"/>
      <c r="J787" s="226"/>
      <c r="L787" s="186" t="str">
        <f aca="false">IF(AND(L$30&gt;=$D787,L$30&lt;=$D787,NOT(ISBLANK($D787))),$G787,"")</f>
        <v/>
      </c>
      <c r="M787" s="186" t="str">
        <f aca="false">IF(AND(M$30&gt;=$D787,M$30&lt;=$D787,NOT(ISBLANK($D787))),$G787,"")</f>
        <v/>
      </c>
      <c r="N787" s="186" t="str">
        <f aca="false">IF(AND(N$30&gt;=$D787,N$30&lt;=$D787,NOT(ISBLANK($D787))),$G787,"")</f>
        <v/>
      </c>
      <c r="O787" s="186" t="str">
        <f aca="false">IF(AND(O$30&gt;=$D787,O$30&lt;=$D787,NOT(ISBLANK($D787))),$G787,"")</f>
        <v/>
      </c>
      <c r="P787" s="186" t="str">
        <f aca="false">IF(AND(P$30&gt;=$D787,P$30&lt;=$D787,NOT(ISBLANK($D787))),$G787,"")</f>
        <v/>
      </c>
      <c r="Q787" s="186" t="str">
        <f aca="false">IF(AND(Q$30&gt;=$D787,Q$30&lt;=$D787,NOT(ISBLANK($D787))),$G787,"")</f>
        <v/>
      </c>
      <c r="R787" s="186" t="str">
        <f aca="false">IF(AND(R$30&gt;=$D787,R$30&lt;=$D787,NOT(ISBLANK($D787))),$G787,"")</f>
        <v/>
      </c>
    </row>
    <row r="788" customFormat="false" ht="15.05" hidden="false" customHeight="false" outlineLevel="0" collapsed="false">
      <c r="G788" s="0"/>
      <c r="H788" s="197"/>
      <c r="I788" s="197"/>
      <c r="J788" s="226"/>
      <c r="L788" s="186" t="str">
        <f aca="false">IF(AND(L$30&gt;=$D788,L$30&lt;=$D788,NOT(ISBLANK($D788))),$G788,"")</f>
        <v/>
      </c>
      <c r="M788" s="186" t="str">
        <f aca="false">IF(AND(M$30&gt;=$D788,M$30&lt;=$D788,NOT(ISBLANK($D788))),$G788,"")</f>
        <v/>
      </c>
      <c r="N788" s="186" t="str">
        <f aca="false">IF(AND(N$30&gt;=$D788,N$30&lt;=$D788,NOT(ISBLANK($D788))),$G788,"")</f>
        <v/>
      </c>
      <c r="O788" s="186" t="str">
        <f aca="false">IF(AND(O$30&gt;=$D788,O$30&lt;=$D788,NOT(ISBLANK($D788))),$G788,"")</f>
        <v/>
      </c>
      <c r="P788" s="186" t="str">
        <f aca="false">IF(AND(P$30&gt;=$D788,P$30&lt;=$D788,NOT(ISBLANK($D788))),$G788,"")</f>
        <v/>
      </c>
      <c r="Q788" s="186" t="str">
        <f aca="false">IF(AND(Q$30&gt;=$D788,Q$30&lt;=$D788,NOT(ISBLANK($D788))),$G788,"")</f>
        <v/>
      </c>
      <c r="R788" s="186" t="str">
        <f aca="false">IF(AND(R$30&gt;=$D788,R$30&lt;=$D788,NOT(ISBLANK($D788))),$G788,"")</f>
        <v/>
      </c>
    </row>
    <row r="789" customFormat="false" ht="15.05" hidden="false" customHeight="false" outlineLevel="0" collapsed="false">
      <c r="G789" s="0"/>
      <c r="H789" s="197"/>
      <c r="I789" s="197"/>
      <c r="J789" s="226"/>
      <c r="L789" s="186" t="str">
        <f aca="false">IF(AND(L$30&gt;=$D789,L$30&lt;=$D789,NOT(ISBLANK($D789))),$G789,"")</f>
        <v/>
      </c>
      <c r="M789" s="186" t="str">
        <f aca="false">IF(AND(M$30&gt;=$D789,M$30&lt;=$D789,NOT(ISBLANK($D789))),$G789,"")</f>
        <v/>
      </c>
      <c r="N789" s="186" t="str">
        <f aca="false">IF(AND(N$30&gt;=$D789,N$30&lt;=$D789,NOT(ISBLANK($D789))),$G789,"")</f>
        <v/>
      </c>
      <c r="O789" s="186" t="str">
        <f aca="false">IF(AND(O$30&gt;=$D789,O$30&lt;=$D789,NOT(ISBLANK($D789))),$G789,"")</f>
        <v/>
      </c>
      <c r="P789" s="186" t="str">
        <f aca="false">IF(AND(P$30&gt;=$D789,P$30&lt;=$D789,NOT(ISBLANK($D789))),$G789,"")</f>
        <v/>
      </c>
      <c r="Q789" s="186" t="str">
        <f aca="false">IF(AND(Q$30&gt;=$D789,Q$30&lt;=$D789,NOT(ISBLANK($D789))),$G789,"")</f>
        <v/>
      </c>
      <c r="R789" s="186" t="str">
        <f aca="false">IF(AND(R$30&gt;=$D789,R$30&lt;=$D789,NOT(ISBLANK($D789))),$G789,"")</f>
        <v/>
      </c>
    </row>
    <row r="790" customFormat="false" ht="15.05" hidden="false" customHeight="false" outlineLevel="0" collapsed="false">
      <c r="G790" s="0"/>
      <c r="H790" s="197"/>
      <c r="I790" s="197"/>
      <c r="J790" s="226"/>
      <c r="L790" s="186" t="str">
        <f aca="false">IF(AND(L$30&gt;=$D790,L$30&lt;=$D790,NOT(ISBLANK($D790))),$G790,"")</f>
        <v/>
      </c>
      <c r="M790" s="186" t="str">
        <f aca="false">IF(AND(M$30&gt;=$D790,M$30&lt;=$D790,NOT(ISBLANK($D790))),$G790,"")</f>
        <v/>
      </c>
      <c r="N790" s="186" t="str">
        <f aca="false">IF(AND(N$30&gt;=$D790,N$30&lt;=$D790,NOT(ISBLANK($D790))),$G790,"")</f>
        <v/>
      </c>
      <c r="O790" s="186" t="str">
        <f aca="false">IF(AND(O$30&gt;=$D790,O$30&lt;=$D790,NOT(ISBLANK($D790))),$G790,"")</f>
        <v/>
      </c>
      <c r="P790" s="186" t="str">
        <f aca="false">IF(AND(P$30&gt;=$D790,P$30&lt;=$D790,NOT(ISBLANK($D790))),$G790,"")</f>
        <v/>
      </c>
      <c r="Q790" s="186" t="str">
        <f aca="false">IF(AND(Q$30&gt;=$D790,Q$30&lt;=$D790,NOT(ISBLANK($D790))),$G790,"")</f>
        <v/>
      </c>
      <c r="R790" s="186" t="str">
        <f aca="false">IF(AND(R$30&gt;=$D790,R$30&lt;=$D790,NOT(ISBLANK($D790))),$G790,"")</f>
        <v/>
      </c>
    </row>
    <row r="791" customFormat="false" ht="15.05" hidden="false" customHeight="false" outlineLevel="0" collapsed="false">
      <c r="G791" s="0"/>
      <c r="H791" s="197"/>
      <c r="I791" s="197"/>
      <c r="J791" s="226"/>
      <c r="L791" s="186" t="str">
        <f aca="false">IF(AND(L$30&gt;=$D791,L$30&lt;=$D791,NOT(ISBLANK($D791))),$G791,"")</f>
        <v/>
      </c>
      <c r="M791" s="186" t="str">
        <f aca="false">IF(AND(M$30&gt;=$D791,M$30&lt;=$D791,NOT(ISBLANK($D791))),$G791,"")</f>
        <v/>
      </c>
      <c r="N791" s="186" t="str">
        <f aca="false">IF(AND(N$30&gt;=$D791,N$30&lt;=$D791,NOT(ISBLANK($D791))),$G791,"")</f>
        <v/>
      </c>
      <c r="O791" s="186" t="str">
        <f aca="false">IF(AND(O$30&gt;=$D791,O$30&lt;=$D791,NOT(ISBLANK($D791))),$G791,"")</f>
        <v/>
      </c>
      <c r="P791" s="186" t="str">
        <f aca="false">IF(AND(P$30&gt;=$D791,P$30&lt;=$D791,NOT(ISBLANK($D791))),$G791,"")</f>
        <v/>
      </c>
      <c r="Q791" s="186" t="str">
        <f aca="false">IF(AND(Q$30&gt;=$D791,Q$30&lt;=$D791,NOT(ISBLANK($D791))),$G791,"")</f>
        <v/>
      </c>
      <c r="R791" s="186" t="str">
        <f aca="false">IF(AND(R$30&gt;=$D791,R$30&lt;=$D791,NOT(ISBLANK($D791))),$G791,"")</f>
        <v/>
      </c>
    </row>
    <row r="792" customFormat="false" ht="15.05" hidden="false" customHeight="false" outlineLevel="0" collapsed="false">
      <c r="G792" s="0"/>
      <c r="H792" s="197"/>
      <c r="I792" s="197"/>
      <c r="J792" s="226"/>
      <c r="L792" s="186" t="str">
        <f aca="false">IF(AND(L$30&gt;=$D792,L$30&lt;=$D792,NOT(ISBLANK($D792))),$G792,"")</f>
        <v/>
      </c>
      <c r="M792" s="186" t="str">
        <f aca="false">IF(AND(M$30&gt;=$D792,M$30&lt;=$D792,NOT(ISBLANK($D792))),$G792,"")</f>
        <v/>
      </c>
      <c r="N792" s="186" t="str">
        <f aca="false">IF(AND(N$30&gt;=$D792,N$30&lt;=$D792,NOT(ISBLANK($D792))),$G792,"")</f>
        <v/>
      </c>
      <c r="O792" s="186" t="str">
        <f aca="false">IF(AND(O$30&gt;=$D792,O$30&lt;=$D792,NOT(ISBLANK($D792))),$G792,"")</f>
        <v/>
      </c>
      <c r="P792" s="186" t="str">
        <f aca="false">IF(AND(P$30&gt;=$D792,P$30&lt;=$D792,NOT(ISBLANK($D792))),$G792,"")</f>
        <v/>
      </c>
      <c r="Q792" s="186" t="str">
        <f aca="false">IF(AND(Q$30&gt;=$D792,Q$30&lt;=$D792,NOT(ISBLANK($D792))),$G792,"")</f>
        <v/>
      </c>
      <c r="R792" s="186" t="str">
        <f aca="false">IF(AND(R$30&gt;=$D792,R$30&lt;=$D792,NOT(ISBLANK($D792))),$G792,"")</f>
        <v/>
      </c>
    </row>
    <row r="793" customFormat="false" ht="15.05" hidden="false" customHeight="false" outlineLevel="0" collapsed="false">
      <c r="G793" s="0"/>
      <c r="H793" s="197"/>
      <c r="I793" s="197"/>
      <c r="J793" s="226"/>
      <c r="L793" s="186" t="str">
        <f aca="false">IF(AND(L$30&gt;=$D793,L$30&lt;=$D793,NOT(ISBLANK($D793))),$G793,"")</f>
        <v/>
      </c>
      <c r="M793" s="186" t="str">
        <f aca="false">IF(AND(M$30&gt;=$D793,M$30&lt;=$D793,NOT(ISBLANK($D793))),$G793,"")</f>
        <v/>
      </c>
      <c r="N793" s="186" t="str">
        <f aca="false">IF(AND(N$30&gt;=$D793,N$30&lt;=$D793,NOT(ISBLANK($D793))),$G793,"")</f>
        <v/>
      </c>
      <c r="O793" s="186" t="str">
        <f aca="false">IF(AND(O$30&gt;=$D793,O$30&lt;=$D793,NOT(ISBLANK($D793))),$G793,"")</f>
        <v/>
      </c>
      <c r="P793" s="186" t="str">
        <f aca="false">IF(AND(P$30&gt;=$D793,P$30&lt;=$D793,NOT(ISBLANK($D793))),$G793,"")</f>
        <v/>
      </c>
      <c r="Q793" s="186" t="str">
        <f aca="false">IF(AND(Q$30&gt;=$D793,Q$30&lt;=$D793,NOT(ISBLANK($D793))),$G793,"")</f>
        <v/>
      </c>
      <c r="R793" s="186" t="str">
        <f aca="false">IF(AND(R$30&gt;=$D793,R$30&lt;=$D793,NOT(ISBLANK($D793))),$G793,"")</f>
        <v/>
      </c>
    </row>
    <row r="794" customFormat="false" ht="15.05" hidden="false" customHeight="false" outlineLevel="0" collapsed="false">
      <c r="G794" s="0"/>
      <c r="H794" s="197"/>
      <c r="I794" s="197"/>
      <c r="J794" s="226"/>
      <c r="L794" s="186" t="str">
        <f aca="false">IF(AND(L$30&gt;=$D794,L$30&lt;=$D794,NOT(ISBLANK($D794))),$G794,"")</f>
        <v/>
      </c>
      <c r="M794" s="186" t="str">
        <f aca="false">IF(AND(M$30&gt;=$D794,M$30&lt;=$D794,NOT(ISBLANK($D794))),$G794,"")</f>
        <v/>
      </c>
      <c r="N794" s="186" t="str">
        <f aca="false">IF(AND(N$30&gt;=$D794,N$30&lt;=$D794,NOT(ISBLANK($D794))),$G794,"")</f>
        <v/>
      </c>
      <c r="O794" s="186" t="str">
        <f aca="false">IF(AND(O$30&gt;=$D794,O$30&lt;=$D794,NOT(ISBLANK($D794))),$G794,"")</f>
        <v/>
      </c>
      <c r="P794" s="186" t="str">
        <f aca="false">IF(AND(P$30&gt;=$D794,P$30&lt;=$D794,NOT(ISBLANK($D794))),$G794,"")</f>
        <v/>
      </c>
      <c r="Q794" s="186" t="str">
        <f aca="false">IF(AND(Q$30&gt;=$D794,Q$30&lt;=$D794,NOT(ISBLANK($D794))),$G794,"")</f>
        <v/>
      </c>
      <c r="R794" s="186" t="str">
        <f aca="false">IF(AND(R$30&gt;=$D794,R$30&lt;=$D794,NOT(ISBLANK($D794))),$G794,"")</f>
        <v/>
      </c>
    </row>
    <row r="795" customFormat="false" ht="15.05" hidden="false" customHeight="false" outlineLevel="0" collapsed="false">
      <c r="G795" s="0"/>
      <c r="H795" s="197"/>
      <c r="I795" s="197"/>
      <c r="J795" s="226"/>
      <c r="L795" s="186" t="str">
        <f aca="false">IF(AND(L$30&gt;=$D795,L$30&lt;=$D795,NOT(ISBLANK($D795))),$G795,"")</f>
        <v/>
      </c>
      <c r="M795" s="186" t="str">
        <f aca="false">IF(AND(M$30&gt;=$D795,M$30&lt;=$D795,NOT(ISBLANK($D795))),$G795,"")</f>
        <v/>
      </c>
      <c r="N795" s="186" t="str">
        <f aca="false">IF(AND(N$30&gt;=$D795,N$30&lt;=$D795,NOT(ISBLANK($D795))),$G795,"")</f>
        <v/>
      </c>
      <c r="O795" s="186" t="str">
        <f aca="false">IF(AND(O$30&gt;=$D795,O$30&lt;=$D795,NOT(ISBLANK($D795))),$G795,"")</f>
        <v/>
      </c>
      <c r="P795" s="186" t="str">
        <f aca="false">IF(AND(P$30&gt;=$D795,P$30&lt;=$D795,NOT(ISBLANK($D795))),$G795,"")</f>
        <v/>
      </c>
      <c r="Q795" s="186" t="str">
        <f aca="false">IF(AND(Q$30&gt;=$D795,Q$30&lt;=$D795,NOT(ISBLANK($D795))),$G795,"")</f>
        <v/>
      </c>
      <c r="R795" s="186" t="str">
        <f aca="false">IF(AND(R$30&gt;=$D795,R$30&lt;=$D795,NOT(ISBLANK($D795))),$G795,"")</f>
        <v/>
      </c>
    </row>
    <row r="796" customFormat="false" ht="15.05" hidden="false" customHeight="false" outlineLevel="0" collapsed="false">
      <c r="G796" s="0"/>
      <c r="H796" s="197"/>
      <c r="I796" s="197"/>
      <c r="J796" s="226"/>
      <c r="L796" s="186" t="str">
        <f aca="false">IF(AND(L$30&gt;=$D796,L$30&lt;=$D796,NOT(ISBLANK($D796))),$G796,"")</f>
        <v/>
      </c>
      <c r="M796" s="186" t="str">
        <f aca="false">IF(AND(M$30&gt;=$D796,M$30&lt;=$D796,NOT(ISBLANK($D796))),$G796,"")</f>
        <v/>
      </c>
      <c r="N796" s="186" t="str">
        <f aca="false">IF(AND(N$30&gt;=$D796,N$30&lt;=$D796,NOT(ISBLANK($D796))),$G796,"")</f>
        <v/>
      </c>
      <c r="O796" s="186" t="str">
        <f aca="false">IF(AND(O$30&gt;=$D796,O$30&lt;=$D796,NOT(ISBLANK($D796))),$G796,"")</f>
        <v/>
      </c>
      <c r="P796" s="186" t="str">
        <f aca="false">IF(AND(P$30&gt;=$D796,P$30&lt;=$D796,NOT(ISBLANK($D796))),$G796,"")</f>
        <v/>
      </c>
      <c r="Q796" s="186" t="str">
        <f aca="false">IF(AND(Q$30&gt;=$D796,Q$30&lt;=$D796,NOT(ISBLANK($D796))),$G796,"")</f>
        <v/>
      </c>
      <c r="R796" s="186" t="str">
        <f aca="false">IF(AND(R$30&gt;=$D796,R$30&lt;=$D796,NOT(ISBLANK($D796))),$G796,"")</f>
        <v/>
      </c>
    </row>
    <row r="797" customFormat="false" ht="15.05" hidden="false" customHeight="false" outlineLevel="0" collapsed="false">
      <c r="G797" s="0"/>
      <c r="H797" s="197"/>
      <c r="I797" s="197"/>
      <c r="J797" s="226"/>
      <c r="L797" s="186" t="str">
        <f aca="false">IF(AND(L$30&gt;=$D797,L$30&lt;=$D797,NOT(ISBLANK($D797))),$G797,"")</f>
        <v/>
      </c>
      <c r="M797" s="186" t="str">
        <f aca="false">IF(AND(M$30&gt;=$D797,M$30&lt;=$D797,NOT(ISBLANK($D797))),$G797,"")</f>
        <v/>
      </c>
      <c r="N797" s="186" t="str">
        <f aca="false">IF(AND(N$30&gt;=$D797,N$30&lt;=$D797,NOT(ISBLANK($D797))),$G797,"")</f>
        <v/>
      </c>
      <c r="O797" s="186" t="str">
        <f aca="false">IF(AND(O$30&gt;=$D797,O$30&lt;=$D797,NOT(ISBLANK($D797))),$G797,"")</f>
        <v/>
      </c>
      <c r="P797" s="186" t="str">
        <f aca="false">IF(AND(P$30&gt;=$D797,P$30&lt;=$D797,NOT(ISBLANK($D797))),$G797,"")</f>
        <v/>
      </c>
      <c r="Q797" s="186" t="str">
        <f aca="false">IF(AND(Q$30&gt;=$D797,Q$30&lt;=$D797,NOT(ISBLANK($D797))),$G797,"")</f>
        <v/>
      </c>
      <c r="R797" s="186" t="str">
        <f aca="false">IF(AND(R$30&gt;=$D797,R$30&lt;=$D797,NOT(ISBLANK($D797))),$G797,"")</f>
        <v/>
      </c>
    </row>
    <row r="798" customFormat="false" ht="15.05" hidden="false" customHeight="false" outlineLevel="0" collapsed="false">
      <c r="G798" s="0"/>
      <c r="H798" s="197"/>
      <c r="I798" s="197"/>
      <c r="J798" s="226"/>
      <c r="L798" s="186" t="str">
        <f aca="false">IF(AND(L$30&gt;=$D798,L$30&lt;=$D798,NOT(ISBLANK($D798))),$G798,"")</f>
        <v/>
      </c>
      <c r="M798" s="186" t="str">
        <f aca="false">IF(AND(M$30&gt;=$D798,M$30&lt;=$D798,NOT(ISBLANK($D798))),$G798,"")</f>
        <v/>
      </c>
      <c r="N798" s="186" t="str">
        <f aca="false">IF(AND(N$30&gt;=$D798,N$30&lt;=$D798,NOT(ISBLANK($D798))),$G798,"")</f>
        <v/>
      </c>
      <c r="O798" s="186" t="str">
        <f aca="false">IF(AND(O$30&gt;=$D798,O$30&lt;=$D798,NOT(ISBLANK($D798))),$G798,"")</f>
        <v/>
      </c>
      <c r="P798" s="186" t="str">
        <f aca="false">IF(AND(P$30&gt;=$D798,P$30&lt;=$D798,NOT(ISBLANK($D798))),$G798,"")</f>
        <v/>
      </c>
      <c r="Q798" s="186" t="str">
        <f aca="false">IF(AND(Q$30&gt;=$D798,Q$30&lt;=$D798,NOT(ISBLANK($D798))),$G798,"")</f>
        <v/>
      </c>
      <c r="R798" s="186" t="str">
        <f aca="false">IF(AND(R$30&gt;=$D798,R$30&lt;=$D798,NOT(ISBLANK($D798))),$G798,"")</f>
        <v/>
      </c>
    </row>
    <row r="799" customFormat="false" ht="15.05" hidden="false" customHeight="false" outlineLevel="0" collapsed="false">
      <c r="G799" s="0"/>
      <c r="H799" s="197"/>
      <c r="I799" s="197"/>
      <c r="J799" s="226"/>
      <c r="L799" s="186" t="str">
        <f aca="false">IF(AND(L$30&gt;=$D799,L$30&lt;=$D799,NOT(ISBLANK($D799))),$G799,"")</f>
        <v/>
      </c>
      <c r="M799" s="186" t="str">
        <f aca="false">IF(AND(M$30&gt;=$D799,M$30&lt;=$D799,NOT(ISBLANK($D799))),$G799,"")</f>
        <v/>
      </c>
      <c r="N799" s="186" t="str">
        <f aca="false">IF(AND(N$30&gt;=$D799,N$30&lt;=$D799,NOT(ISBLANK($D799))),$G799,"")</f>
        <v/>
      </c>
      <c r="O799" s="186" t="str">
        <f aca="false">IF(AND(O$30&gt;=$D799,O$30&lt;=$D799,NOT(ISBLANK($D799))),$G799,"")</f>
        <v/>
      </c>
      <c r="P799" s="186" t="str">
        <f aca="false">IF(AND(P$30&gt;=$D799,P$30&lt;=$D799,NOT(ISBLANK($D799))),$G799,"")</f>
        <v/>
      </c>
      <c r="Q799" s="186" t="str">
        <f aca="false">IF(AND(Q$30&gt;=$D799,Q$30&lt;=$D799,NOT(ISBLANK($D799))),$G799,"")</f>
        <v/>
      </c>
      <c r="R799" s="186" t="str">
        <f aca="false">IF(AND(R$30&gt;=$D799,R$30&lt;=$D799,NOT(ISBLANK($D799))),$G799,"")</f>
        <v/>
      </c>
    </row>
    <row r="800" customFormat="false" ht="15.05" hidden="false" customHeight="false" outlineLevel="0" collapsed="false">
      <c r="G800" s="0"/>
      <c r="H800" s="197"/>
      <c r="I800" s="197"/>
      <c r="J800" s="226"/>
      <c r="L800" s="186" t="str">
        <f aca="false">IF(AND(L$30&gt;=$D800,L$30&lt;=$D800,NOT(ISBLANK($D800))),$G800,"")</f>
        <v/>
      </c>
      <c r="M800" s="186" t="str">
        <f aca="false">IF(AND(M$30&gt;=$D800,M$30&lt;=$D800,NOT(ISBLANK($D800))),$G800,"")</f>
        <v/>
      </c>
      <c r="N800" s="186" t="str">
        <f aca="false">IF(AND(N$30&gt;=$D800,N$30&lt;=$D800,NOT(ISBLANK($D800))),$G800,"")</f>
        <v/>
      </c>
      <c r="O800" s="186" t="str">
        <f aca="false">IF(AND(O$30&gt;=$D800,O$30&lt;=$D800,NOT(ISBLANK($D800))),$G800,"")</f>
        <v/>
      </c>
      <c r="P800" s="186" t="str">
        <f aca="false">IF(AND(P$30&gt;=$D800,P$30&lt;=$D800,NOT(ISBLANK($D800))),$G800,"")</f>
        <v/>
      </c>
      <c r="Q800" s="186" t="str">
        <f aca="false">IF(AND(Q$30&gt;=$D800,Q$30&lt;=$D800,NOT(ISBLANK($D800))),$G800,"")</f>
        <v/>
      </c>
      <c r="R800" s="186" t="str">
        <f aca="false">IF(AND(R$30&gt;=$D800,R$30&lt;=$D800,NOT(ISBLANK($D800))),$G800,"")</f>
        <v/>
      </c>
    </row>
    <row r="801" customFormat="false" ht="15.05" hidden="false" customHeight="false" outlineLevel="0" collapsed="false">
      <c r="G801" s="0"/>
      <c r="H801" s="197"/>
      <c r="I801" s="197"/>
      <c r="J801" s="226"/>
      <c r="L801" s="186" t="str">
        <f aca="false">IF(AND(L$30&gt;=$D801,L$30&lt;=$D801,NOT(ISBLANK($D801))),$G801,"")</f>
        <v/>
      </c>
      <c r="M801" s="186" t="str">
        <f aca="false">IF(AND(M$30&gt;=$D801,M$30&lt;=$D801,NOT(ISBLANK($D801))),$G801,"")</f>
        <v/>
      </c>
      <c r="N801" s="186" t="str">
        <f aca="false">IF(AND(N$30&gt;=$D801,N$30&lt;=$D801,NOT(ISBLANK($D801))),$G801,"")</f>
        <v/>
      </c>
      <c r="O801" s="186" t="str">
        <f aca="false">IF(AND(O$30&gt;=$D801,O$30&lt;=$D801,NOT(ISBLANK($D801))),$G801,"")</f>
        <v/>
      </c>
      <c r="P801" s="186" t="str">
        <f aca="false">IF(AND(P$30&gt;=$D801,P$30&lt;=$D801,NOT(ISBLANK($D801))),$G801,"")</f>
        <v/>
      </c>
      <c r="Q801" s="186" t="str">
        <f aca="false">IF(AND(Q$30&gt;=$D801,Q$30&lt;=$D801,NOT(ISBLANK($D801))),$G801,"")</f>
        <v/>
      </c>
      <c r="R801" s="186" t="str">
        <f aca="false">IF(AND(R$30&gt;=$D801,R$30&lt;=$D801,NOT(ISBLANK($D801))),$G801,"")</f>
        <v/>
      </c>
    </row>
    <row r="802" customFormat="false" ht="15.05" hidden="false" customHeight="false" outlineLevel="0" collapsed="false">
      <c r="G802" s="0"/>
      <c r="H802" s="197"/>
      <c r="I802" s="197"/>
      <c r="J802" s="226"/>
      <c r="L802" s="186" t="str">
        <f aca="false">IF(AND(L$30&gt;=$D802,L$30&lt;=$D802,NOT(ISBLANK($D802))),$G802,"")</f>
        <v/>
      </c>
      <c r="M802" s="186" t="str">
        <f aca="false">IF(AND(M$30&gt;=$D802,M$30&lt;=$D802,NOT(ISBLANK($D802))),$G802,"")</f>
        <v/>
      </c>
      <c r="N802" s="186" t="str">
        <f aca="false">IF(AND(N$30&gt;=$D802,N$30&lt;=$D802,NOT(ISBLANK($D802))),$G802,"")</f>
        <v/>
      </c>
      <c r="O802" s="186" t="str">
        <f aca="false">IF(AND(O$30&gt;=$D802,O$30&lt;=$D802,NOT(ISBLANK($D802))),$G802,"")</f>
        <v/>
      </c>
      <c r="P802" s="186" t="str">
        <f aca="false">IF(AND(P$30&gt;=$D802,P$30&lt;=$D802,NOT(ISBLANK($D802))),$G802,"")</f>
        <v/>
      </c>
      <c r="Q802" s="186" t="str">
        <f aca="false">IF(AND(Q$30&gt;=$D802,Q$30&lt;=$D802,NOT(ISBLANK($D802))),$G802,"")</f>
        <v/>
      </c>
      <c r="R802" s="186" t="str">
        <f aca="false">IF(AND(R$30&gt;=$D802,R$30&lt;=$D802,NOT(ISBLANK($D802))),$G802,"")</f>
        <v/>
      </c>
    </row>
    <row r="803" customFormat="false" ht="15.05" hidden="false" customHeight="false" outlineLevel="0" collapsed="false">
      <c r="G803" s="0"/>
      <c r="H803" s="197"/>
      <c r="I803" s="197"/>
      <c r="J803" s="226"/>
      <c r="L803" s="186" t="str">
        <f aca="false">IF(AND(L$30&gt;=$D803,L$30&lt;=$D803,NOT(ISBLANK($D803))),$G803,"")</f>
        <v/>
      </c>
      <c r="M803" s="186" t="str">
        <f aca="false">IF(AND(M$30&gt;=$D803,M$30&lt;=$D803,NOT(ISBLANK($D803))),$G803,"")</f>
        <v/>
      </c>
      <c r="N803" s="186" t="str">
        <f aca="false">IF(AND(N$30&gt;=$D803,N$30&lt;=$D803,NOT(ISBLANK($D803))),$G803,"")</f>
        <v/>
      </c>
      <c r="O803" s="186" t="str">
        <f aca="false">IF(AND(O$30&gt;=$D803,O$30&lt;=$D803,NOT(ISBLANK($D803))),$G803,"")</f>
        <v/>
      </c>
      <c r="P803" s="186" t="str">
        <f aca="false">IF(AND(P$30&gt;=$D803,P$30&lt;=$D803,NOT(ISBLANK($D803))),$G803,"")</f>
        <v/>
      </c>
      <c r="Q803" s="186" t="str">
        <f aca="false">IF(AND(Q$30&gt;=$D803,Q$30&lt;=$D803,NOT(ISBLANK($D803))),$G803,"")</f>
        <v/>
      </c>
      <c r="R803" s="186" t="str">
        <f aca="false">IF(AND(R$30&gt;=$D803,R$30&lt;=$D803,NOT(ISBLANK($D803))),$G803,"")</f>
        <v/>
      </c>
    </row>
    <row r="804" customFormat="false" ht="15.05" hidden="false" customHeight="false" outlineLevel="0" collapsed="false">
      <c r="G804" s="0"/>
      <c r="H804" s="197"/>
      <c r="I804" s="197"/>
      <c r="J804" s="226"/>
      <c r="L804" s="186" t="str">
        <f aca="false">IF(AND(L$30&gt;=$D804,L$30&lt;=$D804,NOT(ISBLANK($D804))),$G804,"")</f>
        <v/>
      </c>
      <c r="M804" s="186" t="str">
        <f aca="false">IF(AND(M$30&gt;=$D804,M$30&lt;=$D804,NOT(ISBLANK($D804))),$G804,"")</f>
        <v/>
      </c>
      <c r="N804" s="186" t="str">
        <f aca="false">IF(AND(N$30&gt;=$D804,N$30&lt;=$D804,NOT(ISBLANK($D804))),$G804,"")</f>
        <v/>
      </c>
      <c r="O804" s="186" t="str">
        <f aca="false">IF(AND(O$30&gt;=$D804,O$30&lt;=$D804,NOT(ISBLANK($D804))),$G804,"")</f>
        <v/>
      </c>
      <c r="P804" s="186" t="str">
        <f aca="false">IF(AND(P$30&gt;=$D804,P$30&lt;=$D804,NOT(ISBLANK($D804))),$G804,"")</f>
        <v/>
      </c>
      <c r="Q804" s="186" t="str">
        <f aca="false">IF(AND(Q$30&gt;=$D804,Q$30&lt;=$D804,NOT(ISBLANK($D804))),$G804,"")</f>
        <v/>
      </c>
      <c r="R804" s="186" t="str">
        <f aca="false">IF(AND(R$30&gt;=$D804,R$30&lt;=$D804,NOT(ISBLANK($D804))),$G804,"")</f>
        <v/>
      </c>
    </row>
    <row r="805" customFormat="false" ht="15.05" hidden="false" customHeight="false" outlineLevel="0" collapsed="false">
      <c r="G805" s="0"/>
      <c r="H805" s="197"/>
      <c r="I805" s="197"/>
      <c r="J805" s="226"/>
      <c r="L805" s="186" t="str">
        <f aca="false">IF(AND(L$30&gt;=$D805,L$30&lt;=$D805,NOT(ISBLANK($D805))),$G805,"")</f>
        <v/>
      </c>
      <c r="M805" s="186" t="str">
        <f aca="false">IF(AND(M$30&gt;=$D805,M$30&lt;=$D805,NOT(ISBLANK($D805))),$G805,"")</f>
        <v/>
      </c>
      <c r="N805" s="186" t="str">
        <f aca="false">IF(AND(N$30&gt;=$D805,N$30&lt;=$D805,NOT(ISBLANK($D805))),$G805,"")</f>
        <v/>
      </c>
      <c r="O805" s="186" t="str">
        <f aca="false">IF(AND(O$30&gt;=$D805,O$30&lt;=$D805,NOT(ISBLANK($D805))),$G805,"")</f>
        <v/>
      </c>
      <c r="P805" s="186" t="str">
        <f aca="false">IF(AND(P$30&gt;=$D805,P$30&lt;=$D805,NOT(ISBLANK($D805))),$G805,"")</f>
        <v/>
      </c>
      <c r="Q805" s="186" t="str">
        <f aca="false">IF(AND(Q$30&gt;=$D805,Q$30&lt;=$D805,NOT(ISBLANK($D805))),$G805,"")</f>
        <v/>
      </c>
      <c r="R805" s="186" t="str">
        <f aca="false">IF(AND(R$30&gt;=$D805,R$30&lt;=$D805,NOT(ISBLANK($D805))),$G805,"")</f>
        <v/>
      </c>
    </row>
    <row r="806" customFormat="false" ht="15.05" hidden="false" customHeight="false" outlineLevel="0" collapsed="false">
      <c r="G806" s="0"/>
      <c r="H806" s="197"/>
      <c r="I806" s="197"/>
      <c r="J806" s="226"/>
      <c r="L806" s="186" t="str">
        <f aca="false">IF(AND(L$30&gt;=$D806,L$30&lt;=$D806,NOT(ISBLANK($D806))),$G806,"")</f>
        <v/>
      </c>
      <c r="M806" s="186" t="str">
        <f aca="false">IF(AND(M$30&gt;=$D806,M$30&lt;=$D806,NOT(ISBLANK($D806))),$G806,"")</f>
        <v/>
      </c>
      <c r="N806" s="186" t="str">
        <f aca="false">IF(AND(N$30&gt;=$D806,N$30&lt;=$D806,NOT(ISBLANK($D806))),$G806,"")</f>
        <v/>
      </c>
      <c r="O806" s="186" t="str">
        <f aca="false">IF(AND(O$30&gt;=$D806,O$30&lt;=$D806,NOT(ISBLANK($D806))),$G806,"")</f>
        <v/>
      </c>
      <c r="P806" s="186" t="str">
        <f aca="false">IF(AND(P$30&gt;=$D806,P$30&lt;=$D806,NOT(ISBLANK($D806))),$G806,"")</f>
        <v/>
      </c>
      <c r="Q806" s="186" t="str">
        <f aca="false">IF(AND(Q$30&gt;=$D806,Q$30&lt;=$D806,NOT(ISBLANK($D806))),$G806,"")</f>
        <v/>
      </c>
      <c r="R806" s="186" t="str">
        <f aca="false">IF(AND(R$30&gt;=$D806,R$30&lt;=$D806,NOT(ISBLANK($D806))),$G806,"")</f>
        <v/>
      </c>
    </row>
    <row r="807" customFormat="false" ht="15.05" hidden="false" customHeight="false" outlineLevel="0" collapsed="false">
      <c r="G807" s="0"/>
      <c r="H807" s="197"/>
      <c r="I807" s="197"/>
      <c r="J807" s="226"/>
      <c r="L807" s="186" t="str">
        <f aca="false">IF(AND(L$30&gt;=$D807,L$30&lt;=$D807,NOT(ISBLANK($D807))),$G807,"")</f>
        <v/>
      </c>
      <c r="M807" s="186" t="str">
        <f aca="false">IF(AND(M$30&gt;=$D807,M$30&lt;=$D807,NOT(ISBLANK($D807))),$G807,"")</f>
        <v/>
      </c>
      <c r="N807" s="186" t="str">
        <f aca="false">IF(AND(N$30&gt;=$D807,N$30&lt;=$D807,NOT(ISBLANK($D807))),$G807,"")</f>
        <v/>
      </c>
      <c r="O807" s="186" t="str">
        <f aca="false">IF(AND(O$30&gt;=$D807,O$30&lt;=$D807,NOT(ISBLANK($D807))),$G807,"")</f>
        <v/>
      </c>
      <c r="P807" s="186" t="str">
        <f aca="false">IF(AND(P$30&gt;=$D807,P$30&lt;=$D807,NOT(ISBLANK($D807))),$G807,"")</f>
        <v/>
      </c>
      <c r="Q807" s="186" t="str">
        <f aca="false">IF(AND(Q$30&gt;=$D807,Q$30&lt;=$D807,NOT(ISBLANK($D807))),$G807,"")</f>
        <v/>
      </c>
      <c r="R807" s="186" t="str">
        <f aca="false">IF(AND(R$30&gt;=$D807,R$30&lt;=$D807,NOT(ISBLANK($D807))),$G807,"")</f>
        <v/>
      </c>
    </row>
    <row r="808" customFormat="false" ht="15.05" hidden="false" customHeight="false" outlineLevel="0" collapsed="false">
      <c r="G808" s="0"/>
      <c r="H808" s="197"/>
      <c r="I808" s="197"/>
      <c r="J808" s="226"/>
      <c r="L808" s="186" t="str">
        <f aca="false">IF(AND(L$30&gt;=$D808,L$30&lt;=$D808,NOT(ISBLANK($D808))),$G808,"")</f>
        <v/>
      </c>
      <c r="M808" s="186" t="str">
        <f aca="false">IF(AND(M$30&gt;=$D808,M$30&lt;=$D808,NOT(ISBLANK($D808))),$G808,"")</f>
        <v/>
      </c>
      <c r="N808" s="186" t="str">
        <f aca="false">IF(AND(N$30&gt;=$D808,N$30&lt;=$D808,NOT(ISBLANK($D808))),$G808,"")</f>
        <v/>
      </c>
      <c r="O808" s="186" t="str">
        <f aca="false">IF(AND(O$30&gt;=$D808,O$30&lt;=$D808,NOT(ISBLANK($D808))),$G808,"")</f>
        <v/>
      </c>
      <c r="P808" s="186" t="str">
        <f aca="false">IF(AND(P$30&gt;=$D808,P$30&lt;=$D808,NOT(ISBLANK($D808))),$G808,"")</f>
        <v/>
      </c>
      <c r="Q808" s="186" t="str">
        <f aca="false">IF(AND(Q$30&gt;=$D808,Q$30&lt;=$D808,NOT(ISBLANK($D808))),$G808,"")</f>
        <v/>
      </c>
      <c r="R808" s="186" t="str">
        <f aca="false">IF(AND(R$30&gt;=$D808,R$30&lt;=$D808,NOT(ISBLANK($D808))),$G808,"")</f>
        <v/>
      </c>
    </row>
    <row r="809" customFormat="false" ht="15.05" hidden="false" customHeight="false" outlineLevel="0" collapsed="false">
      <c r="G809" s="0"/>
      <c r="H809" s="197"/>
      <c r="I809" s="197"/>
      <c r="J809" s="226"/>
      <c r="L809" s="186" t="str">
        <f aca="false">IF(AND(L$30&gt;=$D809,L$30&lt;=$D809,NOT(ISBLANK($D809))),$G809,"")</f>
        <v/>
      </c>
      <c r="M809" s="186" t="str">
        <f aca="false">IF(AND(M$30&gt;=$D809,M$30&lt;=$D809,NOT(ISBLANK($D809))),$G809,"")</f>
        <v/>
      </c>
      <c r="N809" s="186" t="str">
        <f aca="false">IF(AND(N$30&gt;=$D809,N$30&lt;=$D809,NOT(ISBLANK($D809))),$G809,"")</f>
        <v/>
      </c>
      <c r="O809" s="186" t="str">
        <f aca="false">IF(AND(O$30&gt;=$D809,O$30&lt;=$D809,NOT(ISBLANK($D809))),$G809,"")</f>
        <v/>
      </c>
      <c r="P809" s="186" t="str">
        <f aca="false">IF(AND(P$30&gt;=$D809,P$30&lt;=$D809,NOT(ISBLANK($D809))),$G809,"")</f>
        <v/>
      </c>
      <c r="Q809" s="186" t="str">
        <f aca="false">IF(AND(Q$30&gt;=$D809,Q$30&lt;=$D809,NOT(ISBLANK($D809))),$G809,"")</f>
        <v/>
      </c>
      <c r="R809" s="186" t="str">
        <f aca="false">IF(AND(R$30&gt;=$D809,R$30&lt;=$D809,NOT(ISBLANK($D809))),$G809,"")</f>
        <v/>
      </c>
    </row>
    <row r="810" customFormat="false" ht="15.05" hidden="false" customHeight="false" outlineLevel="0" collapsed="false">
      <c r="G810" s="0"/>
      <c r="H810" s="197"/>
      <c r="I810" s="197"/>
      <c r="J810" s="226"/>
      <c r="L810" s="186" t="str">
        <f aca="false">IF(AND(L$30&gt;=$D810,L$30&lt;=$D810,NOT(ISBLANK($D810))),$G810,"")</f>
        <v/>
      </c>
      <c r="M810" s="186" t="str">
        <f aca="false">IF(AND(M$30&gt;=$D810,M$30&lt;=$D810,NOT(ISBLANK($D810))),$G810,"")</f>
        <v/>
      </c>
      <c r="N810" s="186" t="str">
        <f aca="false">IF(AND(N$30&gt;=$D810,N$30&lt;=$D810,NOT(ISBLANK($D810))),$G810,"")</f>
        <v/>
      </c>
      <c r="O810" s="186" t="str">
        <f aca="false">IF(AND(O$30&gt;=$D810,O$30&lt;=$D810,NOT(ISBLANK($D810))),$G810,"")</f>
        <v/>
      </c>
      <c r="P810" s="186" t="str">
        <f aca="false">IF(AND(P$30&gt;=$D810,P$30&lt;=$D810,NOT(ISBLANK($D810))),$G810,"")</f>
        <v/>
      </c>
      <c r="Q810" s="186" t="str">
        <f aca="false">IF(AND(Q$30&gt;=$D810,Q$30&lt;=$D810,NOT(ISBLANK($D810))),$G810,"")</f>
        <v/>
      </c>
      <c r="R810" s="186" t="str">
        <f aca="false">IF(AND(R$30&gt;=$D810,R$30&lt;=$D810,NOT(ISBLANK($D810))),$G810,"")</f>
        <v/>
      </c>
    </row>
    <row r="811" customFormat="false" ht="15.05" hidden="false" customHeight="false" outlineLevel="0" collapsed="false">
      <c r="G811" s="0"/>
      <c r="H811" s="197"/>
      <c r="I811" s="197"/>
      <c r="J811" s="226"/>
      <c r="L811" s="186" t="str">
        <f aca="false">IF(AND(L$30&gt;=$D811,L$30&lt;=$D811,NOT(ISBLANK($D811))),$G811,"")</f>
        <v/>
      </c>
      <c r="M811" s="186" t="str">
        <f aca="false">IF(AND(M$30&gt;=$D811,M$30&lt;=$D811,NOT(ISBLANK($D811))),$G811,"")</f>
        <v/>
      </c>
      <c r="N811" s="186" t="str">
        <f aca="false">IF(AND(N$30&gt;=$D811,N$30&lt;=$D811,NOT(ISBLANK($D811))),$G811,"")</f>
        <v/>
      </c>
      <c r="O811" s="186" t="str">
        <f aca="false">IF(AND(O$30&gt;=$D811,O$30&lt;=$D811,NOT(ISBLANK($D811))),$G811,"")</f>
        <v/>
      </c>
      <c r="P811" s="186" t="str">
        <f aca="false">IF(AND(P$30&gt;=$D811,P$30&lt;=$D811,NOT(ISBLANK($D811))),$G811,"")</f>
        <v/>
      </c>
      <c r="Q811" s="186" t="str">
        <f aca="false">IF(AND(Q$30&gt;=$D811,Q$30&lt;=$D811,NOT(ISBLANK($D811))),$G811,"")</f>
        <v/>
      </c>
      <c r="R811" s="186" t="str">
        <f aca="false">IF(AND(R$30&gt;=$D811,R$30&lt;=$D811,NOT(ISBLANK($D811))),$G811,"")</f>
        <v/>
      </c>
    </row>
    <row r="812" customFormat="false" ht="15.05" hidden="false" customHeight="false" outlineLevel="0" collapsed="false">
      <c r="G812" s="0"/>
      <c r="H812" s="197"/>
      <c r="I812" s="197"/>
      <c r="J812" s="226"/>
      <c r="L812" s="186" t="str">
        <f aca="false">IF(AND(L$30&gt;=$D812,L$30&lt;=$D812,NOT(ISBLANK($D812))),$G812,"")</f>
        <v/>
      </c>
      <c r="M812" s="186" t="str">
        <f aca="false">IF(AND(M$30&gt;=$D812,M$30&lt;=$D812,NOT(ISBLANK($D812))),$G812,"")</f>
        <v/>
      </c>
      <c r="N812" s="186" t="str">
        <f aca="false">IF(AND(N$30&gt;=$D812,N$30&lt;=$D812,NOT(ISBLANK($D812))),$G812,"")</f>
        <v/>
      </c>
      <c r="O812" s="186" t="str">
        <f aca="false">IF(AND(O$30&gt;=$D812,O$30&lt;=$D812,NOT(ISBLANK($D812))),$G812,"")</f>
        <v/>
      </c>
      <c r="P812" s="186" t="str">
        <f aca="false">IF(AND(P$30&gt;=$D812,P$30&lt;=$D812,NOT(ISBLANK($D812))),$G812,"")</f>
        <v/>
      </c>
      <c r="Q812" s="186" t="str">
        <f aca="false">IF(AND(Q$30&gt;=$D812,Q$30&lt;=$D812,NOT(ISBLANK($D812))),$G812,"")</f>
        <v/>
      </c>
      <c r="R812" s="186" t="str">
        <f aca="false">IF(AND(R$30&gt;=$D812,R$30&lt;=$D812,NOT(ISBLANK($D812))),$G812,"")</f>
        <v/>
      </c>
    </row>
    <row r="813" customFormat="false" ht="15.05" hidden="false" customHeight="false" outlineLevel="0" collapsed="false">
      <c r="G813" s="0"/>
      <c r="H813" s="197"/>
      <c r="I813" s="197"/>
      <c r="J813" s="226"/>
      <c r="L813" s="186" t="str">
        <f aca="false">IF(AND(L$30&gt;=$D813,L$30&lt;=$D813,NOT(ISBLANK($D813))),$G813,"")</f>
        <v/>
      </c>
      <c r="M813" s="186" t="str">
        <f aca="false">IF(AND(M$30&gt;=$D813,M$30&lt;=$D813,NOT(ISBLANK($D813))),$G813,"")</f>
        <v/>
      </c>
      <c r="N813" s="186" t="str">
        <f aca="false">IF(AND(N$30&gt;=$D813,N$30&lt;=$D813,NOT(ISBLANK($D813))),$G813,"")</f>
        <v/>
      </c>
      <c r="O813" s="186" t="str">
        <f aca="false">IF(AND(O$30&gt;=$D813,O$30&lt;=$D813,NOT(ISBLANK($D813))),$G813,"")</f>
        <v/>
      </c>
      <c r="P813" s="186" t="str">
        <f aca="false">IF(AND(P$30&gt;=$D813,P$30&lt;=$D813,NOT(ISBLANK($D813))),$G813,"")</f>
        <v/>
      </c>
      <c r="Q813" s="186" t="str">
        <f aca="false">IF(AND(Q$30&gt;=$D813,Q$30&lt;=$D813,NOT(ISBLANK($D813))),$G813,"")</f>
        <v/>
      </c>
      <c r="R813" s="186" t="str">
        <f aca="false">IF(AND(R$30&gt;=$D813,R$30&lt;=$D813,NOT(ISBLANK($D813))),$G813,"")</f>
        <v/>
      </c>
    </row>
    <row r="814" customFormat="false" ht="15.05" hidden="false" customHeight="false" outlineLevel="0" collapsed="false">
      <c r="G814" s="0"/>
      <c r="H814" s="197"/>
      <c r="I814" s="197"/>
      <c r="J814" s="226"/>
      <c r="L814" s="186" t="str">
        <f aca="false">IF(AND(L$30&gt;=$D814,L$30&lt;=$D814,NOT(ISBLANK($D814))),$G814,"")</f>
        <v/>
      </c>
      <c r="M814" s="186" t="str">
        <f aca="false">IF(AND(M$30&gt;=$D814,M$30&lt;=$D814,NOT(ISBLANK($D814))),$G814,"")</f>
        <v/>
      </c>
      <c r="N814" s="186" t="str">
        <f aca="false">IF(AND(N$30&gt;=$D814,N$30&lt;=$D814,NOT(ISBLANK($D814))),$G814,"")</f>
        <v/>
      </c>
      <c r="O814" s="186" t="str">
        <f aca="false">IF(AND(O$30&gt;=$D814,O$30&lt;=$D814,NOT(ISBLANK($D814))),$G814,"")</f>
        <v/>
      </c>
      <c r="P814" s="186" t="str">
        <f aca="false">IF(AND(P$30&gt;=$D814,P$30&lt;=$D814,NOT(ISBLANK($D814))),$G814,"")</f>
        <v/>
      </c>
      <c r="Q814" s="186" t="str">
        <f aca="false">IF(AND(Q$30&gt;=$D814,Q$30&lt;=$D814,NOT(ISBLANK($D814))),$G814,"")</f>
        <v/>
      </c>
      <c r="R814" s="186" t="str">
        <f aca="false">IF(AND(R$30&gt;=$D814,R$30&lt;=$D814,NOT(ISBLANK($D814))),$G814,"")</f>
        <v/>
      </c>
    </row>
    <row r="815" customFormat="false" ht="15.05" hidden="false" customHeight="false" outlineLevel="0" collapsed="false">
      <c r="G815" s="0"/>
      <c r="H815" s="197"/>
      <c r="I815" s="197"/>
      <c r="J815" s="226"/>
      <c r="L815" s="186" t="str">
        <f aca="false">IF(AND(L$30&gt;=$D815,L$30&lt;=$D815,NOT(ISBLANK($D815))),$G815,"")</f>
        <v/>
      </c>
      <c r="M815" s="186" t="str">
        <f aca="false">IF(AND(M$30&gt;=$D815,M$30&lt;=$D815,NOT(ISBLANK($D815))),$G815,"")</f>
        <v/>
      </c>
      <c r="N815" s="186" t="str">
        <f aca="false">IF(AND(N$30&gt;=$D815,N$30&lt;=$D815,NOT(ISBLANK($D815))),$G815,"")</f>
        <v/>
      </c>
      <c r="O815" s="186" t="str">
        <f aca="false">IF(AND(O$30&gt;=$D815,O$30&lt;=$D815,NOT(ISBLANK($D815))),$G815,"")</f>
        <v/>
      </c>
      <c r="P815" s="186" t="str">
        <f aca="false">IF(AND(P$30&gt;=$D815,P$30&lt;=$D815,NOT(ISBLANK($D815))),$G815,"")</f>
        <v/>
      </c>
      <c r="Q815" s="186" t="str">
        <f aca="false">IF(AND(Q$30&gt;=$D815,Q$30&lt;=$D815,NOT(ISBLANK($D815))),$G815,"")</f>
        <v/>
      </c>
      <c r="R815" s="186" t="str">
        <f aca="false">IF(AND(R$30&gt;=$D815,R$30&lt;=$D815,NOT(ISBLANK($D815))),$G815,"")</f>
        <v/>
      </c>
    </row>
    <row r="816" customFormat="false" ht="15.05" hidden="false" customHeight="false" outlineLevel="0" collapsed="false">
      <c r="G816" s="0"/>
      <c r="H816" s="197"/>
      <c r="I816" s="197"/>
      <c r="J816" s="226"/>
      <c r="L816" s="186" t="str">
        <f aca="false">IF(AND(L$30&gt;=$D816,L$30&lt;=$D816,NOT(ISBLANK($D816))),$G816,"")</f>
        <v/>
      </c>
      <c r="M816" s="186" t="str">
        <f aca="false">IF(AND(M$30&gt;=$D816,M$30&lt;=$D816,NOT(ISBLANK($D816))),$G816,"")</f>
        <v/>
      </c>
      <c r="N816" s="186" t="str">
        <f aca="false">IF(AND(N$30&gt;=$D816,N$30&lt;=$D816,NOT(ISBLANK($D816))),$G816,"")</f>
        <v/>
      </c>
      <c r="O816" s="186" t="str">
        <f aca="false">IF(AND(O$30&gt;=$D816,O$30&lt;=$D816,NOT(ISBLANK($D816))),$G816,"")</f>
        <v/>
      </c>
      <c r="P816" s="186" t="str">
        <f aca="false">IF(AND(P$30&gt;=$D816,P$30&lt;=$D816,NOT(ISBLANK($D816))),$G816,"")</f>
        <v/>
      </c>
      <c r="Q816" s="186" t="str">
        <f aca="false">IF(AND(Q$30&gt;=$D816,Q$30&lt;=$D816,NOT(ISBLANK($D816))),$G816,"")</f>
        <v/>
      </c>
      <c r="R816" s="186" t="str">
        <f aca="false">IF(AND(R$30&gt;=$D816,R$30&lt;=$D816,NOT(ISBLANK($D816))),$G816,"")</f>
        <v/>
      </c>
    </row>
    <row r="817" customFormat="false" ht="15.05" hidden="false" customHeight="false" outlineLevel="0" collapsed="false">
      <c r="G817" s="0"/>
      <c r="H817" s="197"/>
      <c r="I817" s="197"/>
      <c r="J817" s="226"/>
      <c r="L817" s="186" t="str">
        <f aca="false">IF(AND(L$30&gt;=$D817,L$30&lt;=$D817,NOT(ISBLANK($D817))),$G817,"")</f>
        <v/>
      </c>
      <c r="M817" s="186" t="str">
        <f aca="false">IF(AND(M$30&gt;=$D817,M$30&lt;=$D817,NOT(ISBLANK($D817))),$G817,"")</f>
        <v/>
      </c>
      <c r="N817" s="186" t="str">
        <f aca="false">IF(AND(N$30&gt;=$D817,N$30&lt;=$D817,NOT(ISBLANK($D817))),$G817,"")</f>
        <v/>
      </c>
      <c r="O817" s="186" t="str">
        <f aca="false">IF(AND(O$30&gt;=$D817,O$30&lt;=$D817,NOT(ISBLANK($D817))),$G817,"")</f>
        <v/>
      </c>
      <c r="P817" s="186" t="str">
        <f aca="false">IF(AND(P$30&gt;=$D817,P$30&lt;=$D817,NOT(ISBLANK($D817))),$G817,"")</f>
        <v/>
      </c>
      <c r="Q817" s="186" t="str">
        <f aca="false">IF(AND(Q$30&gt;=$D817,Q$30&lt;=$D817,NOT(ISBLANK($D817))),$G817,"")</f>
        <v/>
      </c>
      <c r="R817" s="186" t="str">
        <f aca="false">IF(AND(R$30&gt;=$D817,R$30&lt;=$D817,NOT(ISBLANK($D817))),$G817,"")</f>
        <v/>
      </c>
    </row>
    <row r="818" customFormat="false" ht="15.05" hidden="false" customHeight="false" outlineLevel="0" collapsed="false">
      <c r="G818" s="0"/>
      <c r="H818" s="197"/>
      <c r="I818" s="197"/>
      <c r="J818" s="226"/>
      <c r="L818" s="186" t="str">
        <f aca="false">IF(AND(L$30&gt;=$D818,L$30&lt;=$D818,NOT(ISBLANK($D818))),$G818,"")</f>
        <v/>
      </c>
      <c r="M818" s="186" t="str">
        <f aca="false">IF(AND(M$30&gt;=$D818,M$30&lt;=$D818,NOT(ISBLANK($D818))),$G818,"")</f>
        <v/>
      </c>
      <c r="N818" s="186" t="str">
        <f aca="false">IF(AND(N$30&gt;=$D818,N$30&lt;=$D818,NOT(ISBLANK($D818))),$G818,"")</f>
        <v/>
      </c>
      <c r="O818" s="186" t="str">
        <f aca="false">IF(AND(O$30&gt;=$D818,O$30&lt;=$D818,NOT(ISBLANK($D818))),$G818,"")</f>
        <v/>
      </c>
      <c r="P818" s="186" t="str">
        <f aca="false">IF(AND(P$30&gt;=$D818,P$30&lt;=$D818,NOT(ISBLANK($D818))),$G818,"")</f>
        <v/>
      </c>
      <c r="Q818" s="186" t="str">
        <f aca="false">IF(AND(Q$30&gt;=$D818,Q$30&lt;=$D818,NOT(ISBLANK($D818))),$G818,"")</f>
        <v/>
      </c>
      <c r="R818" s="186" t="str">
        <f aca="false">IF(AND(R$30&gt;=$D818,R$30&lt;=$D818,NOT(ISBLANK($D818))),$G818,"")</f>
        <v/>
      </c>
    </row>
    <row r="819" customFormat="false" ht="15.05" hidden="false" customHeight="false" outlineLevel="0" collapsed="false">
      <c r="G819" s="0"/>
      <c r="H819" s="197"/>
      <c r="I819" s="197"/>
      <c r="J819" s="226"/>
      <c r="L819" s="186" t="str">
        <f aca="false">IF(AND(L$30&gt;=$D819,L$30&lt;=$D819,NOT(ISBLANK($D819))),$G819,"")</f>
        <v/>
      </c>
      <c r="M819" s="186" t="str">
        <f aca="false">IF(AND(M$30&gt;=$D819,M$30&lt;=$D819,NOT(ISBLANK($D819))),$G819,"")</f>
        <v/>
      </c>
      <c r="N819" s="186" t="str">
        <f aca="false">IF(AND(N$30&gt;=$D819,N$30&lt;=$D819,NOT(ISBLANK($D819))),$G819,"")</f>
        <v/>
      </c>
      <c r="O819" s="186" t="str">
        <f aca="false">IF(AND(O$30&gt;=$D819,O$30&lt;=$D819,NOT(ISBLANK($D819))),$G819,"")</f>
        <v/>
      </c>
      <c r="P819" s="186" t="str">
        <f aca="false">IF(AND(P$30&gt;=$D819,P$30&lt;=$D819,NOT(ISBLANK($D819))),$G819,"")</f>
        <v/>
      </c>
      <c r="Q819" s="186" t="str">
        <f aca="false">IF(AND(Q$30&gt;=$D819,Q$30&lt;=$D819,NOT(ISBLANK($D819))),$G819,"")</f>
        <v/>
      </c>
      <c r="R819" s="186" t="str">
        <f aca="false">IF(AND(R$30&gt;=$D819,R$30&lt;=$D819,NOT(ISBLANK($D819))),$G819,"")</f>
        <v/>
      </c>
    </row>
    <row r="820" customFormat="false" ht="15.05" hidden="false" customHeight="false" outlineLevel="0" collapsed="false">
      <c r="G820" s="0"/>
      <c r="H820" s="197"/>
      <c r="I820" s="197"/>
      <c r="J820" s="226"/>
      <c r="L820" s="186" t="str">
        <f aca="false">IF(AND(L$30&gt;=$D820,L$30&lt;=$D820,NOT(ISBLANK($D820))),$G820,"")</f>
        <v/>
      </c>
      <c r="M820" s="186" t="str">
        <f aca="false">IF(AND(M$30&gt;=$D820,M$30&lt;=$D820,NOT(ISBLANK($D820))),$G820,"")</f>
        <v/>
      </c>
      <c r="N820" s="186" t="str">
        <f aca="false">IF(AND(N$30&gt;=$D820,N$30&lt;=$D820,NOT(ISBLANK($D820))),$G820,"")</f>
        <v/>
      </c>
      <c r="O820" s="186" t="str">
        <f aca="false">IF(AND(O$30&gt;=$D820,O$30&lt;=$D820,NOT(ISBLANK($D820))),$G820,"")</f>
        <v/>
      </c>
      <c r="P820" s="186" t="str">
        <f aca="false">IF(AND(P$30&gt;=$D820,P$30&lt;=$D820,NOT(ISBLANK($D820))),$G820,"")</f>
        <v/>
      </c>
      <c r="Q820" s="186" t="str">
        <f aca="false">IF(AND(Q$30&gt;=$D820,Q$30&lt;=$D820,NOT(ISBLANK($D820))),$G820,"")</f>
        <v/>
      </c>
      <c r="R820" s="186" t="str">
        <f aca="false">IF(AND(R$30&gt;=$D820,R$30&lt;=$D820,NOT(ISBLANK($D820))),$G820,"")</f>
        <v/>
      </c>
    </row>
    <row r="821" customFormat="false" ht="15.05" hidden="false" customHeight="false" outlineLevel="0" collapsed="false">
      <c r="G821" s="0"/>
      <c r="H821" s="197"/>
      <c r="I821" s="197"/>
      <c r="J821" s="226"/>
      <c r="L821" s="186" t="str">
        <f aca="false">IF(AND(L$30&gt;=$D821,L$30&lt;=$D821,NOT(ISBLANK($D821))),$G821,"")</f>
        <v/>
      </c>
      <c r="M821" s="186" t="str">
        <f aca="false">IF(AND(M$30&gt;=$D821,M$30&lt;=$D821,NOT(ISBLANK($D821))),$G821,"")</f>
        <v/>
      </c>
      <c r="N821" s="186" t="str">
        <f aca="false">IF(AND(N$30&gt;=$D821,N$30&lt;=$D821,NOT(ISBLANK($D821))),$G821,"")</f>
        <v/>
      </c>
      <c r="O821" s="186" t="str">
        <f aca="false">IF(AND(O$30&gt;=$D821,O$30&lt;=$D821,NOT(ISBLANK($D821))),$G821,"")</f>
        <v/>
      </c>
      <c r="P821" s="186" t="str">
        <f aca="false">IF(AND(P$30&gt;=$D821,P$30&lt;=$D821,NOT(ISBLANK($D821))),$G821,"")</f>
        <v/>
      </c>
      <c r="Q821" s="186" t="str">
        <f aca="false">IF(AND(Q$30&gt;=$D821,Q$30&lt;=$D821,NOT(ISBLANK($D821))),$G821,"")</f>
        <v/>
      </c>
      <c r="R821" s="186" t="str">
        <f aca="false">IF(AND(R$30&gt;=$D821,R$30&lt;=$D821,NOT(ISBLANK($D821))),$G821,"")</f>
        <v/>
      </c>
    </row>
    <row r="822" customFormat="false" ht="15.05" hidden="false" customHeight="false" outlineLevel="0" collapsed="false">
      <c r="G822" s="0"/>
      <c r="H822" s="197"/>
      <c r="I822" s="197"/>
      <c r="J822" s="226"/>
      <c r="L822" s="186" t="str">
        <f aca="false">IF(AND(L$30&gt;=$D822,L$30&lt;=$D822,NOT(ISBLANK($D822))),$G822,"")</f>
        <v/>
      </c>
      <c r="M822" s="186" t="str">
        <f aca="false">IF(AND(M$30&gt;=$D822,M$30&lt;=$D822,NOT(ISBLANK($D822))),$G822,"")</f>
        <v/>
      </c>
      <c r="N822" s="186" t="str">
        <f aca="false">IF(AND(N$30&gt;=$D822,N$30&lt;=$D822,NOT(ISBLANK($D822))),$G822,"")</f>
        <v/>
      </c>
      <c r="O822" s="186" t="str">
        <f aca="false">IF(AND(O$30&gt;=$D822,O$30&lt;=$D822,NOT(ISBLANK($D822))),$G822,"")</f>
        <v/>
      </c>
      <c r="P822" s="186" t="str">
        <f aca="false">IF(AND(P$30&gt;=$D822,P$30&lt;=$D822,NOT(ISBLANK($D822))),$G822,"")</f>
        <v/>
      </c>
      <c r="Q822" s="186" t="str">
        <f aca="false">IF(AND(Q$30&gt;=$D822,Q$30&lt;=$D822,NOT(ISBLANK($D822))),$G822,"")</f>
        <v/>
      </c>
      <c r="R822" s="186" t="str">
        <f aca="false">IF(AND(R$30&gt;=$D822,R$30&lt;=$D822,NOT(ISBLANK($D822))),$G822,"")</f>
        <v/>
      </c>
    </row>
    <row r="823" customFormat="false" ht="15.05" hidden="false" customHeight="false" outlineLevel="0" collapsed="false">
      <c r="G823" s="0"/>
      <c r="H823" s="197"/>
      <c r="I823" s="197"/>
      <c r="J823" s="226"/>
      <c r="L823" s="186" t="str">
        <f aca="false">IF(AND(L$30&gt;=$D823,L$30&lt;=$D823,NOT(ISBLANK($D823))),$G823,"")</f>
        <v/>
      </c>
      <c r="M823" s="186" t="str">
        <f aca="false">IF(AND(M$30&gt;=$D823,M$30&lt;=$D823,NOT(ISBLANK($D823))),$G823,"")</f>
        <v/>
      </c>
      <c r="N823" s="186" t="str">
        <f aca="false">IF(AND(N$30&gt;=$D823,N$30&lt;=$D823,NOT(ISBLANK($D823))),$G823,"")</f>
        <v/>
      </c>
      <c r="O823" s="186" t="str">
        <f aca="false">IF(AND(O$30&gt;=$D823,O$30&lt;=$D823,NOT(ISBLANK($D823))),$G823,"")</f>
        <v/>
      </c>
      <c r="P823" s="186" t="str">
        <f aca="false">IF(AND(P$30&gt;=$D823,P$30&lt;=$D823,NOT(ISBLANK($D823))),$G823,"")</f>
        <v/>
      </c>
      <c r="Q823" s="186" t="str">
        <f aca="false">IF(AND(Q$30&gt;=$D823,Q$30&lt;=$D823,NOT(ISBLANK($D823))),$G823,"")</f>
        <v/>
      </c>
      <c r="R823" s="186" t="str">
        <f aca="false">IF(AND(R$30&gt;=$D823,R$30&lt;=$D823,NOT(ISBLANK($D823))),$G823,"")</f>
        <v/>
      </c>
    </row>
    <row r="824" customFormat="false" ht="15.05" hidden="false" customHeight="false" outlineLevel="0" collapsed="false">
      <c r="G824" s="0"/>
      <c r="H824" s="197"/>
      <c r="I824" s="197"/>
      <c r="J824" s="226"/>
      <c r="L824" s="186" t="str">
        <f aca="false">IF(AND(L$30&gt;=$D824,L$30&lt;=$D824,NOT(ISBLANK($D824))),$G824,"")</f>
        <v/>
      </c>
      <c r="M824" s="186" t="str">
        <f aca="false">IF(AND(M$30&gt;=$D824,M$30&lt;=$D824,NOT(ISBLANK($D824))),$G824,"")</f>
        <v/>
      </c>
      <c r="N824" s="186" t="str">
        <f aca="false">IF(AND(N$30&gt;=$D824,N$30&lt;=$D824,NOT(ISBLANK($D824))),$G824,"")</f>
        <v/>
      </c>
      <c r="O824" s="186" t="str">
        <f aca="false">IF(AND(O$30&gt;=$D824,O$30&lt;=$D824,NOT(ISBLANK($D824))),$G824,"")</f>
        <v/>
      </c>
      <c r="P824" s="186" t="str">
        <f aca="false">IF(AND(P$30&gt;=$D824,P$30&lt;=$D824,NOT(ISBLANK($D824))),$G824,"")</f>
        <v/>
      </c>
      <c r="Q824" s="186" t="str">
        <f aca="false">IF(AND(Q$30&gt;=$D824,Q$30&lt;=$D824,NOT(ISBLANK($D824))),$G824,"")</f>
        <v/>
      </c>
      <c r="R824" s="186" t="str">
        <f aca="false">IF(AND(R$30&gt;=$D824,R$30&lt;=$D824,NOT(ISBLANK($D824))),$G824,"")</f>
        <v/>
      </c>
    </row>
    <row r="825" customFormat="false" ht="15.05" hidden="false" customHeight="false" outlineLevel="0" collapsed="false">
      <c r="G825" s="0"/>
      <c r="H825" s="197"/>
      <c r="I825" s="197"/>
      <c r="J825" s="226"/>
      <c r="L825" s="186" t="str">
        <f aca="false">IF(AND(L$30&gt;=$D825,L$30&lt;=$D825,NOT(ISBLANK($D825))),$G825,"")</f>
        <v/>
      </c>
      <c r="M825" s="186" t="str">
        <f aca="false">IF(AND(M$30&gt;=$D825,M$30&lt;=$D825,NOT(ISBLANK($D825))),$G825,"")</f>
        <v/>
      </c>
      <c r="N825" s="186" t="str">
        <f aca="false">IF(AND(N$30&gt;=$D825,N$30&lt;=$D825,NOT(ISBLANK($D825))),$G825,"")</f>
        <v/>
      </c>
      <c r="O825" s="186" t="str">
        <f aca="false">IF(AND(O$30&gt;=$D825,O$30&lt;=$D825,NOT(ISBLANK($D825))),$G825,"")</f>
        <v/>
      </c>
      <c r="P825" s="186" t="str">
        <f aca="false">IF(AND(P$30&gt;=$D825,P$30&lt;=$D825,NOT(ISBLANK($D825))),$G825,"")</f>
        <v/>
      </c>
      <c r="Q825" s="186" t="str">
        <f aca="false">IF(AND(Q$30&gt;=$D825,Q$30&lt;=$D825,NOT(ISBLANK($D825))),$G825,"")</f>
        <v/>
      </c>
      <c r="R825" s="186" t="str">
        <f aca="false">IF(AND(R$30&gt;=$D825,R$30&lt;=$D825,NOT(ISBLANK($D825))),$G825,"")</f>
        <v/>
      </c>
    </row>
    <row r="826" customFormat="false" ht="15.05" hidden="false" customHeight="false" outlineLevel="0" collapsed="false">
      <c r="G826" s="0"/>
      <c r="H826" s="197"/>
      <c r="I826" s="197"/>
      <c r="J826" s="226"/>
      <c r="L826" s="186" t="str">
        <f aca="false">IF(AND(L$30&gt;=$D826,L$30&lt;=$D826,NOT(ISBLANK($D826))),$G826,"")</f>
        <v/>
      </c>
      <c r="M826" s="186" t="str">
        <f aca="false">IF(AND(M$30&gt;=$D826,M$30&lt;=$D826,NOT(ISBLANK($D826))),$G826,"")</f>
        <v/>
      </c>
      <c r="N826" s="186" t="str">
        <f aca="false">IF(AND(N$30&gt;=$D826,N$30&lt;=$D826,NOT(ISBLANK($D826))),$G826,"")</f>
        <v/>
      </c>
      <c r="O826" s="186" t="str">
        <f aca="false">IF(AND(O$30&gt;=$D826,O$30&lt;=$D826,NOT(ISBLANK($D826))),$G826,"")</f>
        <v/>
      </c>
      <c r="P826" s="186" t="str">
        <f aca="false">IF(AND(P$30&gt;=$D826,P$30&lt;=$D826,NOT(ISBLANK($D826))),$G826,"")</f>
        <v/>
      </c>
      <c r="Q826" s="186" t="str">
        <f aca="false">IF(AND(Q$30&gt;=$D826,Q$30&lt;=$D826,NOT(ISBLANK($D826))),$G826,"")</f>
        <v/>
      </c>
      <c r="R826" s="186" t="str">
        <f aca="false">IF(AND(R$30&gt;=$D826,R$30&lt;=$D826,NOT(ISBLANK($D826))),$G826,"")</f>
        <v/>
      </c>
    </row>
    <row r="827" customFormat="false" ht="15.05" hidden="false" customHeight="false" outlineLevel="0" collapsed="false">
      <c r="G827" s="0"/>
      <c r="H827" s="197"/>
      <c r="I827" s="197"/>
      <c r="J827" s="226"/>
      <c r="L827" s="186" t="str">
        <f aca="false">IF(AND(L$30&gt;=$D827,L$30&lt;=$D827,NOT(ISBLANK($D827))),$G827,"")</f>
        <v/>
      </c>
      <c r="M827" s="186" t="str">
        <f aca="false">IF(AND(M$30&gt;=$D827,M$30&lt;=$D827,NOT(ISBLANK($D827))),$G827,"")</f>
        <v/>
      </c>
      <c r="N827" s="186" t="str">
        <f aca="false">IF(AND(N$30&gt;=$D827,N$30&lt;=$D827,NOT(ISBLANK($D827))),$G827,"")</f>
        <v/>
      </c>
      <c r="O827" s="186" t="str">
        <f aca="false">IF(AND(O$30&gt;=$D827,O$30&lt;=$D827,NOT(ISBLANK($D827))),$G827,"")</f>
        <v/>
      </c>
      <c r="P827" s="186" t="str">
        <f aca="false">IF(AND(P$30&gt;=$D827,P$30&lt;=$D827,NOT(ISBLANK($D827))),$G827,"")</f>
        <v/>
      </c>
      <c r="Q827" s="186" t="str">
        <f aca="false">IF(AND(Q$30&gt;=$D827,Q$30&lt;=$D827,NOT(ISBLANK($D827))),$G827,"")</f>
        <v/>
      </c>
      <c r="R827" s="186" t="str">
        <f aca="false">IF(AND(R$30&gt;=$D827,R$30&lt;=$D827,NOT(ISBLANK($D827))),$G827,"")</f>
        <v/>
      </c>
    </row>
    <row r="828" customFormat="false" ht="15.05" hidden="false" customHeight="false" outlineLevel="0" collapsed="false">
      <c r="G828" s="0"/>
      <c r="H828" s="197"/>
      <c r="I828" s="197"/>
      <c r="J828" s="226"/>
      <c r="L828" s="186" t="str">
        <f aca="false">IF(AND(L$30&gt;=$D828,L$30&lt;=$D828,NOT(ISBLANK($D828))),$G828,"")</f>
        <v/>
      </c>
      <c r="M828" s="186" t="str">
        <f aca="false">IF(AND(M$30&gt;=$D828,M$30&lt;=$D828,NOT(ISBLANK($D828))),$G828,"")</f>
        <v/>
      </c>
      <c r="N828" s="186" t="str">
        <f aca="false">IF(AND(N$30&gt;=$D828,N$30&lt;=$D828,NOT(ISBLANK($D828))),$G828,"")</f>
        <v/>
      </c>
      <c r="O828" s="186" t="str">
        <f aca="false">IF(AND(O$30&gt;=$D828,O$30&lt;=$D828,NOT(ISBLANK($D828))),$G828,"")</f>
        <v/>
      </c>
      <c r="P828" s="186" t="str">
        <f aca="false">IF(AND(P$30&gt;=$D828,P$30&lt;=$D828,NOT(ISBLANK($D828))),$G828,"")</f>
        <v/>
      </c>
      <c r="Q828" s="186" t="str">
        <f aca="false">IF(AND(Q$30&gt;=$D828,Q$30&lt;=$D828,NOT(ISBLANK($D828))),$G828,"")</f>
        <v/>
      </c>
      <c r="R828" s="186" t="str">
        <f aca="false">IF(AND(R$30&gt;=$D828,R$30&lt;=$D828,NOT(ISBLANK($D828))),$G828,"")</f>
        <v/>
      </c>
    </row>
    <row r="829" customFormat="false" ht="15.05" hidden="false" customHeight="false" outlineLevel="0" collapsed="false">
      <c r="G829" s="0"/>
      <c r="H829" s="197"/>
      <c r="I829" s="197"/>
      <c r="J829" s="226"/>
      <c r="L829" s="186" t="str">
        <f aca="false">IF(AND(L$30&gt;=$D829,L$30&lt;=$D829,NOT(ISBLANK($D829))),$G829,"")</f>
        <v/>
      </c>
      <c r="M829" s="186" t="str">
        <f aca="false">IF(AND(M$30&gt;=$D829,M$30&lt;=$D829,NOT(ISBLANK($D829))),$G829,"")</f>
        <v/>
      </c>
      <c r="N829" s="186" t="str">
        <f aca="false">IF(AND(N$30&gt;=$D829,N$30&lt;=$D829,NOT(ISBLANK($D829))),$G829,"")</f>
        <v/>
      </c>
      <c r="O829" s="186" t="str">
        <f aca="false">IF(AND(O$30&gt;=$D829,O$30&lt;=$D829,NOT(ISBLANK($D829))),$G829,"")</f>
        <v/>
      </c>
      <c r="P829" s="186" t="str">
        <f aca="false">IF(AND(P$30&gt;=$D829,P$30&lt;=$D829,NOT(ISBLANK($D829))),$G829,"")</f>
        <v/>
      </c>
      <c r="Q829" s="186" t="str">
        <f aca="false">IF(AND(Q$30&gt;=$D829,Q$30&lt;=$D829,NOT(ISBLANK($D829))),$G829,"")</f>
        <v/>
      </c>
      <c r="R829" s="186" t="str">
        <f aca="false">IF(AND(R$30&gt;=$D829,R$30&lt;=$D829,NOT(ISBLANK($D829))),$G829,"")</f>
        <v/>
      </c>
    </row>
    <row r="830" customFormat="false" ht="15.05" hidden="false" customHeight="false" outlineLevel="0" collapsed="false">
      <c r="G830" s="0"/>
      <c r="H830" s="197"/>
      <c r="I830" s="197"/>
      <c r="J830" s="226"/>
      <c r="L830" s="186" t="str">
        <f aca="false">IF(AND(L$30&gt;=$D830,L$30&lt;=$D830,NOT(ISBLANK($D830))),$G830,"")</f>
        <v/>
      </c>
      <c r="M830" s="186" t="str">
        <f aca="false">IF(AND(M$30&gt;=$D830,M$30&lt;=$D830,NOT(ISBLANK($D830))),$G830,"")</f>
        <v/>
      </c>
      <c r="N830" s="186" t="str">
        <f aca="false">IF(AND(N$30&gt;=$D830,N$30&lt;=$D830,NOT(ISBLANK($D830))),$G830,"")</f>
        <v/>
      </c>
      <c r="O830" s="186" t="str">
        <f aca="false">IF(AND(O$30&gt;=$D830,O$30&lt;=$D830,NOT(ISBLANK($D830))),$G830,"")</f>
        <v/>
      </c>
      <c r="P830" s="186" t="str">
        <f aca="false">IF(AND(P$30&gt;=$D830,P$30&lt;=$D830,NOT(ISBLANK($D830))),$G830,"")</f>
        <v/>
      </c>
      <c r="Q830" s="186" t="str">
        <f aca="false">IF(AND(Q$30&gt;=$D830,Q$30&lt;=$D830,NOT(ISBLANK($D830))),$G830,"")</f>
        <v/>
      </c>
      <c r="R830" s="186" t="str">
        <f aca="false">IF(AND(R$30&gt;=$D830,R$30&lt;=$D830,NOT(ISBLANK($D830))),$G830,"")</f>
        <v/>
      </c>
    </row>
    <row r="831" customFormat="false" ht="15.05" hidden="false" customHeight="false" outlineLevel="0" collapsed="false">
      <c r="G831" s="0"/>
      <c r="H831" s="197"/>
      <c r="I831" s="197"/>
      <c r="J831" s="226"/>
      <c r="L831" s="186" t="str">
        <f aca="false">IF(AND(L$30&gt;=$D831,L$30&lt;=$D831,NOT(ISBLANK($D831))),$G831,"")</f>
        <v/>
      </c>
      <c r="M831" s="186" t="str">
        <f aca="false">IF(AND(M$30&gt;=$D831,M$30&lt;=$D831,NOT(ISBLANK($D831))),$G831,"")</f>
        <v/>
      </c>
      <c r="N831" s="186" t="str">
        <f aca="false">IF(AND(N$30&gt;=$D831,N$30&lt;=$D831,NOT(ISBLANK($D831))),$G831,"")</f>
        <v/>
      </c>
      <c r="O831" s="186" t="str">
        <f aca="false">IF(AND(O$30&gt;=$D831,O$30&lt;=$D831,NOT(ISBLANK($D831))),$G831,"")</f>
        <v/>
      </c>
      <c r="P831" s="186" t="str">
        <f aca="false">IF(AND(P$30&gt;=$D831,P$30&lt;=$D831,NOT(ISBLANK($D831))),$G831,"")</f>
        <v/>
      </c>
      <c r="Q831" s="186" t="str">
        <f aca="false">IF(AND(Q$30&gt;=$D831,Q$30&lt;=$D831,NOT(ISBLANK($D831))),$G831,"")</f>
        <v/>
      </c>
      <c r="R831" s="186" t="str">
        <f aca="false">IF(AND(R$30&gt;=$D831,R$30&lt;=$D831,NOT(ISBLANK($D831))),$G831,"")</f>
        <v/>
      </c>
    </row>
    <row r="832" customFormat="false" ht="15.05" hidden="false" customHeight="false" outlineLevel="0" collapsed="false">
      <c r="G832" s="0"/>
      <c r="H832" s="197"/>
      <c r="I832" s="197"/>
      <c r="J832" s="226"/>
      <c r="L832" s="186" t="str">
        <f aca="false">IF(AND(L$30&gt;=$D832,L$30&lt;=$D832,NOT(ISBLANK($D832))),$G832,"")</f>
        <v/>
      </c>
      <c r="M832" s="186" t="str">
        <f aca="false">IF(AND(M$30&gt;=$D832,M$30&lt;=$D832,NOT(ISBLANK($D832))),$G832,"")</f>
        <v/>
      </c>
      <c r="N832" s="186" t="str">
        <f aca="false">IF(AND(N$30&gt;=$D832,N$30&lt;=$D832,NOT(ISBLANK($D832))),$G832,"")</f>
        <v/>
      </c>
      <c r="O832" s="186" t="str">
        <f aca="false">IF(AND(O$30&gt;=$D832,O$30&lt;=$D832,NOT(ISBLANK($D832))),$G832,"")</f>
        <v/>
      </c>
      <c r="P832" s="186" t="str">
        <f aca="false">IF(AND(P$30&gt;=$D832,P$30&lt;=$D832,NOT(ISBLANK($D832))),$G832,"")</f>
        <v/>
      </c>
      <c r="Q832" s="186" t="str">
        <f aca="false">IF(AND(Q$30&gt;=$D832,Q$30&lt;=$D832,NOT(ISBLANK($D832))),$G832,"")</f>
        <v/>
      </c>
      <c r="R832" s="186" t="str">
        <f aca="false">IF(AND(R$30&gt;=$D832,R$30&lt;=$D832,NOT(ISBLANK($D832))),$G832,"")</f>
        <v/>
      </c>
    </row>
    <row r="833" customFormat="false" ht="15.05" hidden="false" customHeight="false" outlineLevel="0" collapsed="false">
      <c r="G833" s="0"/>
      <c r="H833" s="197"/>
      <c r="I833" s="197"/>
      <c r="J833" s="226"/>
      <c r="L833" s="186" t="str">
        <f aca="false">IF(AND(L$30&gt;=$D833,L$30&lt;=$D833,NOT(ISBLANK($D833))),$G833,"")</f>
        <v/>
      </c>
      <c r="M833" s="186" t="str">
        <f aca="false">IF(AND(M$30&gt;=$D833,M$30&lt;=$D833,NOT(ISBLANK($D833))),$G833,"")</f>
        <v/>
      </c>
      <c r="N833" s="186" t="str">
        <f aca="false">IF(AND(N$30&gt;=$D833,N$30&lt;=$D833,NOT(ISBLANK($D833))),$G833,"")</f>
        <v/>
      </c>
      <c r="O833" s="186" t="str">
        <f aca="false">IF(AND(O$30&gt;=$D833,O$30&lt;=$D833,NOT(ISBLANK($D833))),$G833,"")</f>
        <v/>
      </c>
      <c r="P833" s="186" t="str">
        <f aca="false">IF(AND(P$30&gt;=$D833,P$30&lt;=$D833,NOT(ISBLANK($D833))),$G833,"")</f>
        <v/>
      </c>
      <c r="Q833" s="186" t="str">
        <f aca="false">IF(AND(Q$30&gt;=$D833,Q$30&lt;=$D833,NOT(ISBLANK($D833))),$G833,"")</f>
        <v/>
      </c>
      <c r="R833" s="186" t="str">
        <f aca="false">IF(AND(R$30&gt;=$D833,R$30&lt;=$D833,NOT(ISBLANK($D833))),$G833,"")</f>
        <v/>
      </c>
    </row>
    <row r="834" customFormat="false" ht="15.05" hidden="false" customHeight="false" outlineLevel="0" collapsed="false">
      <c r="G834" s="0"/>
      <c r="H834" s="197"/>
      <c r="I834" s="197"/>
      <c r="J834" s="226"/>
      <c r="L834" s="186" t="str">
        <f aca="false">IF(AND(L$30&gt;=$D834,L$30&lt;=$D834,NOT(ISBLANK($D834))),$G834,"")</f>
        <v/>
      </c>
      <c r="M834" s="186" t="str">
        <f aca="false">IF(AND(M$30&gt;=$D834,M$30&lt;=$D834,NOT(ISBLANK($D834))),$G834,"")</f>
        <v/>
      </c>
      <c r="N834" s="186" t="str">
        <f aca="false">IF(AND(N$30&gt;=$D834,N$30&lt;=$D834,NOT(ISBLANK($D834))),$G834,"")</f>
        <v/>
      </c>
      <c r="O834" s="186" t="str">
        <f aca="false">IF(AND(O$30&gt;=$D834,O$30&lt;=$D834,NOT(ISBLANK($D834))),$G834,"")</f>
        <v/>
      </c>
      <c r="P834" s="186" t="str">
        <f aca="false">IF(AND(P$30&gt;=$D834,P$30&lt;=$D834,NOT(ISBLANK($D834))),$G834,"")</f>
        <v/>
      </c>
      <c r="Q834" s="186" t="str">
        <f aca="false">IF(AND(Q$30&gt;=$D834,Q$30&lt;=$D834,NOT(ISBLANK($D834))),$G834,"")</f>
        <v/>
      </c>
      <c r="R834" s="186" t="str">
        <f aca="false">IF(AND(R$30&gt;=$D834,R$30&lt;=$D834,NOT(ISBLANK($D834))),$G834,"")</f>
        <v/>
      </c>
    </row>
    <row r="835" customFormat="false" ht="15.05" hidden="false" customHeight="false" outlineLevel="0" collapsed="false">
      <c r="G835" s="0"/>
      <c r="H835" s="197"/>
      <c r="I835" s="197"/>
      <c r="J835" s="226"/>
      <c r="L835" s="186" t="str">
        <f aca="false">IF(AND(L$30&gt;=$D835,L$30&lt;=$D835,NOT(ISBLANK($D835))),$G835,"")</f>
        <v/>
      </c>
      <c r="M835" s="186" t="str">
        <f aca="false">IF(AND(M$30&gt;=$D835,M$30&lt;=$D835,NOT(ISBLANK($D835))),$G835,"")</f>
        <v/>
      </c>
      <c r="N835" s="186" t="str">
        <f aca="false">IF(AND(N$30&gt;=$D835,N$30&lt;=$D835,NOT(ISBLANK($D835))),$G835,"")</f>
        <v/>
      </c>
      <c r="O835" s="186" t="str">
        <f aca="false">IF(AND(O$30&gt;=$D835,O$30&lt;=$D835,NOT(ISBLANK($D835))),$G835,"")</f>
        <v/>
      </c>
      <c r="P835" s="186" t="str">
        <f aca="false">IF(AND(P$30&gt;=$D835,P$30&lt;=$D835,NOT(ISBLANK($D835))),$G835,"")</f>
        <v/>
      </c>
      <c r="Q835" s="186" t="str">
        <f aca="false">IF(AND(Q$30&gt;=$D835,Q$30&lt;=$D835,NOT(ISBLANK($D835))),$G835,"")</f>
        <v/>
      </c>
      <c r="R835" s="186" t="str">
        <f aca="false">IF(AND(R$30&gt;=$D835,R$30&lt;=$D835,NOT(ISBLANK($D835))),$G835,"")</f>
        <v/>
      </c>
    </row>
    <row r="836" customFormat="false" ht="15.05" hidden="false" customHeight="false" outlineLevel="0" collapsed="false">
      <c r="G836" s="0"/>
      <c r="H836" s="197"/>
      <c r="I836" s="197"/>
      <c r="J836" s="226"/>
      <c r="L836" s="186" t="str">
        <f aca="false">IF(AND(L$30&gt;=$D836,L$30&lt;=$D836,NOT(ISBLANK($D836))),$G836,"")</f>
        <v/>
      </c>
      <c r="M836" s="186" t="str">
        <f aca="false">IF(AND(M$30&gt;=$D836,M$30&lt;=$D836,NOT(ISBLANK($D836))),$G836,"")</f>
        <v/>
      </c>
      <c r="N836" s="186" t="str">
        <f aca="false">IF(AND(N$30&gt;=$D836,N$30&lt;=$D836,NOT(ISBLANK($D836))),$G836,"")</f>
        <v/>
      </c>
      <c r="O836" s="186" t="str">
        <f aca="false">IF(AND(O$30&gt;=$D836,O$30&lt;=$D836,NOT(ISBLANK($D836))),$G836,"")</f>
        <v/>
      </c>
      <c r="P836" s="186" t="str">
        <f aca="false">IF(AND(P$30&gt;=$D836,P$30&lt;=$D836,NOT(ISBLANK($D836))),$G836,"")</f>
        <v/>
      </c>
      <c r="Q836" s="186" t="str">
        <f aca="false">IF(AND(Q$30&gt;=$D836,Q$30&lt;=$D836,NOT(ISBLANK($D836))),$G836,"")</f>
        <v/>
      </c>
      <c r="R836" s="186" t="str">
        <f aca="false">IF(AND(R$30&gt;=$D836,R$30&lt;=$D836,NOT(ISBLANK($D836))),$G836,"")</f>
        <v/>
      </c>
    </row>
    <row r="837" customFormat="false" ht="15.05" hidden="false" customHeight="false" outlineLevel="0" collapsed="false">
      <c r="G837" s="0"/>
      <c r="H837" s="197"/>
      <c r="I837" s="197"/>
      <c r="J837" s="226"/>
      <c r="L837" s="186" t="str">
        <f aca="false">IF(AND(L$30&gt;=$D837,L$30&lt;=$D837,NOT(ISBLANK($D837))),$G837,"")</f>
        <v/>
      </c>
      <c r="M837" s="186" t="str">
        <f aca="false">IF(AND(M$30&gt;=$D837,M$30&lt;=$D837,NOT(ISBLANK($D837))),$G837,"")</f>
        <v/>
      </c>
      <c r="N837" s="186" t="str">
        <f aca="false">IF(AND(N$30&gt;=$D837,N$30&lt;=$D837,NOT(ISBLANK($D837))),$G837,"")</f>
        <v/>
      </c>
      <c r="O837" s="186" t="str">
        <f aca="false">IF(AND(O$30&gt;=$D837,O$30&lt;=$D837,NOT(ISBLANK($D837))),$G837,"")</f>
        <v/>
      </c>
      <c r="P837" s="186" t="str">
        <f aca="false">IF(AND(P$30&gt;=$D837,P$30&lt;=$D837,NOT(ISBLANK($D837))),$G837,"")</f>
        <v/>
      </c>
      <c r="Q837" s="186" t="str">
        <f aca="false">IF(AND(Q$30&gt;=$D837,Q$30&lt;=$D837,NOT(ISBLANK($D837))),$G837,"")</f>
        <v/>
      </c>
      <c r="R837" s="186" t="str">
        <f aca="false">IF(AND(R$30&gt;=$D837,R$30&lt;=$D837,NOT(ISBLANK($D837))),$G837,"")</f>
        <v/>
      </c>
    </row>
    <row r="838" customFormat="false" ht="15.05" hidden="false" customHeight="false" outlineLevel="0" collapsed="false">
      <c r="G838" s="0"/>
      <c r="H838" s="197"/>
      <c r="I838" s="197"/>
      <c r="J838" s="226"/>
      <c r="L838" s="186" t="str">
        <f aca="false">IF(AND(L$30&gt;=$D838,L$30&lt;=$D838,NOT(ISBLANK($D838))),$G838,"")</f>
        <v/>
      </c>
      <c r="M838" s="186" t="str">
        <f aca="false">IF(AND(M$30&gt;=$D838,M$30&lt;=$D838,NOT(ISBLANK($D838))),$G838,"")</f>
        <v/>
      </c>
      <c r="N838" s="186" t="str">
        <f aca="false">IF(AND(N$30&gt;=$D838,N$30&lt;=$D838,NOT(ISBLANK($D838))),$G838,"")</f>
        <v/>
      </c>
      <c r="O838" s="186" t="str">
        <f aca="false">IF(AND(O$30&gt;=$D838,O$30&lt;=$D838,NOT(ISBLANK($D838))),$G838,"")</f>
        <v/>
      </c>
      <c r="P838" s="186" t="str">
        <f aca="false">IF(AND(P$30&gt;=$D838,P$30&lt;=$D838,NOT(ISBLANK($D838))),$G838,"")</f>
        <v/>
      </c>
      <c r="Q838" s="186" t="str">
        <f aca="false">IF(AND(Q$30&gt;=$D838,Q$30&lt;=$D838,NOT(ISBLANK($D838))),$G838,"")</f>
        <v/>
      </c>
      <c r="R838" s="186" t="str">
        <f aca="false">IF(AND(R$30&gt;=$D838,R$30&lt;=$D838,NOT(ISBLANK($D838))),$G838,"")</f>
        <v/>
      </c>
    </row>
    <row r="839" customFormat="false" ht="15.05" hidden="false" customHeight="false" outlineLevel="0" collapsed="false">
      <c r="G839" s="0"/>
      <c r="H839" s="197"/>
      <c r="I839" s="197"/>
      <c r="J839" s="226"/>
      <c r="L839" s="186" t="str">
        <f aca="false">IF(AND(L$30&gt;=$D839,L$30&lt;=$D839,NOT(ISBLANK($D839))),$G839,"")</f>
        <v/>
      </c>
      <c r="M839" s="186" t="str">
        <f aca="false">IF(AND(M$30&gt;=$D839,M$30&lt;=$D839,NOT(ISBLANK($D839))),$G839,"")</f>
        <v/>
      </c>
      <c r="N839" s="186" t="str">
        <f aca="false">IF(AND(N$30&gt;=$D839,N$30&lt;=$D839,NOT(ISBLANK($D839))),$G839,"")</f>
        <v/>
      </c>
      <c r="O839" s="186" t="str">
        <f aca="false">IF(AND(O$30&gt;=$D839,O$30&lt;=$D839,NOT(ISBLANK($D839))),$G839,"")</f>
        <v/>
      </c>
      <c r="P839" s="186" t="str">
        <f aca="false">IF(AND(P$30&gt;=$D839,P$30&lt;=$D839,NOT(ISBLANK($D839))),$G839,"")</f>
        <v/>
      </c>
      <c r="Q839" s="186" t="str">
        <f aca="false">IF(AND(Q$30&gt;=$D839,Q$30&lt;=$D839,NOT(ISBLANK($D839))),$G839,"")</f>
        <v/>
      </c>
      <c r="R839" s="186" t="str">
        <f aca="false">IF(AND(R$30&gt;=$D839,R$30&lt;=$D839,NOT(ISBLANK($D839))),$G839,"")</f>
        <v/>
      </c>
    </row>
    <row r="840" customFormat="false" ht="15.05" hidden="false" customHeight="false" outlineLevel="0" collapsed="false">
      <c r="G840" s="0"/>
      <c r="H840" s="197"/>
      <c r="I840" s="197"/>
      <c r="J840" s="226"/>
      <c r="L840" s="186" t="str">
        <f aca="false">IF(AND(L$30&gt;=$D840,L$30&lt;=$D840,NOT(ISBLANK($D840))),$G840,"")</f>
        <v/>
      </c>
      <c r="M840" s="186" t="str">
        <f aca="false">IF(AND(M$30&gt;=$D840,M$30&lt;=$D840,NOT(ISBLANK($D840))),$G840,"")</f>
        <v/>
      </c>
      <c r="N840" s="186" t="str">
        <f aca="false">IF(AND(N$30&gt;=$D840,N$30&lt;=$D840,NOT(ISBLANK($D840))),$G840,"")</f>
        <v/>
      </c>
      <c r="O840" s="186" t="str">
        <f aca="false">IF(AND(O$30&gt;=$D840,O$30&lt;=$D840,NOT(ISBLANK($D840))),$G840,"")</f>
        <v/>
      </c>
      <c r="P840" s="186" t="str">
        <f aca="false">IF(AND(P$30&gt;=$D840,P$30&lt;=$D840,NOT(ISBLANK($D840))),$G840,"")</f>
        <v/>
      </c>
      <c r="Q840" s="186" t="str">
        <f aca="false">IF(AND(Q$30&gt;=$D840,Q$30&lt;=$D840,NOT(ISBLANK($D840))),$G840,"")</f>
        <v/>
      </c>
      <c r="R840" s="186" t="str">
        <f aca="false">IF(AND(R$30&gt;=$D840,R$30&lt;=$D840,NOT(ISBLANK($D840))),$G840,"")</f>
        <v/>
      </c>
    </row>
    <row r="841" customFormat="false" ht="15.05" hidden="false" customHeight="false" outlineLevel="0" collapsed="false">
      <c r="G841" s="0"/>
      <c r="H841" s="197"/>
      <c r="I841" s="197"/>
      <c r="J841" s="226"/>
      <c r="L841" s="186" t="str">
        <f aca="false">IF(AND(L$30&gt;=$D841,L$30&lt;=$D841,NOT(ISBLANK($D841))),$G841,"")</f>
        <v/>
      </c>
      <c r="M841" s="186" t="str">
        <f aca="false">IF(AND(M$30&gt;=$D841,M$30&lt;=$D841,NOT(ISBLANK($D841))),$G841,"")</f>
        <v/>
      </c>
      <c r="N841" s="186" t="str">
        <f aca="false">IF(AND(N$30&gt;=$D841,N$30&lt;=$D841,NOT(ISBLANK($D841))),$G841,"")</f>
        <v/>
      </c>
      <c r="O841" s="186" t="str">
        <f aca="false">IF(AND(O$30&gt;=$D841,O$30&lt;=$D841,NOT(ISBLANK($D841))),$G841,"")</f>
        <v/>
      </c>
      <c r="P841" s="186" t="str">
        <f aca="false">IF(AND(P$30&gt;=$D841,P$30&lt;=$D841,NOT(ISBLANK($D841))),$G841,"")</f>
        <v/>
      </c>
      <c r="Q841" s="186" t="str">
        <f aca="false">IF(AND(Q$30&gt;=$D841,Q$30&lt;=$D841,NOT(ISBLANK($D841))),$G841,"")</f>
        <v/>
      </c>
      <c r="R841" s="186" t="str">
        <f aca="false">IF(AND(R$30&gt;=$D841,R$30&lt;=$D841,NOT(ISBLANK($D841))),$G841,"")</f>
        <v/>
      </c>
    </row>
    <row r="842" customFormat="false" ht="15.05" hidden="false" customHeight="false" outlineLevel="0" collapsed="false">
      <c r="G842" s="0"/>
      <c r="H842" s="197"/>
      <c r="I842" s="197"/>
      <c r="J842" s="226"/>
      <c r="L842" s="186" t="str">
        <f aca="false">IF(AND(L$30&gt;=$D842,L$30&lt;=$D842,NOT(ISBLANK($D842))),$G842,"")</f>
        <v/>
      </c>
      <c r="M842" s="186" t="str">
        <f aca="false">IF(AND(M$30&gt;=$D842,M$30&lt;=$D842,NOT(ISBLANK($D842))),$G842,"")</f>
        <v/>
      </c>
      <c r="N842" s="186" t="str">
        <f aca="false">IF(AND(N$30&gt;=$D842,N$30&lt;=$D842,NOT(ISBLANK($D842))),$G842,"")</f>
        <v/>
      </c>
      <c r="O842" s="186" t="str">
        <f aca="false">IF(AND(O$30&gt;=$D842,O$30&lt;=$D842,NOT(ISBLANK($D842))),$G842,"")</f>
        <v/>
      </c>
      <c r="P842" s="186" t="str">
        <f aca="false">IF(AND(P$30&gt;=$D842,P$30&lt;=$D842,NOT(ISBLANK($D842))),$G842,"")</f>
        <v/>
      </c>
      <c r="Q842" s="186" t="str">
        <f aca="false">IF(AND(Q$30&gt;=$D842,Q$30&lt;=$D842,NOT(ISBLANK($D842))),$G842,"")</f>
        <v/>
      </c>
      <c r="R842" s="186" t="str">
        <f aca="false">IF(AND(R$30&gt;=$D842,R$30&lt;=$D842,NOT(ISBLANK($D842))),$G842,"")</f>
        <v/>
      </c>
    </row>
    <row r="843" customFormat="false" ht="15.05" hidden="false" customHeight="false" outlineLevel="0" collapsed="false">
      <c r="G843" s="0"/>
      <c r="H843" s="197"/>
      <c r="I843" s="197"/>
      <c r="J843" s="226"/>
      <c r="L843" s="186" t="str">
        <f aca="false">IF(AND(L$30&gt;=$D843,L$30&lt;=$D843,NOT(ISBLANK($D843))),$G843,"")</f>
        <v/>
      </c>
      <c r="M843" s="186" t="str">
        <f aca="false">IF(AND(M$30&gt;=$D843,M$30&lt;=$D843,NOT(ISBLANK($D843))),$G843,"")</f>
        <v/>
      </c>
      <c r="N843" s="186" t="str">
        <f aca="false">IF(AND(N$30&gt;=$D843,N$30&lt;=$D843,NOT(ISBLANK($D843))),$G843,"")</f>
        <v/>
      </c>
      <c r="O843" s="186" t="str">
        <f aca="false">IF(AND(O$30&gt;=$D843,O$30&lt;=$D843,NOT(ISBLANK($D843))),$G843,"")</f>
        <v/>
      </c>
      <c r="P843" s="186" t="str">
        <f aca="false">IF(AND(P$30&gt;=$D843,P$30&lt;=$D843,NOT(ISBLANK($D843))),$G843,"")</f>
        <v/>
      </c>
      <c r="Q843" s="186" t="str">
        <f aca="false">IF(AND(Q$30&gt;=$D843,Q$30&lt;=$D843,NOT(ISBLANK($D843))),$G843,"")</f>
        <v/>
      </c>
      <c r="R843" s="186" t="str">
        <f aca="false">IF(AND(R$30&gt;=$D843,R$30&lt;=$D843,NOT(ISBLANK($D843))),$G843,"")</f>
        <v/>
      </c>
    </row>
    <row r="844" customFormat="false" ht="15.05" hidden="false" customHeight="false" outlineLevel="0" collapsed="false">
      <c r="G844" s="0"/>
      <c r="H844" s="197"/>
      <c r="I844" s="197"/>
      <c r="J844" s="226"/>
      <c r="L844" s="186" t="str">
        <f aca="false">IF(AND(L$30&gt;=$D844,L$30&lt;=$D844,NOT(ISBLANK($D844))),$G844,"")</f>
        <v/>
      </c>
      <c r="M844" s="186" t="str">
        <f aca="false">IF(AND(M$30&gt;=$D844,M$30&lt;=$D844,NOT(ISBLANK($D844))),$G844,"")</f>
        <v/>
      </c>
      <c r="N844" s="186" t="str">
        <f aca="false">IF(AND(N$30&gt;=$D844,N$30&lt;=$D844,NOT(ISBLANK($D844))),$G844,"")</f>
        <v/>
      </c>
      <c r="O844" s="186" t="str">
        <f aca="false">IF(AND(O$30&gt;=$D844,O$30&lt;=$D844,NOT(ISBLANK($D844))),$G844,"")</f>
        <v/>
      </c>
      <c r="P844" s="186" t="str">
        <f aca="false">IF(AND(P$30&gt;=$D844,P$30&lt;=$D844,NOT(ISBLANK($D844))),$G844,"")</f>
        <v/>
      </c>
      <c r="Q844" s="186" t="str">
        <f aca="false">IF(AND(Q$30&gt;=$D844,Q$30&lt;=$D844,NOT(ISBLANK($D844))),$G844,"")</f>
        <v/>
      </c>
      <c r="R844" s="186" t="str">
        <f aca="false">IF(AND(R$30&gt;=$D844,R$30&lt;=$D844,NOT(ISBLANK($D844))),$G844,"")</f>
        <v/>
      </c>
    </row>
    <row r="845" customFormat="false" ht="15.05" hidden="false" customHeight="false" outlineLevel="0" collapsed="false">
      <c r="G845" s="0"/>
      <c r="H845" s="197"/>
      <c r="I845" s="197"/>
      <c r="J845" s="226"/>
      <c r="L845" s="186" t="str">
        <f aca="false">IF(AND(L$30&gt;=$D845,L$30&lt;=$D845,NOT(ISBLANK($D845))),$G845,"")</f>
        <v/>
      </c>
      <c r="M845" s="186" t="str">
        <f aca="false">IF(AND(M$30&gt;=$D845,M$30&lt;=$D845,NOT(ISBLANK($D845))),$G845,"")</f>
        <v/>
      </c>
      <c r="N845" s="186" t="str">
        <f aca="false">IF(AND(N$30&gt;=$D845,N$30&lt;=$D845,NOT(ISBLANK($D845))),$G845,"")</f>
        <v/>
      </c>
      <c r="O845" s="186" t="str">
        <f aca="false">IF(AND(O$30&gt;=$D845,O$30&lt;=$D845,NOT(ISBLANK($D845))),$G845,"")</f>
        <v/>
      </c>
      <c r="P845" s="186" t="str">
        <f aca="false">IF(AND(P$30&gt;=$D845,P$30&lt;=$D845,NOT(ISBLANK($D845))),$G845,"")</f>
        <v/>
      </c>
      <c r="Q845" s="186" t="str">
        <f aca="false">IF(AND(Q$30&gt;=$D845,Q$30&lt;=$D845,NOT(ISBLANK($D845))),$G845,"")</f>
        <v/>
      </c>
      <c r="R845" s="186" t="str">
        <f aca="false">IF(AND(R$30&gt;=$D845,R$30&lt;=$D845,NOT(ISBLANK($D845))),$G845,"")</f>
        <v/>
      </c>
    </row>
    <row r="846" customFormat="false" ht="15.05" hidden="false" customHeight="false" outlineLevel="0" collapsed="false">
      <c r="G846" s="0"/>
      <c r="H846" s="197"/>
      <c r="I846" s="197"/>
      <c r="J846" s="226"/>
      <c r="L846" s="186" t="str">
        <f aca="false">IF(AND(L$30&gt;=$D846,L$30&lt;=$D846,NOT(ISBLANK($D846))),$G846,"")</f>
        <v/>
      </c>
      <c r="M846" s="186" t="str">
        <f aca="false">IF(AND(M$30&gt;=$D846,M$30&lt;=$D846,NOT(ISBLANK($D846))),$G846,"")</f>
        <v/>
      </c>
      <c r="N846" s="186" t="str">
        <f aca="false">IF(AND(N$30&gt;=$D846,N$30&lt;=$D846,NOT(ISBLANK($D846))),$G846,"")</f>
        <v/>
      </c>
      <c r="O846" s="186" t="str">
        <f aca="false">IF(AND(O$30&gt;=$D846,O$30&lt;=$D846,NOT(ISBLANK($D846))),$G846,"")</f>
        <v/>
      </c>
      <c r="P846" s="186" t="str">
        <f aca="false">IF(AND(P$30&gt;=$D846,P$30&lt;=$D846,NOT(ISBLANK($D846))),$G846,"")</f>
        <v/>
      </c>
      <c r="Q846" s="186" t="str">
        <f aca="false">IF(AND(Q$30&gt;=$D846,Q$30&lt;=$D846,NOT(ISBLANK($D846))),$G846,"")</f>
        <v/>
      </c>
      <c r="R846" s="186" t="str">
        <f aca="false">IF(AND(R$30&gt;=$D846,R$30&lt;=$D846,NOT(ISBLANK($D846))),$G846,"")</f>
        <v/>
      </c>
    </row>
    <row r="847" customFormat="false" ht="15.05" hidden="false" customHeight="false" outlineLevel="0" collapsed="false">
      <c r="G847" s="0"/>
      <c r="H847" s="197"/>
      <c r="I847" s="197"/>
      <c r="J847" s="226"/>
      <c r="L847" s="186" t="str">
        <f aca="false">IF(AND(L$30&gt;=$D847,L$30&lt;=$D847,NOT(ISBLANK($D847))),$G847,"")</f>
        <v/>
      </c>
      <c r="M847" s="186" t="str">
        <f aca="false">IF(AND(M$30&gt;=$D847,M$30&lt;=$D847,NOT(ISBLANK($D847))),$G847,"")</f>
        <v/>
      </c>
      <c r="N847" s="186" t="str">
        <f aca="false">IF(AND(N$30&gt;=$D847,N$30&lt;=$D847,NOT(ISBLANK($D847))),$G847,"")</f>
        <v/>
      </c>
      <c r="O847" s="186" t="str">
        <f aca="false">IF(AND(O$30&gt;=$D847,O$30&lt;=$D847,NOT(ISBLANK($D847))),$G847,"")</f>
        <v/>
      </c>
      <c r="P847" s="186" t="str">
        <f aca="false">IF(AND(P$30&gt;=$D847,P$30&lt;=$D847,NOT(ISBLANK($D847))),$G847,"")</f>
        <v/>
      </c>
      <c r="Q847" s="186" t="str">
        <f aca="false">IF(AND(Q$30&gt;=$D847,Q$30&lt;=$D847,NOT(ISBLANK($D847))),$G847,"")</f>
        <v/>
      </c>
      <c r="R847" s="186" t="str">
        <f aca="false">IF(AND(R$30&gt;=$D847,R$30&lt;=$D847,NOT(ISBLANK($D847))),$G847,"")</f>
        <v/>
      </c>
    </row>
    <row r="848" customFormat="false" ht="15.05" hidden="false" customHeight="false" outlineLevel="0" collapsed="false">
      <c r="G848" s="0"/>
      <c r="H848" s="197"/>
      <c r="I848" s="197"/>
      <c r="J848" s="226"/>
      <c r="L848" s="186" t="str">
        <f aca="false">IF(AND(L$30&gt;=$D848,L$30&lt;=$D848,NOT(ISBLANK($D848))),$G848,"")</f>
        <v/>
      </c>
      <c r="M848" s="186" t="str">
        <f aca="false">IF(AND(M$30&gt;=$D848,M$30&lt;=$D848,NOT(ISBLANK($D848))),$G848,"")</f>
        <v/>
      </c>
      <c r="N848" s="186" t="str">
        <f aca="false">IF(AND(N$30&gt;=$D848,N$30&lt;=$D848,NOT(ISBLANK($D848))),$G848,"")</f>
        <v/>
      </c>
      <c r="O848" s="186" t="str">
        <f aca="false">IF(AND(O$30&gt;=$D848,O$30&lt;=$D848,NOT(ISBLANK($D848))),$G848,"")</f>
        <v/>
      </c>
      <c r="P848" s="186" t="str">
        <f aca="false">IF(AND(P$30&gt;=$D848,P$30&lt;=$D848,NOT(ISBLANK($D848))),$G848,"")</f>
        <v/>
      </c>
      <c r="Q848" s="186" t="str">
        <f aca="false">IF(AND(Q$30&gt;=$D848,Q$30&lt;=$D848,NOT(ISBLANK($D848))),$G848,"")</f>
        <v/>
      </c>
      <c r="R848" s="186" t="str">
        <f aca="false">IF(AND(R$30&gt;=$D848,R$30&lt;=$D848,NOT(ISBLANK($D848))),$G848,"")</f>
        <v/>
      </c>
    </row>
    <row r="849" customFormat="false" ht="15.05" hidden="false" customHeight="false" outlineLevel="0" collapsed="false">
      <c r="G849" s="0"/>
      <c r="H849" s="197"/>
      <c r="I849" s="197"/>
      <c r="J849" s="226"/>
      <c r="L849" s="186" t="str">
        <f aca="false">IF(AND(L$30&gt;=$D849,L$30&lt;=$D849,NOT(ISBLANK($D849))),$G849,"")</f>
        <v/>
      </c>
      <c r="M849" s="186" t="str">
        <f aca="false">IF(AND(M$30&gt;=$D849,M$30&lt;=$D849,NOT(ISBLANK($D849))),$G849,"")</f>
        <v/>
      </c>
      <c r="N849" s="186" t="str">
        <f aca="false">IF(AND(N$30&gt;=$D849,N$30&lt;=$D849,NOT(ISBLANK($D849))),$G849,"")</f>
        <v/>
      </c>
      <c r="O849" s="186" t="str">
        <f aca="false">IF(AND(O$30&gt;=$D849,O$30&lt;=$D849,NOT(ISBLANK($D849))),$G849,"")</f>
        <v/>
      </c>
      <c r="P849" s="186" t="str">
        <f aca="false">IF(AND(P$30&gt;=$D849,P$30&lt;=$D849,NOT(ISBLANK($D849))),$G849,"")</f>
        <v/>
      </c>
      <c r="Q849" s="186" t="str">
        <f aca="false">IF(AND(Q$30&gt;=$D849,Q$30&lt;=$D849,NOT(ISBLANK($D849))),$G849,"")</f>
        <v/>
      </c>
      <c r="R849" s="186" t="str">
        <f aca="false">IF(AND(R$30&gt;=$D849,R$30&lt;=$D849,NOT(ISBLANK($D849))),$G849,"")</f>
        <v/>
      </c>
    </row>
    <row r="850" customFormat="false" ht="15.05" hidden="false" customHeight="false" outlineLevel="0" collapsed="false">
      <c r="G850" s="0"/>
      <c r="H850" s="197"/>
      <c r="I850" s="197"/>
      <c r="J850" s="226"/>
      <c r="L850" s="186" t="str">
        <f aca="false">IF(AND(L$30&gt;=$D850,L$30&lt;=$D850,NOT(ISBLANK($D850))),$G850,"")</f>
        <v/>
      </c>
      <c r="M850" s="186" t="str">
        <f aca="false">IF(AND(M$30&gt;=$D850,M$30&lt;=$D850,NOT(ISBLANK($D850))),$G850,"")</f>
        <v/>
      </c>
      <c r="N850" s="186" t="str">
        <f aca="false">IF(AND(N$30&gt;=$D850,N$30&lt;=$D850,NOT(ISBLANK($D850))),$G850,"")</f>
        <v/>
      </c>
      <c r="O850" s="186" t="str">
        <f aca="false">IF(AND(O$30&gt;=$D850,O$30&lt;=$D850,NOT(ISBLANK($D850))),$G850,"")</f>
        <v/>
      </c>
      <c r="P850" s="186" t="str">
        <f aca="false">IF(AND(P$30&gt;=$D850,P$30&lt;=$D850,NOT(ISBLANK($D850))),$G850,"")</f>
        <v/>
      </c>
      <c r="Q850" s="186" t="str">
        <f aca="false">IF(AND(Q$30&gt;=$D850,Q$30&lt;=$D850,NOT(ISBLANK($D850))),$G850,"")</f>
        <v/>
      </c>
      <c r="R850" s="186" t="str">
        <f aca="false">IF(AND(R$30&gt;=$D850,R$30&lt;=$D850,NOT(ISBLANK($D850))),$G850,"")</f>
        <v/>
      </c>
    </row>
    <row r="851" customFormat="false" ht="15.05" hidden="false" customHeight="false" outlineLevel="0" collapsed="false">
      <c r="G851" s="0"/>
      <c r="H851" s="197"/>
      <c r="I851" s="197"/>
      <c r="J851" s="226"/>
      <c r="L851" s="186" t="str">
        <f aca="false">IF(AND(L$30&gt;=$D851,L$30&lt;=$D851,NOT(ISBLANK($D851))),$G851,"")</f>
        <v/>
      </c>
      <c r="M851" s="186" t="str">
        <f aca="false">IF(AND(M$30&gt;=$D851,M$30&lt;=$D851,NOT(ISBLANK($D851))),$G851,"")</f>
        <v/>
      </c>
      <c r="N851" s="186" t="str">
        <f aca="false">IF(AND(N$30&gt;=$D851,N$30&lt;=$D851,NOT(ISBLANK($D851))),$G851,"")</f>
        <v/>
      </c>
      <c r="O851" s="186" t="str">
        <f aca="false">IF(AND(O$30&gt;=$D851,O$30&lt;=$D851,NOT(ISBLANK($D851))),$G851,"")</f>
        <v/>
      </c>
      <c r="P851" s="186" t="str">
        <f aca="false">IF(AND(P$30&gt;=$D851,P$30&lt;=$D851,NOT(ISBLANK($D851))),$G851,"")</f>
        <v/>
      </c>
      <c r="Q851" s="186" t="str">
        <f aca="false">IF(AND(Q$30&gt;=$D851,Q$30&lt;=$D851,NOT(ISBLANK($D851))),$G851,"")</f>
        <v/>
      </c>
      <c r="R851" s="186" t="str">
        <f aca="false">IF(AND(R$30&gt;=$D851,R$30&lt;=$D851,NOT(ISBLANK($D851))),$G851,"")</f>
        <v/>
      </c>
    </row>
    <row r="852" customFormat="false" ht="15.05" hidden="false" customHeight="false" outlineLevel="0" collapsed="false">
      <c r="G852" s="0"/>
      <c r="H852" s="197"/>
      <c r="I852" s="197"/>
      <c r="J852" s="226"/>
      <c r="L852" s="186" t="str">
        <f aca="false">IF(AND(L$30&gt;=$D852,L$30&lt;=$D852,NOT(ISBLANK($D852))),$G852,"")</f>
        <v/>
      </c>
      <c r="M852" s="186" t="str">
        <f aca="false">IF(AND(M$30&gt;=$D852,M$30&lt;=$D852,NOT(ISBLANK($D852))),$G852,"")</f>
        <v/>
      </c>
      <c r="N852" s="186" t="str">
        <f aca="false">IF(AND(N$30&gt;=$D852,N$30&lt;=$D852,NOT(ISBLANK($D852))),$G852,"")</f>
        <v/>
      </c>
      <c r="O852" s="186" t="str">
        <f aca="false">IF(AND(O$30&gt;=$D852,O$30&lt;=$D852,NOT(ISBLANK($D852))),$G852,"")</f>
        <v/>
      </c>
      <c r="P852" s="186" t="str">
        <f aca="false">IF(AND(P$30&gt;=$D852,P$30&lt;=$D852,NOT(ISBLANK($D852))),$G852,"")</f>
        <v/>
      </c>
      <c r="Q852" s="186" t="str">
        <f aca="false">IF(AND(Q$30&gt;=$D852,Q$30&lt;=$D852,NOT(ISBLANK($D852))),$G852,"")</f>
        <v/>
      </c>
      <c r="R852" s="186" t="str">
        <f aca="false">IF(AND(R$30&gt;=$D852,R$30&lt;=$D852,NOT(ISBLANK($D852))),$G852,"")</f>
        <v/>
      </c>
    </row>
    <row r="853" customFormat="false" ht="15.05" hidden="false" customHeight="false" outlineLevel="0" collapsed="false">
      <c r="G853" s="0"/>
      <c r="H853" s="197"/>
      <c r="I853" s="197"/>
      <c r="J853" s="226"/>
      <c r="L853" s="186" t="str">
        <f aca="false">IF(AND(L$30&gt;=$D853,L$30&lt;=$D853,NOT(ISBLANK($D853))),$G853,"")</f>
        <v/>
      </c>
      <c r="M853" s="186" t="str">
        <f aca="false">IF(AND(M$30&gt;=$D853,M$30&lt;=$D853,NOT(ISBLANK($D853))),$G853,"")</f>
        <v/>
      </c>
      <c r="N853" s="186" t="str">
        <f aca="false">IF(AND(N$30&gt;=$D853,N$30&lt;=$D853,NOT(ISBLANK($D853))),$G853,"")</f>
        <v/>
      </c>
      <c r="O853" s="186" t="str">
        <f aca="false">IF(AND(O$30&gt;=$D853,O$30&lt;=$D853,NOT(ISBLANK($D853))),$G853,"")</f>
        <v/>
      </c>
      <c r="P853" s="186" t="str">
        <f aca="false">IF(AND(P$30&gt;=$D853,P$30&lt;=$D853,NOT(ISBLANK($D853))),$G853,"")</f>
        <v/>
      </c>
      <c r="Q853" s="186" t="str">
        <f aca="false">IF(AND(Q$30&gt;=$D853,Q$30&lt;=$D853,NOT(ISBLANK($D853))),$G853,"")</f>
        <v/>
      </c>
      <c r="R853" s="186" t="str">
        <f aca="false">IF(AND(R$30&gt;=$D853,R$30&lt;=$D853,NOT(ISBLANK($D853))),$G853,"")</f>
        <v/>
      </c>
    </row>
    <row r="854" customFormat="false" ht="15.05" hidden="false" customHeight="false" outlineLevel="0" collapsed="false">
      <c r="G854" s="0"/>
      <c r="H854" s="197"/>
      <c r="I854" s="197"/>
      <c r="J854" s="226"/>
      <c r="L854" s="186" t="str">
        <f aca="false">IF(AND(L$30&gt;=$D854,L$30&lt;=$D854,NOT(ISBLANK($D854))),$G854,"")</f>
        <v/>
      </c>
      <c r="M854" s="186" t="str">
        <f aca="false">IF(AND(M$30&gt;=$D854,M$30&lt;=$D854,NOT(ISBLANK($D854))),$G854,"")</f>
        <v/>
      </c>
      <c r="N854" s="186" t="str">
        <f aca="false">IF(AND(N$30&gt;=$D854,N$30&lt;=$D854,NOT(ISBLANK($D854))),$G854,"")</f>
        <v/>
      </c>
      <c r="O854" s="186" t="str">
        <f aca="false">IF(AND(O$30&gt;=$D854,O$30&lt;=$D854,NOT(ISBLANK($D854))),$G854,"")</f>
        <v/>
      </c>
      <c r="P854" s="186" t="str">
        <f aca="false">IF(AND(P$30&gt;=$D854,P$30&lt;=$D854,NOT(ISBLANK($D854))),$G854,"")</f>
        <v/>
      </c>
      <c r="Q854" s="186" t="str">
        <f aca="false">IF(AND(Q$30&gt;=$D854,Q$30&lt;=$D854,NOT(ISBLANK($D854))),$G854,"")</f>
        <v/>
      </c>
      <c r="R854" s="186" t="str">
        <f aca="false">IF(AND(R$30&gt;=$D854,R$30&lt;=$D854,NOT(ISBLANK($D854))),$G854,"")</f>
        <v/>
      </c>
    </row>
    <row r="855" customFormat="false" ht="15.05" hidden="false" customHeight="false" outlineLevel="0" collapsed="false">
      <c r="G855" s="0"/>
      <c r="H855" s="197"/>
      <c r="I855" s="197"/>
      <c r="J855" s="226"/>
      <c r="L855" s="186" t="str">
        <f aca="false">IF(AND(L$30&gt;=$D855,L$30&lt;=$D855,NOT(ISBLANK($D855))),$G855,"")</f>
        <v/>
      </c>
      <c r="M855" s="186" t="str">
        <f aca="false">IF(AND(M$30&gt;=$D855,M$30&lt;=$D855,NOT(ISBLANK($D855))),$G855,"")</f>
        <v/>
      </c>
      <c r="N855" s="186" t="str">
        <f aca="false">IF(AND(N$30&gt;=$D855,N$30&lt;=$D855,NOT(ISBLANK($D855))),$G855,"")</f>
        <v/>
      </c>
      <c r="O855" s="186" t="str">
        <f aca="false">IF(AND(O$30&gt;=$D855,O$30&lt;=$D855,NOT(ISBLANK($D855))),$G855,"")</f>
        <v/>
      </c>
      <c r="P855" s="186" t="str">
        <f aca="false">IF(AND(P$30&gt;=$D855,P$30&lt;=$D855,NOT(ISBLANK($D855))),$G855,"")</f>
        <v/>
      </c>
      <c r="Q855" s="186" t="str">
        <f aca="false">IF(AND(Q$30&gt;=$D855,Q$30&lt;=$D855,NOT(ISBLANK($D855))),$G855,"")</f>
        <v/>
      </c>
      <c r="R855" s="186" t="str">
        <f aca="false">IF(AND(R$30&gt;=$D855,R$30&lt;=$D855,NOT(ISBLANK($D855))),$G855,"")</f>
        <v/>
      </c>
    </row>
    <row r="856" customFormat="false" ht="15.05" hidden="false" customHeight="false" outlineLevel="0" collapsed="false">
      <c r="G856" s="0"/>
      <c r="H856" s="197"/>
      <c r="I856" s="197"/>
      <c r="J856" s="226"/>
      <c r="L856" s="186" t="str">
        <f aca="false">IF(AND(L$30&gt;=$D856,L$30&lt;=$D856,NOT(ISBLANK($D856))),$G856,"")</f>
        <v/>
      </c>
      <c r="M856" s="186" t="str">
        <f aca="false">IF(AND(M$30&gt;=$D856,M$30&lt;=$D856,NOT(ISBLANK($D856))),$G856,"")</f>
        <v/>
      </c>
      <c r="N856" s="186" t="str">
        <f aca="false">IF(AND(N$30&gt;=$D856,N$30&lt;=$D856,NOT(ISBLANK($D856))),$G856,"")</f>
        <v/>
      </c>
      <c r="O856" s="186" t="str">
        <f aca="false">IF(AND(O$30&gt;=$D856,O$30&lt;=$D856,NOT(ISBLANK($D856))),$G856,"")</f>
        <v/>
      </c>
      <c r="P856" s="186" t="str">
        <f aca="false">IF(AND(P$30&gt;=$D856,P$30&lt;=$D856,NOT(ISBLANK($D856))),$G856,"")</f>
        <v/>
      </c>
      <c r="Q856" s="186" t="str">
        <f aca="false">IF(AND(Q$30&gt;=$D856,Q$30&lt;=$D856,NOT(ISBLANK($D856))),$G856,"")</f>
        <v/>
      </c>
      <c r="R856" s="186" t="str">
        <f aca="false">IF(AND(R$30&gt;=$D856,R$30&lt;=$D856,NOT(ISBLANK($D856))),$G856,"")</f>
        <v/>
      </c>
    </row>
    <row r="857" customFormat="false" ht="15.05" hidden="false" customHeight="false" outlineLevel="0" collapsed="false">
      <c r="G857" s="0"/>
      <c r="H857" s="197"/>
      <c r="I857" s="197"/>
      <c r="J857" s="226"/>
      <c r="L857" s="186" t="str">
        <f aca="false">IF(AND(L$30&gt;=$D857,L$30&lt;=$D857,NOT(ISBLANK($D857))),$G857,"")</f>
        <v/>
      </c>
      <c r="M857" s="186" t="str">
        <f aca="false">IF(AND(M$30&gt;=$D857,M$30&lt;=$D857,NOT(ISBLANK($D857))),$G857,"")</f>
        <v/>
      </c>
      <c r="N857" s="186" t="str">
        <f aca="false">IF(AND(N$30&gt;=$D857,N$30&lt;=$D857,NOT(ISBLANK($D857))),$G857,"")</f>
        <v/>
      </c>
      <c r="O857" s="186" t="str">
        <f aca="false">IF(AND(O$30&gt;=$D857,O$30&lt;=$D857,NOT(ISBLANK($D857))),$G857,"")</f>
        <v/>
      </c>
      <c r="P857" s="186" t="str">
        <f aca="false">IF(AND(P$30&gt;=$D857,P$30&lt;=$D857,NOT(ISBLANK($D857))),$G857,"")</f>
        <v/>
      </c>
      <c r="Q857" s="186" t="str">
        <f aca="false">IF(AND(Q$30&gt;=$D857,Q$30&lt;=$D857,NOT(ISBLANK($D857))),$G857,"")</f>
        <v/>
      </c>
      <c r="R857" s="186" t="str">
        <f aca="false">IF(AND(R$30&gt;=$D857,R$30&lt;=$D857,NOT(ISBLANK($D857))),$G857,"")</f>
        <v/>
      </c>
    </row>
    <row r="858" customFormat="false" ht="15.05" hidden="false" customHeight="false" outlineLevel="0" collapsed="false">
      <c r="G858" s="0"/>
      <c r="H858" s="197"/>
      <c r="I858" s="197"/>
      <c r="J858" s="226"/>
      <c r="L858" s="186" t="str">
        <f aca="false">IF(AND(L$30&gt;=$D858,L$30&lt;=$D858,NOT(ISBLANK($D858))),$G858,"")</f>
        <v/>
      </c>
      <c r="M858" s="186" t="str">
        <f aca="false">IF(AND(M$30&gt;=$D858,M$30&lt;=$D858,NOT(ISBLANK($D858))),$G858,"")</f>
        <v/>
      </c>
      <c r="N858" s="186" t="str">
        <f aca="false">IF(AND(N$30&gt;=$D858,N$30&lt;=$D858,NOT(ISBLANK($D858))),$G858,"")</f>
        <v/>
      </c>
      <c r="O858" s="186" t="str">
        <f aca="false">IF(AND(O$30&gt;=$D858,O$30&lt;=$D858,NOT(ISBLANK($D858))),$G858,"")</f>
        <v/>
      </c>
      <c r="P858" s="186" t="str">
        <f aca="false">IF(AND(P$30&gt;=$D858,P$30&lt;=$D858,NOT(ISBLANK($D858))),$G858,"")</f>
        <v/>
      </c>
      <c r="Q858" s="186" t="str">
        <f aca="false">IF(AND(Q$30&gt;=$D858,Q$30&lt;=$D858,NOT(ISBLANK($D858))),$G858,"")</f>
        <v/>
      </c>
      <c r="R858" s="186" t="str">
        <f aca="false">IF(AND(R$30&gt;=$D858,R$30&lt;=$D858,NOT(ISBLANK($D858))),$G858,"")</f>
        <v/>
      </c>
    </row>
    <row r="859" customFormat="false" ht="15.05" hidden="false" customHeight="false" outlineLevel="0" collapsed="false">
      <c r="G859" s="0"/>
      <c r="H859" s="197"/>
      <c r="I859" s="197"/>
      <c r="J859" s="226"/>
      <c r="L859" s="186" t="str">
        <f aca="false">IF(AND(L$30&gt;=$D859,L$30&lt;=$D859,NOT(ISBLANK($D859))),$G859,"")</f>
        <v/>
      </c>
      <c r="M859" s="186" t="str">
        <f aca="false">IF(AND(M$30&gt;=$D859,M$30&lt;=$D859,NOT(ISBLANK($D859))),$G859,"")</f>
        <v/>
      </c>
      <c r="N859" s="186" t="str">
        <f aca="false">IF(AND(N$30&gt;=$D859,N$30&lt;=$D859,NOT(ISBLANK($D859))),$G859,"")</f>
        <v/>
      </c>
      <c r="O859" s="186" t="str">
        <f aca="false">IF(AND(O$30&gt;=$D859,O$30&lt;=$D859,NOT(ISBLANK($D859))),$G859,"")</f>
        <v/>
      </c>
      <c r="P859" s="186" t="str">
        <f aca="false">IF(AND(P$30&gt;=$D859,P$30&lt;=$D859,NOT(ISBLANK($D859))),$G859,"")</f>
        <v/>
      </c>
      <c r="Q859" s="186" t="str">
        <f aca="false">IF(AND(Q$30&gt;=$D859,Q$30&lt;=$D859,NOT(ISBLANK($D859))),$G859,"")</f>
        <v/>
      </c>
      <c r="R859" s="186" t="str">
        <f aca="false">IF(AND(R$30&gt;=$D859,R$30&lt;=$D859,NOT(ISBLANK($D859))),$G859,"")</f>
        <v/>
      </c>
    </row>
    <row r="860" customFormat="false" ht="15.05" hidden="false" customHeight="false" outlineLevel="0" collapsed="false">
      <c r="G860" s="0"/>
      <c r="H860" s="197"/>
      <c r="I860" s="197"/>
      <c r="J860" s="226"/>
      <c r="L860" s="186" t="str">
        <f aca="false">IF(AND(L$30&gt;=$D860,L$30&lt;=$D860,NOT(ISBLANK($D860))),$G860,"")</f>
        <v/>
      </c>
      <c r="M860" s="186" t="str">
        <f aca="false">IF(AND(M$30&gt;=$D860,M$30&lt;=$D860,NOT(ISBLANK($D860))),$G860,"")</f>
        <v/>
      </c>
      <c r="N860" s="186" t="str">
        <f aca="false">IF(AND(N$30&gt;=$D860,N$30&lt;=$D860,NOT(ISBLANK($D860))),$G860,"")</f>
        <v/>
      </c>
      <c r="O860" s="186" t="str">
        <f aca="false">IF(AND(O$30&gt;=$D860,O$30&lt;=$D860,NOT(ISBLANK($D860))),$G860,"")</f>
        <v/>
      </c>
      <c r="P860" s="186" t="str">
        <f aca="false">IF(AND(P$30&gt;=$D860,P$30&lt;=$D860,NOT(ISBLANK($D860))),$G860,"")</f>
        <v/>
      </c>
      <c r="Q860" s="186" t="str">
        <f aca="false">IF(AND(Q$30&gt;=$D860,Q$30&lt;=$D860,NOT(ISBLANK($D860))),$G860,"")</f>
        <v/>
      </c>
      <c r="R860" s="186" t="str">
        <f aca="false">IF(AND(R$30&gt;=$D860,R$30&lt;=$D860,NOT(ISBLANK($D860))),$G860,"")</f>
        <v/>
      </c>
    </row>
    <row r="861" customFormat="false" ht="15.05" hidden="false" customHeight="false" outlineLevel="0" collapsed="false">
      <c r="G861" s="0"/>
      <c r="H861" s="197"/>
      <c r="I861" s="197"/>
      <c r="J861" s="226"/>
      <c r="L861" s="186" t="str">
        <f aca="false">IF(AND(L$30&gt;=$D861,L$30&lt;=$D861,NOT(ISBLANK($D861))),$G861,"")</f>
        <v/>
      </c>
      <c r="M861" s="186" t="str">
        <f aca="false">IF(AND(M$30&gt;=$D861,M$30&lt;=$D861,NOT(ISBLANK($D861))),$G861,"")</f>
        <v/>
      </c>
      <c r="N861" s="186" t="str">
        <f aca="false">IF(AND(N$30&gt;=$D861,N$30&lt;=$D861,NOT(ISBLANK($D861))),$G861,"")</f>
        <v/>
      </c>
      <c r="O861" s="186" t="str">
        <f aca="false">IF(AND(O$30&gt;=$D861,O$30&lt;=$D861,NOT(ISBLANK($D861))),$G861,"")</f>
        <v/>
      </c>
      <c r="P861" s="186" t="str">
        <f aca="false">IF(AND(P$30&gt;=$D861,P$30&lt;=$D861,NOT(ISBLANK($D861))),$G861,"")</f>
        <v/>
      </c>
      <c r="Q861" s="186" t="str">
        <f aca="false">IF(AND(Q$30&gt;=$D861,Q$30&lt;=$D861,NOT(ISBLANK($D861))),$G861,"")</f>
        <v/>
      </c>
      <c r="R861" s="186" t="str">
        <f aca="false">IF(AND(R$30&gt;=$D861,R$30&lt;=$D861,NOT(ISBLANK($D861))),$G861,"")</f>
        <v/>
      </c>
    </row>
    <row r="862" customFormat="false" ht="15.05" hidden="false" customHeight="false" outlineLevel="0" collapsed="false">
      <c r="G862" s="0"/>
      <c r="H862" s="197"/>
      <c r="I862" s="197"/>
      <c r="J862" s="226"/>
      <c r="L862" s="186" t="str">
        <f aca="false">IF(AND(L$30&gt;=$D862,L$30&lt;=$D862,NOT(ISBLANK($D862))),$G862,"")</f>
        <v/>
      </c>
      <c r="M862" s="186" t="str">
        <f aca="false">IF(AND(M$30&gt;=$D862,M$30&lt;=$D862,NOT(ISBLANK($D862))),$G862,"")</f>
        <v/>
      </c>
      <c r="N862" s="186" t="str">
        <f aca="false">IF(AND(N$30&gt;=$D862,N$30&lt;=$D862,NOT(ISBLANK($D862))),$G862,"")</f>
        <v/>
      </c>
      <c r="O862" s="186" t="str">
        <f aca="false">IF(AND(O$30&gt;=$D862,O$30&lt;=$D862,NOT(ISBLANK($D862))),$G862,"")</f>
        <v/>
      </c>
      <c r="P862" s="186" t="str">
        <f aca="false">IF(AND(P$30&gt;=$D862,P$30&lt;=$D862,NOT(ISBLANK($D862))),$G862,"")</f>
        <v/>
      </c>
      <c r="Q862" s="186" t="str">
        <f aca="false">IF(AND(Q$30&gt;=$D862,Q$30&lt;=$D862,NOT(ISBLANK($D862))),$G862,"")</f>
        <v/>
      </c>
      <c r="R862" s="186" t="str">
        <f aca="false">IF(AND(R$30&gt;=$D862,R$30&lt;=$D862,NOT(ISBLANK($D862))),$G862,"")</f>
        <v/>
      </c>
    </row>
    <row r="863" customFormat="false" ht="15.05" hidden="false" customHeight="false" outlineLevel="0" collapsed="false">
      <c r="G863" s="0"/>
      <c r="H863" s="197"/>
      <c r="I863" s="197"/>
      <c r="J863" s="226"/>
      <c r="L863" s="186" t="str">
        <f aca="false">IF(AND(L$30&gt;=$D863,L$30&lt;=$D863,NOT(ISBLANK($D863))),$G863,"")</f>
        <v/>
      </c>
      <c r="M863" s="186" t="str">
        <f aca="false">IF(AND(M$30&gt;=$D863,M$30&lt;=$D863,NOT(ISBLANK($D863))),$G863,"")</f>
        <v/>
      </c>
      <c r="N863" s="186" t="str">
        <f aca="false">IF(AND(N$30&gt;=$D863,N$30&lt;=$D863,NOT(ISBLANK($D863))),$G863,"")</f>
        <v/>
      </c>
      <c r="O863" s="186" t="str">
        <f aca="false">IF(AND(O$30&gt;=$D863,O$30&lt;=$D863,NOT(ISBLANK($D863))),$G863,"")</f>
        <v/>
      </c>
      <c r="P863" s="186" t="str">
        <f aca="false">IF(AND(P$30&gt;=$D863,P$30&lt;=$D863,NOT(ISBLANK($D863))),$G863,"")</f>
        <v/>
      </c>
      <c r="Q863" s="186" t="str">
        <f aca="false">IF(AND(Q$30&gt;=$D863,Q$30&lt;=$D863,NOT(ISBLANK($D863))),$G863,"")</f>
        <v/>
      </c>
      <c r="R863" s="186" t="str">
        <f aca="false">IF(AND(R$30&gt;=$D863,R$30&lt;=$D863,NOT(ISBLANK($D863))),$G863,"")</f>
        <v/>
      </c>
    </row>
    <row r="864" customFormat="false" ht="15.05" hidden="false" customHeight="false" outlineLevel="0" collapsed="false">
      <c r="G864" s="0"/>
      <c r="H864" s="197"/>
      <c r="I864" s="197"/>
      <c r="J864" s="226"/>
      <c r="L864" s="186" t="str">
        <f aca="false">IF(AND(L$30&gt;=$D864,L$30&lt;=$D864,NOT(ISBLANK($D864))),$G864,"")</f>
        <v/>
      </c>
      <c r="M864" s="186" t="str">
        <f aca="false">IF(AND(M$30&gt;=$D864,M$30&lt;=$D864,NOT(ISBLANK($D864))),$G864,"")</f>
        <v/>
      </c>
      <c r="N864" s="186" t="str">
        <f aca="false">IF(AND(N$30&gt;=$D864,N$30&lt;=$D864,NOT(ISBLANK($D864))),$G864,"")</f>
        <v/>
      </c>
      <c r="O864" s="186" t="str">
        <f aca="false">IF(AND(O$30&gt;=$D864,O$30&lt;=$D864,NOT(ISBLANK($D864))),$G864,"")</f>
        <v/>
      </c>
      <c r="P864" s="186" t="str">
        <f aca="false">IF(AND(P$30&gt;=$D864,P$30&lt;=$D864,NOT(ISBLANK($D864))),$G864,"")</f>
        <v/>
      </c>
      <c r="Q864" s="186" t="str">
        <f aca="false">IF(AND(Q$30&gt;=$D864,Q$30&lt;=$D864,NOT(ISBLANK($D864))),$G864,"")</f>
        <v/>
      </c>
      <c r="R864" s="186" t="str">
        <f aca="false">IF(AND(R$30&gt;=$D864,R$30&lt;=$D864,NOT(ISBLANK($D864))),$G864,"")</f>
        <v/>
      </c>
    </row>
    <row r="865" customFormat="false" ht="15.05" hidden="false" customHeight="false" outlineLevel="0" collapsed="false">
      <c r="G865" s="0"/>
      <c r="H865" s="197"/>
      <c r="I865" s="197"/>
      <c r="J865" s="226"/>
      <c r="L865" s="186" t="str">
        <f aca="false">IF(AND(L$30&gt;=$D865,L$30&lt;=$D865,NOT(ISBLANK($D865))),$G865,"")</f>
        <v/>
      </c>
      <c r="M865" s="186" t="str">
        <f aca="false">IF(AND(M$30&gt;=$D865,M$30&lt;=$D865,NOT(ISBLANK($D865))),$G865,"")</f>
        <v/>
      </c>
      <c r="N865" s="186" t="str">
        <f aca="false">IF(AND(N$30&gt;=$D865,N$30&lt;=$D865,NOT(ISBLANK($D865))),$G865,"")</f>
        <v/>
      </c>
      <c r="O865" s="186" t="str">
        <f aca="false">IF(AND(O$30&gt;=$D865,O$30&lt;=$D865,NOT(ISBLANK($D865))),$G865,"")</f>
        <v/>
      </c>
      <c r="P865" s="186" t="str">
        <f aca="false">IF(AND(P$30&gt;=$D865,P$30&lt;=$D865,NOT(ISBLANK($D865))),$G865,"")</f>
        <v/>
      </c>
      <c r="Q865" s="186" t="str">
        <f aca="false">IF(AND(Q$30&gt;=$D865,Q$30&lt;=$D865,NOT(ISBLANK($D865))),$G865,"")</f>
        <v/>
      </c>
      <c r="R865" s="186" t="str">
        <f aca="false">IF(AND(R$30&gt;=$D865,R$30&lt;=$D865,NOT(ISBLANK($D865))),$G865,"")</f>
        <v/>
      </c>
    </row>
    <row r="866" customFormat="false" ht="15.05" hidden="false" customHeight="false" outlineLevel="0" collapsed="false">
      <c r="G866" s="0"/>
      <c r="H866" s="197"/>
      <c r="I866" s="197"/>
      <c r="J866" s="226"/>
      <c r="L866" s="186" t="str">
        <f aca="false">IF(AND(L$30&gt;=$D866,L$30&lt;=$D866,NOT(ISBLANK($D866))),$G866,"")</f>
        <v/>
      </c>
      <c r="M866" s="186" t="str">
        <f aca="false">IF(AND(M$30&gt;=$D866,M$30&lt;=$D866,NOT(ISBLANK($D866))),$G866,"")</f>
        <v/>
      </c>
      <c r="N866" s="186" t="str">
        <f aca="false">IF(AND(N$30&gt;=$D866,N$30&lt;=$D866,NOT(ISBLANK($D866))),$G866,"")</f>
        <v/>
      </c>
      <c r="O866" s="186" t="str">
        <f aca="false">IF(AND(O$30&gt;=$D866,O$30&lt;=$D866,NOT(ISBLANK($D866))),$G866,"")</f>
        <v/>
      </c>
      <c r="P866" s="186" t="str">
        <f aca="false">IF(AND(P$30&gt;=$D866,P$30&lt;=$D866,NOT(ISBLANK($D866))),$G866,"")</f>
        <v/>
      </c>
      <c r="Q866" s="186" t="str">
        <f aca="false">IF(AND(Q$30&gt;=$D866,Q$30&lt;=$D866,NOT(ISBLANK($D866))),$G866,"")</f>
        <v/>
      </c>
      <c r="R866" s="186" t="str">
        <f aca="false">IF(AND(R$30&gt;=$D866,R$30&lt;=$D866,NOT(ISBLANK($D866))),$G866,"")</f>
        <v/>
      </c>
    </row>
    <row r="867" customFormat="false" ht="15.05" hidden="false" customHeight="false" outlineLevel="0" collapsed="false">
      <c r="G867" s="0"/>
      <c r="H867" s="197"/>
      <c r="I867" s="197"/>
      <c r="J867" s="226"/>
      <c r="L867" s="186" t="str">
        <f aca="false">IF(AND(L$30&gt;=$D867,L$30&lt;=$D867,NOT(ISBLANK($D867))),$G867,"")</f>
        <v/>
      </c>
      <c r="M867" s="186" t="str">
        <f aca="false">IF(AND(M$30&gt;=$D867,M$30&lt;=$D867,NOT(ISBLANK($D867))),$G867,"")</f>
        <v/>
      </c>
      <c r="N867" s="186" t="str">
        <f aca="false">IF(AND(N$30&gt;=$D867,N$30&lt;=$D867,NOT(ISBLANK($D867))),$G867,"")</f>
        <v/>
      </c>
      <c r="O867" s="186" t="str">
        <f aca="false">IF(AND(O$30&gt;=$D867,O$30&lt;=$D867,NOT(ISBLANK($D867))),$G867,"")</f>
        <v/>
      </c>
      <c r="P867" s="186" t="str">
        <f aca="false">IF(AND(P$30&gt;=$D867,P$30&lt;=$D867,NOT(ISBLANK($D867))),$G867,"")</f>
        <v/>
      </c>
      <c r="Q867" s="186" t="str">
        <f aca="false">IF(AND(Q$30&gt;=$D867,Q$30&lt;=$D867,NOT(ISBLANK($D867))),$G867,"")</f>
        <v/>
      </c>
      <c r="R867" s="186" t="str">
        <f aca="false">IF(AND(R$30&gt;=$D867,R$30&lt;=$D867,NOT(ISBLANK($D867))),$G867,"")</f>
        <v/>
      </c>
    </row>
    <row r="868" customFormat="false" ht="15.05" hidden="false" customHeight="false" outlineLevel="0" collapsed="false">
      <c r="G868" s="0"/>
      <c r="H868" s="197"/>
      <c r="I868" s="197"/>
      <c r="J868" s="226"/>
      <c r="L868" s="186" t="str">
        <f aca="false">IF(AND(L$30&gt;=$D868,L$30&lt;=$D868,NOT(ISBLANK($D868))),$G868,"")</f>
        <v/>
      </c>
      <c r="M868" s="186" t="str">
        <f aca="false">IF(AND(M$30&gt;=$D868,M$30&lt;=$D868,NOT(ISBLANK($D868))),$G868,"")</f>
        <v/>
      </c>
      <c r="N868" s="186" t="str">
        <f aca="false">IF(AND(N$30&gt;=$D868,N$30&lt;=$D868,NOT(ISBLANK($D868))),$G868,"")</f>
        <v/>
      </c>
      <c r="O868" s="186" t="str">
        <f aca="false">IF(AND(O$30&gt;=$D868,O$30&lt;=$D868,NOT(ISBLANK($D868))),$G868,"")</f>
        <v/>
      </c>
      <c r="P868" s="186" t="str">
        <f aca="false">IF(AND(P$30&gt;=$D868,P$30&lt;=$D868,NOT(ISBLANK($D868))),$G868,"")</f>
        <v/>
      </c>
      <c r="Q868" s="186" t="str">
        <f aca="false">IF(AND(Q$30&gt;=$D868,Q$30&lt;=$D868,NOT(ISBLANK($D868))),$G868,"")</f>
        <v/>
      </c>
      <c r="R868" s="186" t="str">
        <f aca="false">IF(AND(R$30&gt;=$D868,R$30&lt;=$D868,NOT(ISBLANK($D868))),$G868,"")</f>
        <v/>
      </c>
    </row>
    <row r="869" customFormat="false" ht="15.05" hidden="false" customHeight="false" outlineLevel="0" collapsed="false">
      <c r="G869" s="0"/>
      <c r="H869" s="197"/>
      <c r="I869" s="197"/>
      <c r="J869" s="226"/>
      <c r="L869" s="186" t="str">
        <f aca="false">IF(AND(L$30&gt;=$D869,L$30&lt;=$D869,NOT(ISBLANK($D869))),$G869,"")</f>
        <v/>
      </c>
      <c r="M869" s="186" t="str">
        <f aca="false">IF(AND(M$30&gt;=$D869,M$30&lt;=$D869,NOT(ISBLANK($D869))),$G869,"")</f>
        <v/>
      </c>
      <c r="N869" s="186" t="str">
        <f aca="false">IF(AND(N$30&gt;=$D869,N$30&lt;=$D869,NOT(ISBLANK($D869))),$G869,"")</f>
        <v/>
      </c>
      <c r="O869" s="186" t="str">
        <f aca="false">IF(AND(O$30&gt;=$D869,O$30&lt;=$D869,NOT(ISBLANK($D869))),$G869,"")</f>
        <v/>
      </c>
      <c r="P869" s="186" t="str">
        <f aca="false">IF(AND(P$30&gt;=$D869,P$30&lt;=$D869,NOT(ISBLANK($D869))),$G869,"")</f>
        <v/>
      </c>
      <c r="Q869" s="186" t="str">
        <f aca="false">IF(AND(Q$30&gt;=$D869,Q$30&lt;=$D869,NOT(ISBLANK($D869))),$G869,"")</f>
        <v/>
      </c>
      <c r="R869" s="186" t="str">
        <f aca="false">IF(AND(R$30&gt;=$D869,R$30&lt;=$D869,NOT(ISBLANK($D869))),$G869,"")</f>
        <v/>
      </c>
    </row>
    <row r="870" customFormat="false" ht="15.05" hidden="false" customHeight="false" outlineLevel="0" collapsed="false">
      <c r="G870" s="0"/>
      <c r="H870" s="197"/>
      <c r="I870" s="197"/>
      <c r="J870" s="226"/>
      <c r="L870" s="186" t="str">
        <f aca="false">IF(AND(L$30&gt;=$D870,L$30&lt;=$D870,NOT(ISBLANK($D870))),$G870,"")</f>
        <v/>
      </c>
      <c r="M870" s="186" t="str">
        <f aca="false">IF(AND(M$30&gt;=$D870,M$30&lt;=$D870,NOT(ISBLANK($D870))),$G870,"")</f>
        <v/>
      </c>
      <c r="N870" s="186" t="str">
        <f aca="false">IF(AND(N$30&gt;=$D870,N$30&lt;=$D870,NOT(ISBLANK($D870))),$G870,"")</f>
        <v/>
      </c>
      <c r="O870" s="186" t="str">
        <f aca="false">IF(AND(O$30&gt;=$D870,O$30&lt;=$D870,NOT(ISBLANK($D870))),$G870,"")</f>
        <v/>
      </c>
      <c r="P870" s="186" t="str">
        <f aca="false">IF(AND(P$30&gt;=$D870,P$30&lt;=$D870,NOT(ISBLANK($D870))),$G870,"")</f>
        <v/>
      </c>
      <c r="Q870" s="186" t="str">
        <f aca="false">IF(AND(Q$30&gt;=$D870,Q$30&lt;=$D870,NOT(ISBLANK($D870))),$G870,"")</f>
        <v/>
      </c>
      <c r="R870" s="186" t="str">
        <f aca="false">IF(AND(R$30&gt;=$D870,R$30&lt;=$D870,NOT(ISBLANK($D870))),$G870,"")</f>
        <v/>
      </c>
    </row>
    <row r="871" customFormat="false" ht="15.05" hidden="false" customHeight="false" outlineLevel="0" collapsed="false">
      <c r="G871" s="0"/>
      <c r="H871" s="197"/>
      <c r="I871" s="197"/>
      <c r="J871" s="226"/>
      <c r="L871" s="186" t="str">
        <f aca="false">IF(AND(L$30&gt;=$D871,L$30&lt;=$D871,NOT(ISBLANK($D871))),$G871,"")</f>
        <v/>
      </c>
      <c r="M871" s="186" t="str">
        <f aca="false">IF(AND(M$30&gt;=$D871,M$30&lt;=$D871,NOT(ISBLANK($D871))),$G871,"")</f>
        <v/>
      </c>
      <c r="N871" s="186" t="str">
        <f aca="false">IF(AND(N$30&gt;=$D871,N$30&lt;=$D871,NOT(ISBLANK($D871))),$G871,"")</f>
        <v/>
      </c>
      <c r="O871" s="186" t="str">
        <f aca="false">IF(AND(O$30&gt;=$D871,O$30&lt;=$D871,NOT(ISBLANK($D871))),$G871,"")</f>
        <v/>
      </c>
      <c r="P871" s="186" t="str">
        <f aca="false">IF(AND(P$30&gt;=$D871,P$30&lt;=$D871,NOT(ISBLANK($D871))),$G871,"")</f>
        <v/>
      </c>
      <c r="Q871" s="186" t="str">
        <f aca="false">IF(AND(Q$30&gt;=$D871,Q$30&lt;=$D871,NOT(ISBLANK($D871))),$G871,"")</f>
        <v/>
      </c>
      <c r="R871" s="186" t="str">
        <f aca="false">IF(AND(R$30&gt;=$D871,R$30&lt;=$D871,NOT(ISBLANK($D871))),$G871,"")</f>
        <v/>
      </c>
    </row>
    <row r="872" customFormat="false" ht="15.05" hidden="false" customHeight="false" outlineLevel="0" collapsed="false">
      <c r="G872" s="0"/>
      <c r="H872" s="197"/>
      <c r="I872" s="197"/>
      <c r="J872" s="226"/>
      <c r="L872" s="186" t="str">
        <f aca="false">IF(AND(L$30&gt;=$D872,L$30&lt;=$D872,NOT(ISBLANK($D872))),$G872,"")</f>
        <v/>
      </c>
      <c r="M872" s="186" t="str">
        <f aca="false">IF(AND(M$30&gt;=$D872,M$30&lt;=$D872,NOT(ISBLANK($D872))),$G872,"")</f>
        <v/>
      </c>
      <c r="N872" s="186" t="str">
        <f aca="false">IF(AND(N$30&gt;=$D872,N$30&lt;=$D872,NOT(ISBLANK($D872))),$G872,"")</f>
        <v/>
      </c>
      <c r="O872" s="186" t="str">
        <f aca="false">IF(AND(O$30&gt;=$D872,O$30&lt;=$D872,NOT(ISBLANK($D872))),$G872,"")</f>
        <v/>
      </c>
      <c r="P872" s="186" t="str">
        <f aca="false">IF(AND(P$30&gt;=$D872,P$30&lt;=$D872,NOT(ISBLANK($D872))),$G872,"")</f>
        <v/>
      </c>
      <c r="Q872" s="186" t="str">
        <f aca="false">IF(AND(Q$30&gt;=$D872,Q$30&lt;=$D872,NOT(ISBLANK($D872))),$G872,"")</f>
        <v/>
      </c>
      <c r="R872" s="186" t="str">
        <f aca="false">IF(AND(R$30&gt;=$D872,R$30&lt;=$D872,NOT(ISBLANK($D872))),$G872,"")</f>
        <v/>
      </c>
    </row>
    <row r="873" customFormat="false" ht="15.05" hidden="false" customHeight="false" outlineLevel="0" collapsed="false">
      <c r="G873" s="0"/>
      <c r="H873" s="197"/>
      <c r="I873" s="197"/>
      <c r="J873" s="226"/>
      <c r="L873" s="186" t="str">
        <f aca="false">IF(AND(L$30&gt;=$D873,L$30&lt;=$D873,NOT(ISBLANK($D873))),$G873,"")</f>
        <v/>
      </c>
      <c r="M873" s="186" t="str">
        <f aca="false">IF(AND(M$30&gt;=$D873,M$30&lt;=$D873,NOT(ISBLANK($D873))),$G873,"")</f>
        <v/>
      </c>
      <c r="N873" s="186" t="str">
        <f aca="false">IF(AND(N$30&gt;=$D873,N$30&lt;=$D873,NOT(ISBLANK($D873))),$G873,"")</f>
        <v/>
      </c>
      <c r="O873" s="186" t="str">
        <f aca="false">IF(AND(O$30&gt;=$D873,O$30&lt;=$D873,NOT(ISBLANK($D873))),$G873,"")</f>
        <v/>
      </c>
      <c r="P873" s="186" t="str">
        <f aca="false">IF(AND(P$30&gt;=$D873,P$30&lt;=$D873,NOT(ISBLANK($D873))),$G873,"")</f>
        <v/>
      </c>
      <c r="Q873" s="186" t="str">
        <f aca="false">IF(AND(Q$30&gt;=$D873,Q$30&lt;=$D873,NOT(ISBLANK($D873))),$G873,"")</f>
        <v/>
      </c>
      <c r="R873" s="186" t="str">
        <f aca="false">IF(AND(R$30&gt;=$D873,R$30&lt;=$D873,NOT(ISBLANK($D873))),$G873,"")</f>
        <v/>
      </c>
    </row>
    <row r="874" customFormat="false" ht="15.05" hidden="false" customHeight="false" outlineLevel="0" collapsed="false">
      <c r="G874" s="0"/>
      <c r="H874" s="197"/>
      <c r="I874" s="197"/>
      <c r="J874" s="226"/>
      <c r="L874" s="186" t="str">
        <f aca="false">IF(AND(L$30&gt;=$D874,L$30&lt;=$D874,NOT(ISBLANK($D874))),$G874,"")</f>
        <v/>
      </c>
      <c r="M874" s="186" t="str">
        <f aca="false">IF(AND(M$30&gt;=$D874,M$30&lt;=$D874,NOT(ISBLANK($D874))),$G874,"")</f>
        <v/>
      </c>
      <c r="N874" s="186" t="str">
        <f aca="false">IF(AND(N$30&gt;=$D874,N$30&lt;=$D874,NOT(ISBLANK($D874))),$G874,"")</f>
        <v/>
      </c>
      <c r="O874" s="186" t="str">
        <f aca="false">IF(AND(O$30&gt;=$D874,O$30&lt;=$D874,NOT(ISBLANK($D874))),$G874,"")</f>
        <v/>
      </c>
      <c r="P874" s="186" t="str">
        <f aca="false">IF(AND(P$30&gt;=$D874,P$30&lt;=$D874,NOT(ISBLANK($D874))),$G874,"")</f>
        <v/>
      </c>
      <c r="Q874" s="186" t="str">
        <f aca="false">IF(AND(Q$30&gt;=$D874,Q$30&lt;=$D874,NOT(ISBLANK($D874))),$G874,"")</f>
        <v/>
      </c>
      <c r="R874" s="186" t="str">
        <f aca="false">IF(AND(R$30&gt;=$D874,R$30&lt;=$D874,NOT(ISBLANK($D874))),$G874,"")</f>
        <v/>
      </c>
    </row>
    <row r="875" customFormat="false" ht="15.05" hidden="false" customHeight="false" outlineLevel="0" collapsed="false">
      <c r="G875" s="0"/>
      <c r="H875" s="197"/>
      <c r="I875" s="197"/>
      <c r="J875" s="226"/>
      <c r="L875" s="186" t="str">
        <f aca="false">IF(AND(L$30&gt;=$D875,L$30&lt;=$D875,NOT(ISBLANK($D875))),$G875,"")</f>
        <v/>
      </c>
      <c r="M875" s="186" t="str">
        <f aca="false">IF(AND(M$30&gt;=$D875,M$30&lt;=$D875,NOT(ISBLANK($D875))),$G875,"")</f>
        <v/>
      </c>
      <c r="N875" s="186" t="str">
        <f aca="false">IF(AND(N$30&gt;=$D875,N$30&lt;=$D875,NOT(ISBLANK($D875))),$G875,"")</f>
        <v/>
      </c>
      <c r="O875" s="186" t="str">
        <f aca="false">IF(AND(O$30&gt;=$D875,O$30&lt;=$D875,NOT(ISBLANK($D875))),$G875,"")</f>
        <v/>
      </c>
      <c r="P875" s="186" t="str">
        <f aca="false">IF(AND(P$30&gt;=$D875,P$30&lt;=$D875,NOT(ISBLANK($D875))),$G875,"")</f>
        <v/>
      </c>
      <c r="Q875" s="186" t="str">
        <f aca="false">IF(AND(Q$30&gt;=$D875,Q$30&lt;=$D875,NOT(ISBLANK($D875))),$G875,"")</f>
        <v/>
      </c>
      <c r="R875" s="186" t="str">
        <f aca="false">IF(AND(R$30&gt;=$D875,R$30&lt;=$D875,NOT(ISBLANK($D875))),$G875,"")</f>
        <v/>
      </c>
    </row>
    <row r="876" customFormat="false" ht="15.05" hidden="false" customHeight="false" outlineLevel="0" collapsed="false">
      <c r="G876" s="0"/>
      <c r="H876" s="197"/>
      <c r="I876" s="197"/>
      <c r="J876" s="226"/>
      <c r="L876" s="186" t="str">
        <f aca="false">IF(AND(L$30&gt;=$D876,L$30&lt;=$D876,NOT(ISBLANK($D876))),$G876,"")</f>
        <v/>
      </c>
      <c r="M876" s="186" t="str">
        <f aca="false">IF(AND(M$30&gt;=$D876,M$30&lt;=$D876,NOT(ISBLANK($D876))),$G876,"")</f>
        <v/>
      </c>
      <c r="N876" s="186" t="str">
        <f aca="false">IF(AND(N$30&gt;=$D876,N$30&lt;=$D876,NOT(ISBLANK($D876))),$G876,"")</f>
        <v/>
      </c>
      <c r="O876" s="186" t="str">
        <f aca="false">IF(AND(O$30&gt;=$D876,O$30&lt;=$D876,NOT(ISBLANK($D876))),$G876,"")</f>
        <v/>
      </c>
      <c r="P876" s="186" t="str">
        <f aca="false">IF(AND(P$30&gt;=$D876,P$30&lt;=$D876,NOT(ISBLANK($D876))),$G876,"")</f>
        <v/>
      </c>
      <c r="Q876" s="186" t="str">
        <f aca="false">IF(AND(Q$30&gt;=$D876,Q$30&lt;=$D876,NOT(ISBLANK($D876))),$G876,"")</f>
        <v/>
      </c>
      <c r="R876" s="186" t="str">
        <f aca="false">IF(AND(R$30&gt;=$D876,R$30&lt;=$D876,NOT(ISBLANK($D876))),$G876,"")</f>
        <v/>
      </c>
    </row>
    <row r="877" customFormat="false" ht="15.05" hidden="false" customHeight="false" outlineLevel="0" collapsed="false">
      <c r="G877" s="0"/>
      <c r="H877" s="197"/>
      <c r="I877" s="197"/>
      <c r="J877" s="226"/>
      <c r="L877" s="186" t="str">
        <f aca="false">IF(AND(L$30&gt;=$D877,L$30&lt;=$D877,NOT(ISBLANK($D877))),$G877,"")</f>
        <v/>
      </c>
      <c r="M877" s="186" t="str">
        <f aca="false">IF(AND(M$30&gt;=$D877,M$30&lt;=$D877,NOT(ISBLANK($D877))),$G877,"")</f>
        <v/>
      </c>
      <c r="N877" s="186" t="str">
        <f aca="false">IF(AND(N$30&gt;=$D877,N$30&lt;=$D877,NOT(ISBLANK($D877))),$G877,"")</f>
        <v/>
      </c>
      <c r="O877" s="186" t="str">
        <f aca="false">IF(AND(O$30&gt;=$D877,O$30&lt;=$D877,NOT(ISBLANK($D877))),$G877,"")</f>
        <v/>
      </c>
      <c r="P877" s="186" t="str">
        <f aca="false">IF(AND(P$30&gt;=$D877,P$30&lt;=$D877,NOT(ISBLANK($D877))),$G877,"")</f>
        <v/>
      </c>
      <c r="Q877" s="186" t="str">
        <f aca="false">IF(AND(Q$30&gt;=$D877,Q$30&lt;=$D877,NOT(ISBLANK($D877))),$G877,"")</f>
        <v/>
      </c>
      <c r="R877" s="186" t="str">
        <f aca="false">IF(AND(R$30&gt;=$D877,R$30&lt;=$D877,NOT(ISBLANK($D877))),$G877,"")</f>
        <v/>
      </c>
    </row>
    <row r="878" customFormat="false" ht="15.05" hidden="false" customHeight="false" outlineLevel="0" collapsed="false">
      <c r="G878" s="0"/>
      <c r="H878" s="197"/>
      <c r="I878" s="197"/>
      <c r="J878" s="226"/>
      <c r="L878" s="186" t="str">
        <f aca="false">IF(AND(L$30&gt;=$D878,L$30&lt;=$D878,NOT(ISBLANK($D878))),$G878,"")</f>
        <v/>
      </c>
      <c r="M878" s="186" t="str">
        <f aca="false">IF(AND(M$30&gt;=$D878,M$30&lt;=$D878,NOT(ISBLANK($D878))),$G878,"")</f>
        <v/>
      </c>
      <c r="N878" s="186" t="str">
        <f aca="false">IF(AND(N$30&gt;=$D878,N$30&lt;=$D878,NOT(ISBLANK($D878))),$G878,"")</f>
        <v/>
      </c>
      <c r="O878" s="186" t="str">
        <f aca="false">IF(AND(O$30&gt;=$D878,O$30&lt;=$D878,NOT(ISBLANK($D878))),$G878,"")</f>
        <v/>
      </c>
      <c r="P878" s="186" t="str">
        <f aca="false">IF(AND(P$30&gt;=$D878,P$30&lt;=$D878,NOT(ISBLANK($D878))),$G878,"")</f>
        <v/>
      </c>
      <c r="Q878" s="186" t="str">
        <f aca="false">IF(AND(Q$30&gt;=$D878,Q$30&lt;=$D878,NOT(ISBLANK($D878))),$G878,"")</f>
        <v/>
      </c>
      <c r="R878" s="186" t="str">
        <f aca="false">IF(AND(R$30&gt;=$D878,R$30&lt;=$D878,NOT(ISBLANK($D878))),$G878,"")</f>
        <v/>
      </c>
    </row>
    <row r="879" customFormat="false" ht="15.05" hidden="false" customHeight="false" outlineLevel="0" collapsed="false">
      <c r="G879" s="0"/>
      <c r="H879" s="197"/>
      <c r="I879" s="197"/>
      <c r="J879" s="226"/>
      <c r="L879" s="186" t="str">
        <f aca="false">IF(AND(L$30&gt;=$D879,L$30&lt;=$D879,NOT(ISBLANK($D879))),$G879,"")</f>
        <v/>
      </c>
      <c r="M879" s="186" t="str">
        <f aca="false">IF(AND(M$30&gt;=$D879,M$30&lt;=$D879,NOT(ISBLANK($D879))),$G879,"")</f>
        <v/>
      </c>
      <c r="N879" s="186" t="str">
        <f aca="false">IF(AND(N$30&gt;=$D879,N$30&lt;=$D879,NOT(ISBLANK($D879))),$G879,"")</f>
        <v/>
      </c>
      <c r="O879" s="186" t="str">
        <f aca="false">IF(AND(O$30&gt;=$D879,O$30&lt;=$D879,NOT(ISBLANK($D879))),$G879,"")</f>
        <v/>
      </c>
      <c r="P879" s="186" t="str">
        <f aca="false">IF(AND(P$30&gt;=$D879,P$30&lt;=$D879,NOT(ISBLANK($D879))),$G879,"")</f>
        <v/>
      </c>
      <c r="Q879" s="186" t="str">
        <f aca="false">IF(AND(Q$30&gt;=$D879,Q$30&lt;=$D879,NOT(ISBLANK($D879))),$G879,"")</f>
        <v/>
      </c>
      <c r="R879" s="186" t="str">
        <f aca="false">IF(AND(R$30&gt;=$D879,R$30&lt;=$D879,NOT(ISBLANK($D879))),$G879,"")</f>
        <v/>
      </c>
    </row>
    <row r="880" customFormat="false" ht="15.05" hidden="false" customHeight="false" outlineLevel="0" collapsed="false">
      <c r="G880" s="0"/>
      <c r="H880" s="197"/>
      <c r="I880" s="197"/>
      <c r="J880" s="226"/>
      <c r="L880" s="186" t="str">
        <f aca="false">IF(AND(L$30&gt;=$D880,L$30&lt;=$D880,NOT(ISBLANK($D880))),$G880,"")</f>
        <v/>
      </c>
      <c r="M880" s="186" t="str">
        <f aca="false">IF(AND(M$30&gt;=$D880,M$30&lt;=$D880,NOT(ISBLANK($D880))),$G880,"")</f>
        <v/>
      </c>
      <c r="N880" s="186" t="str">
        <f aca="false">IF(AND(N$30&gt;=$D880,N$30&lt;=$D880,NOT(ISBLANK($D880))),$G880,"")</f>
        <v/>
      </c>
      <c r="O880" s="186" t="str">
        <f aca="false">IF(AND(O$30&gt;=$D880,O$30&lt;=$D880,NOT(ISBLANK($D880))),$G880,"")</f>
        <v/>
      </c>
      <c r="P880" s="186" t="str">
        <f aca="false">IF(AND(P$30&gt;=$D880,P$30&lt;=$D880,NOT(ISBLANK($D880))),$G880,"")</f>
        <v/>
      </c>
      <c r="Q880" s="186" t="str">
        <f aca="false">IF(AND(Q$30&gt;=$D880,Q$30&lt;=$D880,NOT(ISBLANK($D880))),$G880,"")</f>
        <v/>
      </c>
      <c r="R880" s="186" t="str">
        <f aca="false">IF(AND(R$30&gt;=$D880,R$30&lt;=$D880,NOT(ISBLANK($D880))),$G880,"")</f>
        <v/>
      </c>
    </row>
    <row r="881" customFormat="false" ht="15.05" hidden="false" customHeight="false" outlineLevel="0" collapsed="false">
      <c r="G881" s="0"/>
      <c r="H881" s="197"/>
      <c r="I881" s="197"/>
      <c r="J881" s="226"/>
      <c r="L881" s="186" t="str">
        <f aca="false">IF(AND(L$30&gt;=$D881,L$30&lt;=$D881,NOT(ISBLANK($D881))),$G881,"")</f>
        <v/>
      </c>
      <c r="M881" s="186" t="str">
        <f aca="false">IF(AND(M$30&gt;=$D881,M$30&lt;=$D881,NOT(ISBLANK($D881))),$G881,"")</f>
        <v/>
      </c>
      <c r="N881" s="186" t="str">
        <f aca="false">IF(AND(N$30&gt;=$D881,N$30&lt;=$D881,NOT(ISBLANK($D881))),$G881,"")</f>
        <v/>
      </c>
      <c r="O881" s="186" t="str">
        <f aca="false">IF(AND(O$30&gt;=$D881,O$30&lt;=$D881,NOT(ISBLANK($D881))),$G881,"")</f>
        <v/>
      </c>
      <c r="P881" s="186" t="str">
        <f aca="false">IF(AND(P$30&gt;=$D881,P$30&lt;=$D881,NOT(ISBLANK($D881))),$G881,"")</f>
        <v/>
      </c>
      <c r="Q881" s="186" t="str">
        <f aca="false">IF(AND(Q$30&gt;=$D881,Q$30&lt;=$D881,NOT(ISBLANK($D881))),$G881,"")</f>
        <v/>
      </c>
      <c r="R881" s="186" t="str">
        <f aca="false">IF(AND(R$30&gt;=$D881,R$30&lt;=$D881,NOT(ISBLANK($D881))),$G881,"")</f>
        <v/>
      </c>
    </row>
    <row r="882" customFormat="false" ht="15.05" hidden="false" customHeight="false" outlineLevel="0" collapsed="false">
      <c r="G882" s="0"/>
      <c r="H882" s="197"/>
      <c r="I882" s="197"/>
      <c r="J882" s="226"/>
      <c r="L882" s="186" t="str">
        <f aca="false">IF(AND(L$30&gt;=$D882,L$30&lt;=$D882,NOT(ISBLANK($D882))),$G882,"")</f>
        <v/>
      </c>
      <c r="M882" s="186" t="str">
        <f aca="false">IF(AND(M$30&gt;=$D882,M$30&lt;=$D882,NOT(ISBLANK($D882))),$G882,"")</f>
        <v/>
      </c>
      <c r="N882" s="186" t="str">
        <f aca="false">IF(AND(N$30&gt;=$D882,N$30&lt;=$D882,NOT(ISBLANK($D882))),$G882,"")</f>
        <v/>
      </c>
      <c r="O882" s="186" t="str">
        <f aca="false">IF(AND(O$30&gt;=$D882,O$30&lt;=$D882,NOT(ISBLANK($D882))),$G882,"")</f>
        <v/>
      </c>
      <c r="P882" s="186" t="str">
        <f aca="false">IF(AND(P$30&gt;=$D882,P$30&lt;=$D882,NOT(ISBLANK($D882))),$G882,"")</f>
        <v/>
      </c>
      <c r="Q882" s="186" t="str">
        <f aca="false">IF(AND(Q$30&gt;=$D882,Q$30&lt;=$D882,NOT(ISBLANK($D882))),$G882,"")</f>
        <v/>
      </c>
      <c r="R882" s="186" t="str">
        <f aca="false">IF(AND(R$30&gt;=$D882,R$30&lt;=$D882,NOT(ISBLANK($D882))),$G882,"")</f>
        <v/>
      </c>
    </row>
    <row r="883" customFormat="false" ht="15.05" hidden="false" customHeight="false" outlineLevel="0" collapsed="false">
      <c r="G883" s="0"/>
      <c r="H883" s="197"/>
      <c r="I883" s="197"/>
      <c r="J883" s="226"/>
      <c r="L883" s="186" t="str">
        <f aca="false">IF(AND(L$30&gt;=$D883,L$30&lt;=$D883,NOT(ISBLANK($D883))),$G883,"")</f>
        <v/>
      </c>
      <c r="M883" s="186" t="str">
        <f aca="false">IF(AND(M$30&gt;=$D883,M$30&lt;=$D883,NOT(ISBLANK($D883))),$G883,"")</f>
        <v/>
      </c>
      <c r="N883" s="186" t="str">
        <f aca="false">IF(AND(N$30&gt;=$D883,N$30&lt;=$D883,NOT(ISBLANK($D883))),$G883,"")</f>
        <v/>
      </c>
      <c r="O883" s="186" t="str">
        <f aca="false">IF(AND(O$30&gt;=$D883,O$30&lt;=$D883,NOT(ISBLANK($D883))),$G883,"")</f>
        <v/>
      </c>
      <c r="P883" s="186" t="str">
        <f aca="false">IF(AND(P$30&gt;=$D883,P$30&lt;=$D883,NOT(ISBLANK($D883))),$G883,"")</f>
        <v/>
      </c>
      <c r="Q883" s="186" t="str">
        <f aca="false">IF(AND(Q$30&gt;=$D883,Q$30&lt;=$D883,NOT(ISBLANK($D883))),$G883,"")</f>
        <v/>
      </c>
      <c r="R883" s="186" t="str">
        <f aca="false">IF(AND(R$30&gt;=$D883,R$30&lt;=$D883,NOT(ISBLANK($D883))),$G883,"")</f>
        <v/>
      </c>
    </row>
    <row r="884" customFormat="false" ht="15.05" hidden="false" customHeight="false" outlineLevel="0" collapsed="false">
      <c r="G884" s="0"/>
      <c r="H884" s="197"/>
      <c r="I884" s="197"/>
      <c r="J884" s="226"/>
      <c r="L884" s="186" t="str">
        <f aca="false">IF(AND(L$30&gt;=$D884,L$30&lt;=$D884,NOT(ISBLANK($D884))),$G884,"")</f>
        <v/>
      </c>
      <c r="M884" s="186" t="str">
        <f aca="false">IF(AND(M$30&gt;=$D884,M$30&lt;=$D884,NOT(ISBLANK($D884))),$G884,"")</f>
        <v/>
      </c>
      <c r="N884" s="186" t="str">
        <f aca="false">IF(AND(N$30&gt;=$D884,N$30&lt;=$D884,NOT(ISBLANK($D884))),$G884,"")</f>
        <v/>
      </c>
      <c r="O884" s="186" t="str">
        <f aca="false">IF(AND(O$30&gt;=$D884,O$30&lt;=$D884,NOT(ISBLANK($D884))),$G884,"")</f>
        <v/>
      </c>
      <c r="P884" s="186" t="str">
        <f aca="false">IF(AND(P$30&gt;=$D884,P$30&lt;=$D884,NOT(ISBLANK($D884))),$G884,"")</f>
        <v/>
      </c>
      <c r="Q884" s="186" t="str">
        <f aca="false">IF(AND(Q$30&gt;=$D884,Q$30&lt;=$D884,NOT(ISBLANK($D884))),$G884,"")</f>
        <v/>
      </c>
      <c r="R884" s="186" t="str">
        <f aca="false">IF(AND(R$30&gt;=$D884,R$30&lt;=$D884,NOT(ISBLANK($D884))),$G884,"")</f>
        <v/>
      </c>
    </row>
    <row r="885" customFormat="false" ht="15.05" hidden="false" customHeight="false" outlineLevel="0" collapsed="false">
      <c r="G885" s="0"/>
      <c r="H885" s="197"/>
      <c r="I885" s="197"/>
      <c r="J885" s="226"/>
      <c r="L885" s="186" t="str">
        <f aca="false">IF(AND(L$30&gt;=$D885,L$30&lt;=$D885,NOT(ISBLANK($D885))),$G885,"")</f>
        <v/>
      </c>
      <c r="M885" s="186" t="str">
        <f aca="false">IF(AND(M$30&gt;=$D885,M$30&lt;=$D885,NOT(ISBLANK($D885))),$G885,"")</f>
        <v/>
      </c>
      <c r="N885" s="186" t="str">
        <f aca="false">IF(AND(N$30&gt;=$D885,N$30&lt;=$D885,NOT(ISBLANK($D885))),$G885,"")</f>
        <v/>
      </c>
      <c r="O885" s="186" t="str">
        <f aca="false">IF(AND(O$30&gt;=$D885,O$30&lt;=$D885,NOT(ISBLANK($D885))),$G885,"")</f>
        <v/>
      </c>
      <c r="P885" s="186" t="str">
        <f aca="false">IF(AND(P$30&gt;=$D885,P$30&lt;=$D885,NOT(ISBLANK($D885))),$G885,"")</f>
        <v/>
      </c>
      <c r="Q885" s="186" t="str">
        <f aca="false">IF(AND(Q$30&gt;=$D885,Q$30&lt;=$D885,NOT(ISBLANK($D885))),$G885,"")</f>
        <v/>
      </c>
      <c r="R885" s="186" t="str">
        <f aca="false">IF(AND(R$30&gt;=$D885,R$30&lt;=$D885,NOT(ISBLANK($D885))),$G885,"")</f>
        <v/>
      </c>
    </row>
    <row r="886" customFormat="false" ht="15.05" hidden="false" customHeight="false" outlineLevel="0" collapsed="false">
      <c r="G886" s="0"/>
      <c r="H886" s="197"/>
      <c r="I886" s="197"/>
      <c r="J886" s="226"/>
      <c r="L886" s="186" t="str">
        <f aca="false">IF(AND(L$30&gt;=$D886,L$30&lt;=$D886,NOT(ISBLANK($D886))),$G886,"")</f>
        <v/>
      </c>
      <c r="M886" s="186" t="str">
        <f aca="false">IF(AND(M$30&gt;=$D886,M$30&lt;=$D886,NOT(ISBLANK($D886))),$G886,"")</f>
        <v/>
      </c>
      <c r="N886" s="186" t="str">
        <f aca="false">IF(AND(N$30&gt;=$D886,N$30&lt;=$D886,NOT(ISBLANK($D886))),$G886,"")</f>
        <v/>
      </c>
      <c r="O886" s="186" t="str">
        <f aca="false">IF(AND(O$30&gt;=$D886,O$30&lt;=$D886,NOT(ISBLANK($D886))),$G886,"")</f>
        <v/>
      </c>
      <c r="P886" s="186" t="str">
        <f aca="false">IF(AND(P$30&gt;=$D886,P$30&lt;=$D886,NOT(ISBLANK($D886))),$G886,"")</f>
        <v/>
      </c>
      <c r="Q886" s="186" t="str">
        <f aca="false">IF(AND(Q$30&gt;=$D886,Q$30&lt;=$D886,NOT(ISBLANK($D886))),$G886,"")</f>
        <v/>
      </c>
      <c r="R886" s="186" t="str">
        <f aca="false">IF(AND(R$30&gt;=$D886,R$30&lt;=$D886,NOT(ISBLANK($D886))),$G886,"")</f>
        <v/>
      </c>
    </row>
    <row r="887" customFormat="false" ht="15.05" hidden="false" customHeight="false" outlineLevel="0" collapsed="false">
      <c r="G887" s="0"/>
      <c r="H887" s="197"/>
      <c r="I887" s="197"/>
      <c r="J887" s="226"/>
      <c r="L887" s="186" t="str">
        <f aca="false">IF(AND(L$30&gt;=$D887,L$30&lt;=$D887,NOT(ISBLANK($D887))),$G887,"")</f>
        <v/>
      </c>
      <c r="M887" s="186" t="str">
        <f aca="false">IF(AND(M$30&gt;=$D887,M$30&lt;=$D887,NOT(ISBLANK($D887))),$G887,"")</f>
        <v/>
      </c>
      <c r="N887" s="186" t="str">
        <f aca="false">IF(AND(N$30&gt;=$D887,N$30&lt;=$D887,NOT(ISBLANK($D887))),$G887,"")</f>
        <v/>
      </c>
      <c r="O887" s="186" t="str">
        <f aca="false">IF(AND(O$30&gt;=$D887,O$30&lt;=$D887,NOT(ISBLANK($D887))),$G887,"")</f>
        <v/>
      </c>
      <c r="P887" s="186" t="str">
        <f aca="false">IF(AND(P$30&gt;=$D887,P$30&lt;=$D887,NOT(ISBLANK($D887))),$G887,"")</f>
        <v/>
      </c>
      <c r="Q887" s="186" t="str">
        <f aca="false">IF(AND(Q$30&gt;=$D887,Q$30&lt;=$D887,NOT(ISBLANK($D887))),$G887,"")</f>
        <v/>
      </c>
      <c r="R887" s="186" t="str">
        <f aca="false">IF(AND(R$30&gt;=$D887,R$30&lt;=$D887,NOT(ISBLANK($D887))),$G887,"")</f>
        <v/>
      </c>
    </row>
    <row r="888" customFormat="false" ht="15.05" hidden="false" customHeight="false" outlineLevel="0" collapsed="false">
      <c r="G888" s="0"/>
      <c r="H888" s="197"/>
      <c r="I888" s="197"/>
      <c r="J888" s="226"/>
      <c r="L888" s="186" t="str">
        <f aca="false">IF(AND(L$30&gt;=$D888,L$30&lt;=$D888,NOT(ISBLANK($D888))),$G888,"")</f>
        <v/>
      </c>
      <c r="M888" s="186" t="str">
        <f aca="false">IF(AND(M$30&gt;=$D888,M$30&lt;=$D888,NOT(ISBLANK($D888))),$G888,"")</f>
        <v/>
      </c>
      <c r="N888" s="186" t="str">
        <f aca="false">IF(AND(N$30&gt;=$D888,N$30&lt;=$D888,NOT(ISBLANK($D888))),$G888,"")</f>
        <v/>
      </c>
      <c r="O888" s="186" t="str">
        <f aca="false">IF(AND(O$30&gt;=$D888,O$30&lt;=$D888,NOT(ISBLANK($D888))),$G888,"")</f>
        <v/>
      </c>
      <c r="P888" s="186" t="str">
        <f aca="false">IF(AND(P$30&gt;=$D888,P$30&lt;=$D888,NOT(ISBLANK($D888))),$G888,"")</f>
        <v/>
      </c>
      <c r="Q888" s="186" t="str">
        <f aca="false">IF(AND(Q$30&gt;=$D888,Q$30&lt;=$D888,NOT(ISBLANK($D888))),$G888,"")</f>
        <v/>
      </c>
      <c r="R888" s="186" t="str">
        <f aca="false">IF(AND(R$30&gt;=$D888,R$30&lt;=$D888,NOT(ISBLANK($D888))),$G888,"")</f>
        <v/>
      </c>
    </row>
    <row r="889" customFormat="false" ht="15.05" hidden="false" customHeight="false" outlineLevel="0" collapsed="false">
      <c r="G889" s="0"/>
      <c r="H889" s="197"/>
      <c r="I889" s="197"/>
      <c r="J889" s="226"/>
      <c r="L889" s="186" t="str">
        <f aca="false">IF(AND(L$30&gt;=$D889,L$30&lt;=$D889,NOT(ISBLANK($D889))),$G889,"")</f>
        <v/>
      </c>
      <c r="M889" s="186" t="str">
        <f aca="false">IF(AND(M$30&gt;=$D889,M$30&lt;=$D889,NOT(ISBLANK($D889))),$G889,"")</f>
        <v/>
      </c>
      <c r="N889" s="186" t="str">
        <f aca="false">IF(AND(N$30&gt;=$D889,N$30&lt;=$D889,NOT(ISBLANK($D889))),$G889,"")</f>
        <v/>
      </c>
      <c r="O889" s="186" t="str">
        <f aca="false">IF(AND(O$30&gt;=$D889,O$30&lt;=$D889,NOT(ISBLANK($D889))),$G889,"")</f>
        <v/>
      </c>
      <c r="P889" s="186" t="str">
        <f aca="false">IF(AND(P$30&gt;=$D889,P$30&lt;=$D889,NOT(ISBLANK($D889))),$G889,"")</f>
        <v/>
      </c>
      <c r="Q889" s="186" t="str">
        <f aca="false">IF(AND(Q$30&gt;=$D889,Q$30&lt;=$D889,NOT(ISBLANK($D889))),$G889,"")</f>
        <v/>
      </c>
      <c r="R889" s="186" t="str">
        <f aca="false">IF(AND(R$30&gt;=$D889,R$30&lt;=$D889,NOT(ISBLANK($D889))),$G889,"")</f>
        <v/>
      </c>
    </row>
    <row r="890" customFormat="false" ht="15.05" hidden="false" customHeight="false" outlineLevel="0" collapsed="false">
      <c r="G890" s="0"/>
      <c r="H890" s="197"/>
      <c r="I890" s="197"/>
      <c r="J890" s="226"/>
      <c r="L890" s="186" t="str">
        <f aca="false">IF(AND(L$30&gt;=$D890,L$30&lt;=$D890,NOT(ISBLANK($D890))),$G890,"")</f>
        <v/>
      </c>
      <c r="M890" s="186" t="str">
        <f aca="false">IF(AND(M$30&gt;=$D890,M$30&lt;=$D890,NOT(ISBLANK($D890))),$G890,"")</f>
        <v/>
      </c>
      <c r="N890" s="186" t="str">
        <f aca="false">IF(AND(N$30&gt;=$D890,N$30&lt;=$D890,NOT(ISBLANK($D890))),$G890,"")</f>
        <v/>
      </c>
      <c r="O890" s="186" t="str">
        <f aca="false">IF(AND(O$30&gt;=$D890,O$30&lt;=$D890,NOT(ISBLANK($D890))),$G890,"")</f>
        <v/>
      </c>
      <c r="P890" s="186" t="str">
        <f aca="false">IF(AND(P$30&gt;=$D890,P$30&lt;=$D890,NOT(ISBLANK($D890))),$G890,"")</f>
        <v/>
      </c>
      <c r="Q890" s="186" t="str">
        <f aca="false">IF(AND(Q$30&gt;=$D890,Q$30&lt;=$D890,NOT(ISBLANK($D890))),$G890,"")</f>
        <v/>
      </c>
      <c r="R890" s="186" t="str">
        <f aca="false">IF(AND(R$30&gt;=$D890,R$30&lt;=$D890,NOT(ISBLANK($D890))),$G890,"")</f>
        <v/>
      </c>
    </row>
    <row r="891" customFormat="false" ht="15.05" hidden="false" customHeight="false" outlineLevel="0" collapsed="false">
      <c r="G891" s="0"/>
      <c r="H891" s="197"/>
      <c r="I891" s="197"/>
      <c r="J891" s="226"/>
      <c r="L891" s="186" t="str">
        <f aca="false">IF(AND(L$30&gt;=$D891,L$30&lt;=$D891,NOT(ISBLANK($D891))),$G891,"")</f>
        <v/>
      </c>
      <c r="M891" s="186" t="str">
        <f aca="false">IF(AND(M$30&gt;=$D891,M$30&lt;=$D891,NOT(ISBLANK($D891))),$G891,"")</f>
        <v/>
      </c>
      <c r="N891" s="186" t="str">
        <f aca="false">IF(AND(N$30&gt;=$D891,N$30&lt;=$D891,NOT(ISBLANK($D891))),$G891,"")</f>
        <v/>
      </c>
      <c r="O891" s="186" t="str">
        <f aca="false">IF(AND(O$30&gt;=$D891,O$30&lt;=$D891,NOT(ISBLANK($D891))),$G891,"")</f>
        <v/>
      </c>
      <c r="P891" s="186" t="str">
        <f aca="false">IF(AND(P$30&gt;=$D891,P$30&lt;=$D891,NOT(ISBLANK($D891))),$G891,"")</f>
        <v/>
      </c>
      <c r="Q891" s="186" t="str">
        <f aca="false">IF(AND(Q$30&gt;=$D891,Q$30&lt;=$D891,NOT(ISBLANK($D891))),$G891,"")</f>
        <v/>
      </c>
      <c r="R891" s="186" t="str">
        <f aca="false">IF(AND(R$30&gt;=$D891,R$30&lt;=$D891,NOT(ISBLANK($D891))),$G891,"")</f>
        <v/>
      </c>
    </row>
    <row r="892" customFormat="false" ht="15.05" hidden="false" customHeight="false" outlineLevel="0" collapsed="false">
      <c r="G892" s="0"/>
      <c r="H892" s="197"/>
      <c r="I892" s="197"/>
      <c r="J892" s="226"/>
      <c r="L892" s="186" t="str">
        <f aca="false">IF(AND(L$30&gt;=$D892,L$30&lt;=$D892,NOT(ISBLANK($D892))),$G892,"")</f>
        <v/>
      </c>
      <c r="M892" s="186" t="str">
        <f aca="false">IF(AND(M$30&gt;=$D892,M$30&lt;=$D892,NOT(ISBLANK($D892))),$G892,"")</f>
        <v/>
      </c>
      <c r="N892" s="186" t="str">
        <f aca="false">IF(AND(N$30&gt;=$D892,N$30&lt;=$D892,NOT(ISBLANK($D892))),$G892,"")</f>
        <v/>
      </c>
      <c r="O892" s="186" t="str">
        <f aca="false">IF(AND(O$30&gt;=$D892,O$30&lt;=$D892,NOT(ISBLANK($D892))),$G892,"")</f>
        <v/>
      </c>
      <c r="P892" s="186" t="str">
        <f aca="false">IF(AND(P$30&gt;=$D892,P$30&lt;=$D892,NOT(ISBLANK($D892))),$G892,"")</f>
        <v/>
      </c>
      <c r="Q892" s="186" t="str">
        <f aca="false">IF(AND(Q$30&gt;=$D892,Q$30&lt;=$D892,NOT(ISBLANK($D892))),$G892,"")</f>
        <v/>
      </c>
      <c r="R892" s="186" t="str">
        <f aca="false">IF(AND(R$30&gt;=$D892,R$30&lt;=$D892,NOT(ISBLANK($D892))),$G892,"")</f>
        <v/>
      </c>
    </row>
    <row r="893" customFormat="false" ht="15.05" hidden="false" customHeight="false" outlineLevel="0" collapsed="false">
      <c r="G893" s="0"/>
      <c r="H893" s="197"/>
      <c r="I893" s="197"/>
      <c r="J893" s="226"/>
      <c r="L893" s="186" t="str">
        <f aca="false">IF(AND(L$30&gt;=$D893,L$30&lt;=$D893,NOT(ISBLANK($D893))),$G893,"")</f>
        <v/>
      </c>
      <c r="M893" s="186" t="str">
        <f aca="false">IF(AND(M$30&gt;=$D893,M$30&lt;=$D893,NOT(ISBLANK($D893))),$G893,"")</f>
        <v/>
      </c>
      <c r="N893" s="186" t="str">
        <f aca="false">IF(AND(N$30&gt;=$D893,N$30&lt;=$D893,NOT(ISBLANK($D893))),$G893,"")</f>
        <v/>
      </c>
      <c r="O893" s="186" t="str">
        <f aca="false">IF(AND(O$30&gt;=$D893,O$30&lt;=$D893,NOT(ISBLANK($D893))),$G893,"")</f>
        <v/>
      </c>
      <c r="P893" s="186" t="str">
        <f aca="false">IF(AND(P$30&gt;=$D893,P$30&lt;=$D893,NOT(ISBLANK($D893))),$G893,"")</f>
        <v/>
      </c>
      <c r="Q893" s="186" t="str">
        <f aca="false">IF(AND(Q$30&gt;=$D893,Q$30&lt;=$D893,NOT(ISBLANK($D893))),$G893,"")</f>
        <v/>
      </c>
      <c r="R893" s="186" t="str">
        <f aca="false">IF(AND(R$30&gt;=$D893,R$30&lt;=$D893,NOT(ISBLANK($D893))),$G893,"")</f>
        <v/>
      </c>
    </row>
    <row r="894" customFormat="false" ht="15.05" hidden="false" customHeight="false" outlineLevel="0" collapsed="false">
      <c r="G894" s="0"/>
      <c r="H894" s="197"/>
      <c r="I894" s="197"/>
      <c r="J894" s="226"/>
      <c r="L894" s="186" t="str">
        <f aca="false">IF(AND(L$30&gt;=$D894,L$30&lt;=$D894,NOT(ISBLANK($D894))),$G894,"")</f>
        <v/>
      </c>
      <c r="M894" s="186" t="str">
        <f aca="false">IF(AND(M$30&gt;=$D894,M$30&lt;=$D894,NOT(ISBLANK($D894))),$G894,"")</f>
        <v/>
      </c>
      <c r="N894" s="186" t="str">
        <f aca="false">IF(AND(N$30&gt;=$D894,N$30&lt;=$D894,NOT(ISBLANK($D894))),$G894,"")</f>
        <v/>
      </c>
      <c r="O894" s="186" t="str">
        <f aca="false">IF(AND(O$30&gt;=$D894,O$30&lt;=$D894,NOT(ISBLANK($D894))),$G894,"")</f>
        <v/>
      </c>
      <c r="P894" s="186" t="str">
        <f aca="false">IF(AND(P$30&gt;=$D894,P$30&lt;=$D894,NOT(ISBLANK($D894))),$G894,"")</f>
        <v/>
      </c>
      <c r="Q894" s="186" t="str">
        <f aca="false">IF(AND(Q$30&gt;=$D894,Q$30&lt;=$D894,NOT(ISBLANK($D894))),$G894,"")</f>
        <v/>
      </c>
      <c r="R894" s="186" t="str">
        <f aca="false">IF(AND(R$30&gt;=$D894,R$30&lt;=$D894,NOT(ISBLANK($D894))),$G894,"")</f>
        <v/>
      </c>
    </row>
    <row r="895" customFormat="false" ht="15.05" hidden="false" customHeight="false" outlineLevel="0" collapsed="false">
      <c r="G895" s="0"/>
      <c r="H895" s="197"/>
      <c r="I895" s="197"/>
      <c r="J895" s="226"/>
      <c r="L895" s="186" t="str">
        <f aca="false">IF(AND(L$30&gt;=$D895,L$30&lt;=$D895,NOT(ISBLANK($D895))),$G895,"")</f>
        <v/>
      </c>
      <c r="M895" s="186" t="str">
        <f aca="false">IF(AND(M$30&gt;=$D895,M$30&lt;=$D895,NOT(ISBLANK($D895))),$G895,"")</f>
        <v/>
      </c>
      <c r="N895" s="186" t="str">
        <f aca="false">IF(AND(N$30&gt;=$D895,N$30&lt;=$D895,NOT(ISBLANK($D895))),$G895,"")</f>
        <v/>
      </c>
      <c r="O895" s="186" t="str">
        <f aca="false">IF(AND(O$30&gt;=$D895,O$30&lt;=$D895,NOT(ISBLANK($D895))),$G895,"")</f>
        <v/>
      </c>
      <c r="P895" s="186" t="str">
        <f aca="false">IF(AND(P$30&gt;=$D895,P$30&lt;=$D895,NOT(ISBLANK($D895))),$G895,"")</f>
        <v/>
      </c>
      <c r="Q895" s="186" t="str">
        <f aca="false">IF(AND(Q$30&gt;=$D895,Q$30&lt;=$D895,NOT(ISBLANK($D895))),$G895,"")</f>
        <v/>
      </c>
      <c r="R895" s="186" t="str">
        <f aca="false">IF(AND(R$30&gt;=$D895,R$30&lt;=$D895,NOT(ISBLANK($D895))),$G895,"")</f>
        <v/>
      </c>
    </row>
    <row r="896" customFormat="false" ht="15.05" hidden="false" customHeight="false" outlineLevel="0" collapsed="false">
      <c r="G896" s="0"/>
      <c r="H896" s="197"/>
      <c r="I896" s="197"/>
      <c r="J896" s="226"/>
      <c r="L896" s="186" t="str">
        <f aca="false">IF(AND(L$30&gt;=$D896,L$30&lt;=$D896,NOT(ISBLANK($D896))),$G896,"")</f>
        <v/>
      </c>
      <c r="M896" s="186" t="str">
        <f aca="false">IF(AND(M$30&gt;=$D896,M$30&lt;=$D896,NOT(ISBLANK($D896))),$G896,"")</f>
        <v/>
      </c>
      <c r="N896" s="186" t="str">
        <f aca="false">IF(AND(N$30&gt;=$D896,N$30&lt;=$D896,NOT(ISBLANK($D896))),$G896,"")</f>
        <v/>
      </c>
      <c r="O896" s="186" t="str">
        <f aca="false">IF(AND(O$30&gt;=$D896,O$30&lt;=$D896,NOT(ISBLANK($D896))),$G896,"")</f>
        <v/>
      </c>
      <c r="P896" s="186" t="str">
        <f aca="false">IF(AND(P$30&gt;=$D896,P$30&lt;=$D896,NOT(ISBLANK($D896))),$G896,"")</f>
        <v/>
      </c>
      <c r="Q896" s="186" t="str">
        <f aca="false">IF(AND(Q$30&gt;=$D896,Q$30&lt;=$D896,NOT(ISBLANK($D896))),$G896,"")</f>
        <v/>
      </c>
      <c r="R896" s="186" t="str">
        <f aca="false">IF(AND(R$30&gt;=$D896,R$30&lt;=$D896,NOT(ISBLANK($D896))),$G896,"")</f>
        <v/>
      </c>
    </row>
    <row r="897" customFormat="false" ht="15.05" hidden="false" customHeight="false" outlineLevel="0" collapsed="false">
      <c r="G897" s="0"/>
      <c r="H897" s="197"/>
      <c r="I897" s="197"/>
      <c r="J897" s="226"/>
      <c r="L897" s="186" t="str">
        <f aca="false">IF(AND(L$30&gt;=$D897,L$30&lt;=$D897,NOT(ISBLANK($D897))),$G897,"")</f>
        <v/>
      </c>
      <c r="M897" s="186" t="str">
        <f aca="false">IF(AND(M$30&gt;=$D897,M$30&lt;=$D897,NOT(ISBLANK($D897))),$G897,"")</f>
        <v/>
      </c>
      <c r="N897" s="186" t="str">
        <f aca="false">IF(AND(N$30&gt;=$D897,N$30&lt;=$D897,NOT(ISBLANK($D897))),$G897,"")</f>
        <v/>
      </c>
      <c r="O897" s="186" t="str">
        <f aca="false">IF(AND(O$30&gt;=$D897,O$30&lt;=$D897,NOT(ISBLANK($D897))),$G897,"")</f>
        <v/>
      </c>
      <c r="P897" s="186" t="str">
        <f aca="false">IF(AND(P$30&gt;=$D897,P$30&lt;=$D897,NOT(ISBLANK($D897))),$G897,"")</f>
        <v/>
      </c>
      <c r="Q897" s="186" t="str">
        <f aca="false">IF(AND(Q$30&gt;=$D897,Q$30&lt;=$D897,NOT(ISBLANK($D897))),$G897,"")</f>
        <v/>
      </c>
      <c r="R897" s="186" t="str">
        <f aca="false">IF(AND(R$30&gt;=$D897,R$30&lt;=$D897,NOT(ISBLANK($D897))),$G897,"")</f>
        <v/>
      </c>
    </row>
    <row r="898" customFormat="false" ht="15.05" hidden="false" customHeight="false" outlineLevel="0" collapsed="false">
      <c r="G898" s="0"/>
      <c r="H898" s="197"/>
      <c r="I898" s="197"/>
      <c r="J898" s="226"/>
      <c r="L898" s="186" t="str">
        <f aca="false">IF(AND(L$30&gt;=$D898,L$30&lt;=$D898,NOT(ISBLANK($D898))),$G898,"")</f>
        <v/>
      </c>
      <c r="M898" s="186" t="str">
        <f aca="false">IF(AND(M$30&gt;=$D898,M$30&lt;=$D898,NOT(ISBLANK($D898))),$G898,"")</f>
        <v/>
      </c>
      <c r="N898" s="186" t="str">
        <f aca="false">IF(AND(N$30&gt;=$D898,N$30&lt;=$D898,NOT(ISBLANK($D898))),$G898,"")</f>
        <v/>
      </c>
      <c r="O898" s="186" t="str">
        <f aca="false">IF(AND(O$30&gt;=$D898,O$30&lt;=$D898,NOT(ISBLANK($D898))),$G898,"")</f>
        <v/>
      </c>
      <c r="P898" s="186" t="str">
        <f aca="false">IF(AND(P$30&gt;=$D898,P$30&lt;=$D898,NOT(ISBLANK($D898))),$G898,"")</f>
        <v/>
      </c>
      <c r="Q898" s="186" t="str">
        <f aca="false">IF(AND(Q$30&gt;=$D898,Q$30&lt;=$D898,NOT(ISBLANK($D898))),$G898,"")</f>
        <v/>
      </c>
      <c r="R898" s="186" t="str">
        <f aca="false">IF(AND(R$30&gt;=$D898,R$30&lt;=$D898,NOT(ISBLANK($D898))),$G898,"")</f>
        <v/>
      </c>
    </row>
    <row r="899" customFormat="false" ht="15.05" hidden="false" customHeight="false" outlineLevel="0" collapsed="false">
      <c r="G899" s="0"/>
      <c r="H899" s="197"/>
      <c r="I899" s="197"/>
      <c r="J899" s="226"/>
      <c r="L899" s="186" t="str">
        <f aca="false">IF(AND(L$30&gt;=$D899,L$30&lt;=$D899,NOT(ISBLANK($D899))),$G899,"")</f>
        <v/>
      </c>
      <c r="M899" s="186" t="str">
        <f aca="false">IF(AND(M$30&gt;=$D899,M$30&lt;=$D899,NOT(ISBLANK($D899))),$G899,"")</f>
        <v/>
      </c>
      <c r="N899" s="186" t="str">
        <f aca="false">IF(AND(N$30&gt;=$D899,N$30&lt;=$D899,NOT(ISBLANK($D899))),$G899,"")</f>
        <v/>
      </c>
      <c r="O899" s="186" t="str">
        <f aca="false">IF(AND(O$30&gt;=$D899,O$30&lt;=$D899,NOT(ISBLANK($D899))),$G899,"")</f>
        <v/>
      </c>
      <c r="P899" s="186" t="str">
        <f aca="false">IF(AND(P$30&gt;=$D899,P$30&lt;=$D899,NOT(ISBLANK($D899))),$G899,"")</f>
        <v/>
      </c>
      <c r="Q899" s="186" t="str">
        <f aca="false">IF(AND(Q$30&gt;=$D899,Q$30&lt;=$D899,NOT(ISBLANK($D899))),$G899,"")</f>
        <v/>
      </c>
      <c r="R899" s="186" t="str">
        <f aca="false">IF(AND(R$30&gt;=$D899,R$30&lt;=$D899,NOT(ISBLANK($D899))),$G899,"")</f>
        <v/>
      </c>
    </row>
    <row r="900" customFormat="false" ht="15.05" hidden="false" customHeight="false" outlineLevel="0" collapsed="false">
      <c r="G900" s="0"/>
      <c r="H900" s="197"/>
      <c r="I900" s="197"/>
      <c r="J900" s="226"/>
      <c r="L900" s="186" t="str">
        <f aca="false">IF(AND(L$30&gt;=$D900,L$30&lt;=$D900,NOT(ISBLANK($D900))),$G900,"")</f>
        <v/>
      </c>
      <c r="M900" s="186" t="str">
        <f aca="false">IF(AND(M$30&gt;=$D900,M$30&lt;=$D900,NOT(ISBLANK($D900))),$G900,"")</f>
        <v/>
      </c>
      <c r="N900" s="186" t="str">
        <f aca="false">IF(AND(N$30&gt;=$D900,N$30&lt;=$D900,NOT(ISBLANK($D900))),$G900,"")</f>
        <v/>
      </c>
      <c r="O900" s="186" t="str">
        <f aca="false">IF(AND(O$30&gt;=$D900,O$30&lt;=$D900,NOT(ISBLANK($D900))),$G900,"")</f>
        <v/>
      </c>
      <c r="P900" s="186" t="str">
        <f aca="false">IF(AND(P$30&gt;=$D900,P$30&lt;=$D900,NOT(ISBLANK($D900))),$G900,"")</f>
        <v/>
      </c>
      <c r="Q900" s="186" t="str">
        <f aca="false">IF(AND(Q$30&gt;=$D900,Q$30&lt;=$D900,NOT(ISBLANK($D900))),$G900,"")</f>
        <v/>
      </c>
      <c r="R900" s="186" t="str">
        <f aca="false">IF(AND(R$30&gt;=$D900,R$30&lt;=$D900,NOT(ISBLANK($D900))),$G900,"")</f>
        <v/>
      </c>
    </row>
    <row r="901" customFormat="false" ht="15.05" hidden="false" customHeight="false" outlineLevel="0" collapsed="false">
      <c r="G901" s="0"/>
      <c r="H901" s="197"/>
      <c r="I901" s="197"/>
      <c r="J901" s="226"/>
      <c r="L901" s="186" t="str">
        <f aca="false">IF(AND(L$30&gt;=$D901,L$30&lt;=$D901,NOT(ISBLANK($D901))),$G901,"")</f>
        <v/>
      </c>
      <c r="M901" s="186" t="str">
        <f aca="false">IF(AND(M$30&gt;=$D901,M$30&lt;=$D901,NOT(ISBLANK($D901))),$G901,"")</f>
        <v/>
      </c>
      <c r="N901" s="186" t="str">
        <f aca="false">IF(AND(N$30&gt;=$D901,N$30&lt;=$D901,NOT(ISBLANK($D901))),$G901,"")</f>
        <v/>
      </c>
      <c r="O901" s="186" t="str">
        <f aca="false">IF(AND(O$30&gt;=$D901,O$30&lt;=$D901,NOT(ISBLANK($D901))),$G901,"")</f>
        <v/>
      </c>
      <c r="P901" s="186" t="str">
        <f aca="false">IF(AND(P$30&gt;=$D901,P$30&lt;=$D901,NOT(ISBLANK($D901))),$G901,"")</f>
        <v/>
      </c>
      <c r="Q901" s="186" t="str">
        <f aca="false">IF(AND(Q$30&gt;=$D901,Q$30&lt;=$D901,NOT(ISBLANK($D901))),$G901,"")</f>
        <v/>
      </c>
      <c r="R901" s="186" t="str">
        <f aca="false">IF(AND(R$30&gt;=$D901,R$30&lt;=$D901,NOT(ISBLANK($D901))),$G901,"")</f>
        <v/>
      </c>
    </row>
    <row r="902" customFormat="false" ht="15.05" hidden="false" customHeight="false" outlineLevel="0" collapsed="false">
      <c r="G902" s="0"/>
      <c r="H902" s="197"/>
      <c r="I902" s="197"/>
      <c r="J902" s="226"/>
      <c r="L902" s="186" t="str">
        <f aca="false">IF(AND(L$30&gt;=$D902,L$30&lt;=$D902,NOT(ISBLANK($D902))),$G902,"")</f>
        <v/>
      </c>
      <c r="M902" s="186" t="str">
        <f aca="false">IF(AND(M$30&gt;=$D902,M$30&lt;=$D902,NOT(ISBLANK($D902))),$G902,"")</f>
        <v/>
      </c>
      <c r="N902" s="186" t="str">
        <f aca="false">IF(AND(N$30&gt;=$D902,N$30&lt;=$D902,NOT(ISBLANK($D902))),$G902,"")</f>
        <v/>
      </c>
      <c r="O902" s="186" t="str">
        <f aca="false">IF(AND(O$30&gt;=$D902,O$30&lt;=$D902,NOT(ISBLANK($D902))),$G902,"")</f>
        <v/>
      </c>
      <c r="P902" s="186" t="str">
        <f aca="false">IF(AND(P$30&gt;=$D902,P$30&lt;=$D902,NOT(ISBLANK($D902))),$G902,"")</f>
        <v/>
      </c>
      <c r="Q902" s="186" t="str">
        <f aca="false">IF(AND(Q$30&gt;=$D902,Q$30&lt;=$D902,NOT(ISBLANK($D902))),$G902,"")</f>
        <v/>
      </c>
      <c r="R902" s="186" t="str">
        <f aca="false">IF(AND(R$30&gt;=$D902,R$30&lt;=$D902,NOT(ISBLANK($D902))),$G902,"")</f>
        <v/>
      </c>
    </row>
    <row r="903" customFormat="false" ht="15.05" hidden="false" customHeight="false" outlineLevel="0" collapsed="false">
      <c r="G903" s="0"/>
      <c r="H903" s="197"/>
      <c r="I903" s="197"/>
      <c r="J903" s="226"/>
      <c r="L903" s="186" t="str">
        <f aca="false">IF(AND(L$30&gt;=$D903,L$30&lt;=$D903,NOT(ISBLANK($D903))),$G903,"")</f>
        <v/>
      </c>
      <c r="M903" s="186" t="str">
        <f aca="false">IF(AND(M$30&gt;=$D903,M$30&lt;=$D903,NOT(ISBLANK($D903))),$G903,"")</f>
        <v/>
      </c>
      <c r="N903" s="186" t="str">
        <f aca="false">IF(AND(N$30&gt;=$D903,N$30&lt;=$D903,NOT(ISBLANK($D903))),$G903,"")</f>
        <v/>
      </c>
      <c r="O903" s="186" t="str">
        <f aca="false">IF(AND(O$30&gt;=$D903,O$30&lt;=$D903,NOT(ISBLANK($D903))),$G903,"")</f>
        <v/>
      </c>
      <c r="P903" s="186" t="str">
        <f aca="false">IF(AND(P$30&gt;=$D903,P$30&lt;=$D903,NOT(ISBLANK($D903))),$G903,"")</f>
        <v/>
      </c>
      <c r="Q903" s="186" t="str">
        <f aca="false">IF(AND(Q$30&gt;=$D903,Q$30&lt;=$D903,NOT(ISBLANK($D903))),$G903,"")</f>
        <v/>
      </c>
      <c r="R903" s="186" t="str">
        <f aca="false">IF(AND(R$30&gt;=$D903,R$30&lt;=$D903,NOT(ISBLANK($D903))),$G903,"")</f>
        <v/>
      </c>
    </row>
    <row r="904" customFormat="false" ht="15.05" hidden="false" customHeight="false" outlineLevel="0" collapsed="false">
      <c r="G904" s="0"/>
      <c r="H904" s="197"/>
      <c r="I904" s="197"/>
      <c r="J904" s="226"/>
      <c r="L904" s="186" t="str">
        <f aca="false">IF(AND(L$30&gt;=$D904,L$30&lt;=$D904,NOT(ISBLANK($D904))),$G904,"")</f>
        <v/>
      </c>
      <c r="M904" s="186" t="str">
        <f aca="false">IF(AND(M$30&gt;=$D904,M$30&lt;=$D904,NOT(ISBLANK($D904))),$G904,"")</f>
        <v/>
      </c>
      <c r="N904" s="186" t="str">
        <f aca="false">IF(AND(N$30&gt;=$D904,N$30&lt;=$D904,NOT(ISBLANK($D904))),$G904,"")</f>
        <v/>
      </c>
      <c r="O904" s="186" t="str">
        <f aca="false">IF(AND(O$30&gt;=$D904,O$30&lt;=$D904,NOT(ISBLANK($D904))),$G904,"")</f>
        <v/>
      </c>
      <c r="P904" s="186" t="str">
        <f aca="false">IF(AND(P$30&gt;=$D904,P$30&lt;=$D904,NOT(ISBLANK($D904))),$G904,"")</f>
        <v/>
      </c>
      <c r="Q904" s="186" t="str">
        <f aca="false">IF(AND(Q$30&gt;=$D904,Q$30&lt;=$D904,NOT(ISBLANK($D904))),$G904,"")</f>
        <v/>
      </c>
      <c r="R904" s="186" t="str">
        <f aca="false">IF(AND(R$30&gt;=$D904,R$30&lt;=$D904,NOT(ISBLANK($D904))),$G904,"")</f>
        <v/>
      </c>
    </row>
    <row r="905" customFormat="false" ht="15.05" hidden="false" customHeight="false" outlineLevel="0" collapsed="false">
      <c r="G905" s="0"/>
      <c r="H905" s="197"/>
      <c r="I905" s="197"/>
      <c r="J905" s="226"/>
      <c r="L905" s="186" t="str">
        <f aca="false">IF(AND(L$30&gt;=$D905,L$30&lt;=$D905,NOT(ISBLANK($D905))),$G905,"")</f>
        <v/>
      </c>
      <c r="M905" s="186" t="str">
        <f aca="false">IF(AND(M$30&gt;=$D905,M$30&lt;=$D905,NOT(ISBLANK($D905))),$G905,"")</f>
        <v/>
      </c>
      <c r="N905" s="186" t="str">
        <f aca="false">IF(AND(N$30&gt;=$D905,N$30&lt;=$D905,NOT(ISBLANK($D905))),$G905,"")</f>
        <v/>
      </c>
      <c r="O905" s="186" t="str">
        <f aca="false">IF(AND(O$30&gt;=$D905,O$30&lt;=$D905,NOT(ISBLANK($D905))),$G905,"")</f>
        <v/>
      </c>
      <c r="P905" s="186" t="str">
        <f aca="false">IF(AND(P$30&gt;=$D905,P$30&lt;=$D905,NOT(ISBLANK($D905))),$G905,"")</f>
        <v/>
      </c>
      <c r="Q905" s="186" t="str">
        <f aca="false">IF(AND(Q$30&gt;=$D905,Q$30&lt;=$D905,NOT(ISBLANK($D905))),$G905,"")</f>
        <v/>
      </c>
      <c r="R905" s="186" t="str">
        <f aca="false">IF(AND(R$30&gt;=$D905,R$30&lt;=$D905,NOT(ISBLANK($D905))),$G905,"")</f>
        <v/>
      </c>
    </row>
    <row r="906" customFormat="false" ht="15.05" hidden="false" customHeight="false" outlineLevel="0" collapsed="false">
      <c r="G906" s="0"/>
      <c r="H906" s="197"/>
      <c r="I906" s="197"/>
      <c r="J906" s="226"/>
      <c r="L906" s="186" t="str">
        <f aca="false">IF(AND(L$30&gt;=$D906,L$30&lt;=$D906,NOT(ISBLANK($D906))),$G906,"")</f>
        <v/>
      </c>
      <c r="M906" s="186" t="str">
        <f aca="false">IF(AND(M$30&gt;=$D906,M$30&lt;=$D906,NOT(ISBLANK($D906))),$G906,"")</f>
        <v/>
      </c>
      <c r="N906" s="186" t="str">
        <f aca="false">IF(AND(N$30&gt;=$D906,N$30&lt;=$D906,NOT(ISBLANK($D906))),$G906,"")</f>
        <v/>
      </c>
      <c r="O906" s="186" t="str">
        <f aca="false">IF(AND(O$30&gt;=$D906,O$30&lt;=$D906,NOT(ISBLANK($D906))),$G906,"")</f>
        <v/>
      </c>
      <c r="P906" s="186" t="str">
        <f aca="false">IF(AND(P$30&gt;=$D906,P$30&lt;=$D906,NOT(ISBLANK($D906))),$G906,"")</f>
        <v/>
      </c>
      <c r="Q906" s="186" t="str">
        <f aca="false">IF(AND(Q$30&gt;=$D906,Q$30&lt;=$D906,NOT(ISBLANK($D906))),$G906,"")</f>
        <v/>
      </c>
      <c r="R906" s="186" t="str">
        <f aca="false">IF(AND(R$30&gt;=$D906,R$30&lt;=$D906,NOT(ISBLANK($D906))),$G906,"")</f>
        <v/>
      </c>
    </row>
    <row r="907" customFormat="false" ht="15.05" hidden="false" customHeight="false" outlineLevel="0" collapsed="false">
      <c r="G907" s="0"/>
      <c r="H907" s="197"/>
      <c r="I907" s="197"/>
      <c r="J907" s="226"/>
      <c r="L907" s="186" t="str">
        <f aca="false">IF(AND(L$30&gt;=$D907,L$30&lt;=$D907,NOT(ISBLANK($D907))),$G907,"")</f>
        <v/>
      </c>
      <c r="M907" s="186" t="str">
        <f aca="false">IF(AND(M$30&gt;=$D907,M$30&lt;=$D907,NOT(ISBLANK($D907))),$G907,"")</f>
        <v/>
      </c>
      <c r="N907" s="186" t="str">
        <f aca="false">IF(AND(N$30&gt;=$D907,N$30&lt;=$D907,NOT(ISBLANK($D907))),$G907,"")</f>
        <v/>
      </c>
      <c r="O907" s="186" t="str">
        <f aca="false">IF(AND(O$30&gt;=$D907,O$30&lt;=$D907,NOT(ISBLANK($D907))),$G907,"")</f>
        <v/>
      </c>
      <c r="P907" s="186" t="str">
        <f aca="false">IF(AND(P$30&gt;=$D907,P$30&lt;=$D907,NOT(ISBLANK($D907))),$G907,"")</f>
        <v/>
      </c>
      <c r="Q907" s="186" t="str">
        <f aca="false">IF(AND(Q$30&gt;=$D907,Q$30&lt;=$D907,NOT(ISBLANK($D907))),$G907,"")</f>
        <v/>
      </c>
      <c r="R907" s="186" t="str">
        <f aca="false">IF(AND(R$30&gt;=$D907,R$30&lt;=$D907,NOT(ISBLANK($D907))),$G907,"")</f>
        <v/>
      </c>
    </row>
    <row r="908" customFormat="false" ht="15.05" hidden="false" customHeight="false" outlineLevel="0" collapsed="false">
      <c r="G908" s="0"/>
      <c r="H908" s="197"/>
      <c r="I908" s="197"/>
      <c r="J908" s="226"/>
      <c r="L908" s="186" t="str">
        <f aca="false">IF(AND(L$30&gt;=$D908,L$30&lt;=$D908,NOT(ISBLANK($D908))),$G908,"")</f>
        <v/>
      </c>
      <c r="M908" s="186" t="str">
        <f aca="false">IF(AND(M$30&gt;=$D908,M$30&lt;=$D908,NOT(ISBLANK($D908))),$G908,"")</f>
        <v/>
      </c>
      <c r="N908" s="186" t="str">
        <f aca="false">IF(AND(N$30&gt;=$D908,N$30&lt;=$D908,NOT(ISBLANK($D908))),$G908,"")</f>
        <v/>
      </c>
      <c r="O908" s="186" t="str">
        <f aca="false">IF(AND(O$30&gt;=$D908,O$30&lt;=$D908,NOT(ISBLANK($D908))),$G908,"")</f>
        <v/>
      </c>
      <c r="P908" s="186" t="str">
        <f aca="false">IF(AND(P$30&gt;=$D908,P$30&lt;=$D908,NOT(ISBLANK($D908))),$G908,"")</f>
        <v/>
      </c>
      <c r="Q908" s="186" t="str">
        <f aca="false">IF(AND(Q$30&gt;=$D908,Q$30&lt;=$D908,NOT(ISBLANK($D908))),$G908,"")</f>
        <v/>
      </c>
      <c r="R908" s="186" t="str">
        <f aca="false">IF(AND(R$30&gt;=$D908,R$30&lt;=$D908,NOT(ISBLANK($D908))),$G908,"")</f>
        <v/>
      </c>
    </row>
    <row r="909" customFormat="false" ht="15.05" hidden="false" customHeight="false" outlineLevel="0" collapsed="false">
      <c r="G909" s="0"/>
      <c r="H909" s="197"/>
      <c r="I909" s="197"/>
      <c r="J909" s="226"/>
      <c r="L909" s="186" t="str">
        <f aca="false">IF(AND(L$30&gt;=$D909,L$30&lt;=$D909,NOT(ISBLANK($D909))),$G909,"")</f>
        <v/>
      </c>
      <c r="M909" s="186" t="str">
        <f aca="false">IF(AND(M$30&gt;=$D909,M$30&lt;=$D909,NOT(ISBLANK($D909))),$G909,"")</f>
        <v/>
      </c>
      <c r="N909" s="186" t="str">
        <f aca="false">IF(AND(N$30&gt;=$D909,N$30&lt;=$D909,NOT(ISBLANK($D909))),$G909,"")</f>
        <v/>
      </c>
      <c r="O909" s="186" t="str">
        <f aca="false">IF(AND(O$30&gt;=$D909,O$30&lt;=$D909,NOT(ISBLANK($D909))),$G909,"")</f>
        <v/>
      </c>
      <c r="P909" s="186" t="str">
        <f aca="false">IF(AND(P$30&gt;=$D909,P$30&lt;=$D909,NOT(ISBLANK($D909))),$G909,"")</f>
        <v/>
      </c>
      <c r="Q909" s="186" t="str">
        <f aca="false">IF(AND(Q$30&gt;=$D909,Q$30&lt;=$D909,NOT(ISBLANK($D909))),$G909,"")</f>
        <v/>
      </c>
      <c r="R909" s="186" t="str">
        <f aca="false">IF(AND(R$30&gt;=$D909,R$30&lt;=$D909,NOT(ISBLANK($D909))),$G909,"")</f>
        <v/>
      </c>
    </row>
    <row r="910" customFormat="false" ht="15.05" hidden="false" customHeight="false" outlineLevel="0" collapsed="false">
      <c r="G910" s="0"/>
      <c r="H910" s="197"/>
      <c r="I910" s="197"/>
      <c r="J910" s="226"/>
      <c r="L910" s="186" t="str">
        <f aca="false">IF(AND(L$30&gt;=$D910,L$30&lt;=$D910,NOT(ISBLANK($D910))),$G910,"")</f>
        <v/>
      </c>
      <c r="M910" s="186" t="str">
        <f aca="false">IF(AND(M$30&gt;=$D910,M$30&lt;=$D910,NOT(ISBLANK($D910))),$G910,"")</f>
        <v/>
      </c>
      <c r="N910" s="186" t="str">
        <f aca="false">IF(AND(N$30&gt;=$D910,N$30&lt;=$D910,NOT(ISBLANK($D910))),$G910,"")</f>
        <v/>
      </c>
      <c r="O910" s="186" t="str">
        <f aca="false">IF(AND(O$30&gt;=$D910,O$30&lt;=$D910,NOT(ISBLANK($D910))),$G910,"")</f>
        <v/>
      </c>
      <c r="P910" s="186" t="str">
        <f aca="false">IF(AND(P$30&gt;=$D910,P$30&lt;=$D910,NOT(ISBLANK($D910))),$G910,"")</f>
        <v/>
      </c>
      <c r="Q910" s="186" t="str">
        <f aca="false">IF(AND(Q$30&gt;=$D910,Q$30&lt;=$D910,NOT(ISBLANK($D910))),$G910,"")</f>
        <v/>
      </c>
      <c r="R910" s="186" t="str">
        <f aca="false">IF(AND(R$30&gt;=$D910,R$30&lt;=$D910,NOT(ISBLANK($D910))),$G910,"")</f>
        <v/>
      </c>
    </row>
    <row r="911" customFormat="false" ht="15.05" hidden="false" customHeight="false" outlineLevel="0" collapsed="false">
      <c r="G911" s="0"/>
      <c r="H911" s="197"/>
      <c r="I911" s="197"/>
      <c r="J911" s="226"/>
      <c r="L911" s="186" t="str">
        <f aca="false">IF(AND(L$30&gt;=$D911,L$30&lt;=$D911,NOT(ISBLANK($D911))),$G911,"")</f>
        <v/>
      </c>
      <c r="M911" s="186" t="str">
        <f aca="false">IF(AND(M$30&gt;=$D911,M$30&lt;=$D911,NOT(ISBLANK($D911))),$G911,"")</f>
        <v/>
      </c>
      <c r="N911" s="186" t="str">
        <f aca="false">IF(AND(N$30&gt;=$D911,N$30&lt;=$D911,NOT(ISBLANK($D911))),$G911,"")</f>
        <v/>
      </c>
      <c r="O911" s="186" t="str">
        <f aca="false">IF(AND(O$30&gt;=$D911,O$30&lt;=$D911,NOT(ISBLANK($D911))),$G911,"")</f>
        <v/>
      </c>
      <c r="P911" s="186" t="str">
        <f aca="false">IF(AND(P$30&gt;=$D911,P$30&lt;=$D911,NOT(ISBLANK($D911))),$G911,"")</f>
        <v/>
      </c>
      <c r="Q911" s="186" t="str">
        <f aca="false">IF(AND(Q$30&gt;=$D911,Q$30&lt;=$D911,NOT(ISBLANK($D911))),$G911,"")</f>
        <v/>
      </c>
      <c r="R911" s="186" t="str">
        <f aca="false">IF(AND(R$30&gt;=$D911,R$30&lt;=$D911,NOT(ISBLANK($D911))),$G911,"")</f>
        <v/>
      </c>
    </row>
    <row r="912" customFormat="false" ht="15.05" hidden="false" customHeight="false" outlineLevel="0" collapsed="false">
      <c r="G912" s="0"/>
      <c r="H912" s="197"/>
      <c r="I912" s="197"/>
      <c r="J912" s="226"/>
      <c r="L912" s="186" t="str">
        <f aca="false">IF(AND(L$30&gt;=$D912,L$30&lt;=$D912,NOT(ISBLANK($D912))),$G912,"")</f>
        <v/>
      </c>
      <c r="M912" s="186" t="str">
        <f aca="false">IF(AND(M$30&gt;=$D912,M$30&lt;=$D912,NOT(ISBLANK($D912))),$G912,"")</f>
        <v/>
      </c>
      <c r="N912" s="186" t="str">
        <f aca="false">IF(AND(N$30&gt;=$D912,N$30&lt;=$D912,NOT(ISBLANK($D912))),$G912,"")</f>
        <v/>
      </c>
      <c r="O912" s="186" t="str">
        <f aca="false">IF(AND(O$30&gt;=$D912,O$30&lt;=$D912,NOT(ISBLANK($D912))),$G912,"")</f>
        <v/>
      </c>
      <c r="P912" s="186" t="str">
        <f aca="false">IF(AND(P$30&gt;=$D912,P$30&lt;=$D912,NOT(ISBLANK($D912))),$G912,"")</f>
        <v/>
      </c>
      <c r="Q912" s="186" t="str">
        <f aca="false">IF(AND(Q$30&gt;=$D912,Q$30&lt;=$D912,NOT(ISBLANK($D912))),$G912,"")</f>
        <v/>
      </c>
      <c r="R912" s="186" t="str">
        <f aca="false">IF(AND(R$30&gt;=$D912,R$30&lt;=$D912,NOT(ISBLANK($D912))),$G912,"")</f>
        <v/>
      </c>
    </row>
    <row r="913" customFormat="false" ht="15.05" hidden="false" customHeight="false" outlineLevel="0" collapsed="false">
      <c r="G913" s="0"/>
      <c r="H913" s="197"/>
      <c r="I913" s="197"/>
      <c r="J913" s="226"/>
      <c r="L913" s="186" t="str">
        <f aca="false">IF(AND(L$30&gt;=$D913,L$30&lt;=$D913,NOT(ISBLANK($D913))),$G913,"")</f>
        <v/>
      </c>
      <c r="M913" s="186" t="str">
        <f aca="false">IF(AND(M$30&gt;=$D913,M$30&lt;=$D913,NOT(ISBLANK($D913))),$G913,"")</f>
        <v/>
      </c>
      <c r="N913" s="186" t="str">
        <f aca="false">IF(AND(N$30&gt;=$D913,N$30&lt;=$D913,NOT(ISBLANK($D913))),$G913,"")</f>
        <v/>
      </c>
      <c r="O913" s="186" t="str">
        <f aca="false">IF(AND(O$30&gt;=$D913,O$30&lt;=$D913,NOT(ISBLANK($D913))),$G913,"")</f>
        <v/>
      </c>
      <c r="P913" s="186" t="str">
        <f aca="false">IF(AND(P$30&gt;=$D913,P$30&lt;=$D913,NOT(ISBLANK($D913))),$G913,"")</f>
        <v/>
      </c>
      <c r="Q913" s="186" t="str">
        <f aca="false">IF(AND(Q$30&gt;=$D913,Q$30&lt;=$D913,NOT(ISBLANK($D913))),$G913,"")</f>
        <v/>
      </c>
      <c r="R913" s="186" t="str">
        <f aca="false">IF(AND(R$30&gt;=$D913,R$30&lt;=$D913,NOT(ISBLANK($D913))),$G913,"")</f>
        <v/>
      </c>
    </row>
    <row r="914" customFormat="false" ht="15.05" hidden="false" customHeight="false" outlineLevel="0" collapsed="false">
      <c r="G914" s="0"/>
      <c r="H914" s="197"/>
      <c r="I914" s="197"/>
      <c r="J914" s="226"/>
      <c r="L914" s="186" t="str">
        <f aca="false">IF(AND(L$30&gt;=$D914,L$30&lt;=$D914,NOT(ISBLANK($D914))),$G914,"")</f>
        <v/>
      </c>
      <c r="M914" s="186" t="str">
        <f aca="false">IF(AND(M$30&gt;=$D914,M$30&lt;=$D914,NOT(ISBLANK($D914))),$G914,"")</f>
        <v/>
      </c>
      <c r="N914" s="186" t="str">
        <f aca="false">IF(AND(N$30&gt;=$D914,N$30&lt;=$D914,NOT(ISBLANK($D914))),$G914,"")</f>
        <v/>
      </c>
      <c r="O914" s="186" t="str">
        <f aca="false">IF(AND(O$30&gt;=$D914,O$30&lt;=$D914,NOT(ISBLANK($D914))),$G914,"")</f>
        <v/>
      </c>
      <c r="P914" s="186" t="str">
        <f aca="false">IF(AND(P$30&gt;=$D914,P$30&lt;=$D914,NOT(ISBLANK($D914))),$G914,"")</f>
        <v/>
      </c>
      <c r="Q914" s="186" t="str">
        <f aca="false">IF(AND(Q$30&gt;=$D914,Q$30&lt;=$D914,NOT(ISBLANK($D914))),$G914,"")</f>
        <v/>
      </c>
      <c r="R914" s="186" t="str">
        <f aca="false">IF(AND(R$30&gt;=$D914,R$30&lt;=$D914,NOT(ISBLANK($D914))),$G914,"")</f>
        <v/>
      </c>
    </row>
    <row r="915" customFormat="false" ht="15.05" hidden="false" customHeight="false" outlineLevel="0" collapsed="false">
      <c r="G915" s="0"/>
      <c r="H915" s="197"/>
      <c r="I915" s="197"/>
      <c r="J915" s="226"/>
      <c r="L915" s="186" t="str">
        <f aca="false">IF(AND(L$30&gt;=$D915,L$30&lt;=$D915,NOT(ISBLANK($D915))),$G915,"")</f>
        <v/>
      </c>
      <c r="M915" s="186" t="str">
        <f aca="false">IF(AND(M$30&gt;=$D915,M$30&lt;=$D915,NOT(ISBLANK($D915))),$G915,"")</f>
        <v/>
      </c>
      <c r="N915" s="186" t="str">
        <f aca="false">IF(AND(N$30&gt;=$D915,N$30&lt;=$D915,NOT(ISBLANK($D915))),$G915,"")</f>
        <v/>
      </c>
      <c r="O915" s="186" t="str">
        <f aca="false">IF(AND(O$30&gt;=$D915,O$30&lt;=$D915,NOT(ISBLANK($D915))),$G915,"")</f>
        <v/>
      </c>
      <c r="P915" s="186" t="str">
        <f aca="false">IF(AND(P$30&gt;=$D915,P$30&lt;=$D915,NOT(ISBLANK($D915))),$G915,"")</f>
        <v/>
      </c>
      <c r="Q915" s="186" t="str">
        <f aca="false">IF(AND(Q$30&gt;=$D915,Q$30&lt;=$D915,NOT(ISBLANK($D915))),$G915,"")</f>
        <v/>
      </c>
      <c r="R915" s="186" t="str">
        <f aca="false">IF(AND(R$30&gt;=$D915,R$30&lt;=$D915,NOT(ISBLANK($D915))),$G915,"")</f>
        <v/>
      </c>
    </row>
    <row r="916" customFormat="false" ht="15.05" hidden="false" customHeight="false" outlineLevel="0" collapsed="false">
      <c r="G916" s="0"/>
      <c r="H916" s="197"/>
      <c r="I916" s="197"/>
      <c r="J916" s="226"/>
      <c r="L916" s="186" t="str">
        <f aca="false">IF(AND(L$30&gt;=$D916,L$30&lt;=$D916,NOT(ISBLANK($D916))),$G916,"")</f>
        <v/>
      </c>
      <c r="M916" s="186" t="str">
        <f aca="false">IF(AND(M$30&gt;=$D916,M$30&lt;=$D916,NOT(ISBLANK($D916))),$G916,"")</f>
        <v/>
      </c>
      <c r="N916" s="186" t="str">
        <f aca="false">IF(AND(N$30&gt;=$D916,N$30&lt;=$D916,NOT(ISBLANK($D916))),$G916,"")</f>
        <v/>
      </c>
      <c r="O916" s="186" t="str">
        <f aca="false">IF(AND(O$30&gt;=$D916,O$30&lt;=$D916,NOT(ISBLANK($D916))),$G916,"")</f>
        <v/>
      </c>
      <c r="P916" s="186" t="str">
        <f aca="false">IF(AND(P$30&gt;=$D916,P$30&lt;=$D916,NOT(ISBLANK($D916))),$G916,"")</f>
        <v/>
      </c>
      <c r="Q916" s="186" t="str">
        <f aca="false">IF(AND(Q$30&gt;=$D916,Q$30&lt;=$D916,NOT(ISBLANK($D916))),$G916,"")</f>
        <v/>
      </c>
      <c r="R916" s="186" t="str">
        <f aca="false">IF(AND(R$30&gt;=$D916,R$30&lt;=$D916,NOT(ISBLANK($D916))),$G916,"")</f>
        <v/>
      </c>
    </row>
    <row r="917" customFormat="false" ht="15.05" hidden="false" customHeight="false" outlineLevel="0" collapsed="false">
      <c r="G917" s="0"/>
      <c r="H917" s="197"/>
      <c r="I917" s="197"/>
      <c r="J917" s="226"/>
      <c r="L917" s="186" t="str">
        <f aca="false">IF(AND(L$30&gt;=$D917,L$30&lt;=$D917,NOT(ISBLANK($D917))),$G917,"")</f>
        <v/>
      </c>
      <c r="M917" s="186" t="str">
        <f aca="false">IF(AND(M$30&gt;=$D917,M$30&lt;=$D917,NOT(ISBLANK($D917))),$G917,"")</f>
        <v/>
      </c>
      <c r="N917" s="186" t="str">
        <f aca="false">IF(AND(N$30&gt;=$D917,N$30&lt;=$D917,NOT(ISBLANK($D917))),$G917,"")</f>
        <v/>
      </c>
      <c r="O917" s="186" t="str">
        <f aca="false">IF(AND(O$30&gt;=$D917,O$30&lt;=$D917,NOT(ISBLANK($D917))),$G917,"")</f>
        <v/>
      </c>
      <c r="P917" s="186" t="str">
        <f aca="false">IF(AND(P$30&gt;=$D917,P$30&lt;=$D917,NOT(ISBLANK($D917))),$G917,"")</f>
        <v/>
      </c>
      <c r="Q917" s="186" t="str">
        <f aca="false">IF(AND(Q$30&gt;=$D917,Q$30&lt;=$D917,NOT(ISBLANK($D917))),$G917,"")</f>
        <v/>
      </c>
      <c r="R917" s="186" t="str">
        <f aca="false">IF(AND(R$30&gt;=$D917,R$30&lt;=$D917,NOT(ISBLANK($D917))),$G917,"")</f>
        <v/>
      </c>
    </row>
    <row r="918" customFormat="false" ht="15.05" hidden="false" customHeight="false" outlineLevel="0" collapsed="false">
      <c r="G918" s="0"/>
      <c r="H918" s="197"/>
      <c r="I918" s="197"/>
      <c r="J918" s="226"/>
      <c r="L918" s="186" t="str">
        <f aca="false">IF(AND(L$30&gt;=$D918,L$30&lt;=$D918,NOT(ISBLANK($D918))),$G918,"")</f>
        <v/>
      </c>
      <c r="M918" s="186" t="str">
        <f aca="false">IF(AND(M$30&gt;=$D918,M$30&lt;=$D918,NOT(ISBLANK($D918))),$G918,"")</f>
        <v/>
      </c>
      <c r="N918" s="186" t="str">
        <f aca="false">IF(AND(N$30&gt;=$D918,N$30&lt;=$D918,NOT(ISBLANK($D918))),$G918,"")</f>
        <v/>
      </c>
      <c r="O918" s="186" t="str">
        <f aca="false">IF(AND(O$30&gt;=$D918,O$30&lt;=$D918,NOT(ISBLANK($D918))),$G918,"")</f>
        <v/>
      </c>
      <c r="P918" s="186" t="str">
        <f aca="false">IF(AND(P$30&gt;=$D918,P$30&lt;=$D918,NOT(ISBLANK($D918))),$G918,"")</f>
        <v/>
      </c>
      <c r="Q918" s="186" t="str">
        <f aca="false">IF(AND(Q$30&gt;=$D918,Q$30&lt;=$D918,NOT(ISBLANK($D918))),$G918,"")</f>
        <v/>
      </c>
      <c r="R918" s="186" t="str">
        <f aca="false">IF(AND(R$30&gt;=$D918,R$30&lt;=$D918,NOT(ISBLANK($D918))),$G918,"")</f>
        <v/>
      </c>
    </row>
    <row r="919" customFormat="false" ht="15.05" hidden="false" customHeight="false" outlineLevel="0" collapsed="false">
      <c r="G919" s="0"/>
      <c r="H919" s="197"/>
      <c r="I919" s="197"/>
      <c r="J919" s="226"/>
      <c r="L919" s="186" t="str">
        <f aca="false">IF(AND(L$30&gt;=$D919,L$30&lt;=$D919,NOT(ISBLANK($D919))),$G919,"")</f>
        <v/>
      </c>
      <c r="M919" s="186" t="str">
        <f aca="false">IF(AND(M$30&gt;=$D919,M$30&lt;=$D919,NOT(ISBLANK($D919))),$G919,"")</f>
        <v/>
      </c>
      <c r="N919" s="186" t="str">
        <f aca="false">IF(AND(N$30&gt;=$D919,N$30&lt;=$D919,NOT(ISBLANK($D919))),$G919,"")</f>
        <v/>
      </c>
      <c r="O919" s="186" t="str">
        <f aca="false">IF(AND(O$30&gt;=$D919,O$30&lt;=$D919,NOT(ISBLANK($D919))),$G919,"")</f>
        <v/>
      </c>
      <c r="P919" s="186" t="str">
        <f aca="false">IF(AND(P$30&gt;=$D919,P$30&lt;=$D919,NOT(ISBLANK($D919))),$G919,"")</f>
        <v/>
      </c>
      <c r="Q919" s="186" t="str">
        <f aca="false">IF(AND(Q$30&gt;=$D919,Q$30&lt;=$D919,NOT(ISBLANK($D919))),$G919,"")</f>
        <v/>
      </c>
      <c r="R919" s="186" t="str">
        <f aca="false">IF(AND(R$30&gt;=$D919,R$30&lt;=$D919,NOT(ISBLANK($D919))),$G919,"")</f>
        <v/>
      </c>
    </row>
    <row r="920" customFormat="false" ht="15.05" hidden="false" customHeight="false" outlineLevel="0" collapsed="false">
      <c r="G920" s="0"/>
      <c r="H920" s="197"/>
      <c r="I920" s="197"/>
      <c r="J920" s="226"/>
      <c r="L920" s="186" t="str">
        <f aca="false">IF(AND(L$30&gt;=$D920,L$30&lt;=$D920,NOT(ISBLANK($D920))),$G920,"")</f>
        <v/>
      </c>
      <c r="M920" s="186" t="str">
        <f aca="false">IF(AND(M$30&gt;=$D920,M$30&lt;=$D920,NOT(ISBLANK($D920))),$G920,"")</f>
        <v/>
      </c>
      <c r="N920" s="186" t="str">
        <f aca="false">IF(AND(N$30&gt;=$D920,N$30&lt;=$D920,NOT(ISBLANK($D920))),$G920,"")</f>
        <v/>
      </c>
      <c r="O920" s="186" t="str">
        <f aca="false">IF(AND(O$30&gt;=$D920,O$30&lt;=$D920,NOT(ISBLANK($D920))),$G920,"")</f>
        <v/>
      </c>
      <c r="P920" s="186" t="str">
        <f aca="false">IF(AND(P$30&gt;=$D920,P$30&lt;=$D920,NOT(ISBLANK($D920))),$G920,"")</f>
        <v/>
      </c>
      <c r="Q920" s="186" t="str">
        <f aca="false">IF(AND(Q$30&gt;=$D920,Q$30&lt;=$D920,NOT(ISBLANK($D920))),$G920,"")</f>
        <v/>
      </c>
      <c r="R920" s="186" t="str">
        <f aca="false">IF(AND(R$30&gt;=$D920,R$30&lt;=$D920,NOT(ISBLANK($D920))),$G920,"")</f>
        <v/>
      </c>
    </row>
    <row r="921" customFormat="false" ht="15.05" hidden="false" customHeight="false" outlineLevel="0" collapsed="false">
      <c r="G921" s="0"/>
      <c r="H921" s="197"/>
      <c r="I921" s="197"/>
      <c r="J921" s="226"/>
      <c r="L921" s="186" t="str">
        <f aca="false">IF(AND(L$30&gt;=$D921,L$30&lt;=$D921,NOT(ISBLANK($D921))),$G921,"")</f>
        <v/>
      </c>
      <c r="M921" s="186" t="str">
        <f aca="false">IF(AND(M$30&gt;=$D921,M$30&lt;=$D921,NOT(ISBLANK($D921))),$G921,"")</f>
        <v/>
      </c>
      <c r="N921" s="186" t="str">
        <f aca="false">IF(AND(N$30&gt;=$D921,N$30&lt;=$D921,NOT(ISBLANK($D921))),$G921,"")</f>
        <v/>
      </c>
      <c r="O921" s="186" t="str">
        <f aca="false">IF(AND(O$30&gt;=$D921,O$30&lt;=$D921,NOT(ISBLANK($D921))),$G921,"")</f>
        <v/>
      </c>
      <c r="P921" s="186" t="str">
        <f aca="false">IF(AND(P$30&gt;=$D921,P$30&lt;=$D921,NOT(ISBLANK($D921))),$G921,"")</f>
        <v/>
      </c>
      <c r="Q921" s="186" t="str">
        <f aca="false">IF(AND(Q$30&gt;=$D921,Q$30&lt;=$D921,NOT(ISBLANK($D921))),$G921,"")</f>
        <v/>
      </c>
      <c r="R921" s="186" t="str">
        <f aca="false">IF(AND(R$30&gt;=$D921,R$30&lt;=$D921,NOT(ISBLANK($D921))),$G921,"")</f>
        <v/>
      </c>
    </row>
    <row r="922" customFormat="false" ht="15.05" hidden="false" customHeight="false" outlineLevel="0" collapsed="false">
      <c r="G922" s="0"/>
      <c r="H922" s="197"/>
      <c r="I922" s="197"/>
      <c r="J922" s="226"/>
      <c r="L922" s="186" t="str">
        <f aca="false">IF(AND(L$30&gt;=$D922,L$30&lt;=$D922,NOT(ISBLANK($D922))),$G922,"")</f>
        <v/>
      </c>
      <c r="M922" s="186" t="str">
        <f aca="false">IF(AND(M$30&gt;=$D922,M$30&lt;=$D922,NOT(ISBLANK($D922))),$G922,"")</f>
        <v/>
      </c>
      <c r="N922" s="186" t="str">
        <f aca="false">IF(AND(N$30&gt;=$D922,N$30&lt;=$D922,NOT(ISBLANK($D922))),$G922,"")</f>
        <v/>
      </c>
      <c r="O922" s="186" t="str">
        <f aca="false">IF(AND(O$30&gt;=$D922,O$30&lt;=$D922,NOT(ISBLANK($D922))),$G922,"")</f>
        <v/>
      </c>
      <c r="P922" s="186" t="str">
        <f aca="false">IF(AND(P$30&gt;=$D922,P$30&lt;=$D922,NOT(ISBLANK($D922))),$G922,"")</f>
        <v/>
      </c>
      <c r="Q922" s="186" t="str">
        <f aca="false">IF(AND(Q$30&gt;=$D922,Q$30&lt;=$D922,NOT(ISBLANK($D922))),$G922,"")</f>
        <v/>
      </c>
      <c r="R922" s="186" t="str">
        <f aca="false">IF(AND(R$30&gt;=$D922,R$30&lt;=$D922,NOT(ISBLANK($D922))),$G922,"")</f>
        <v/>
      </c>
    </row>
    <row r="923" customFormat="false" ht="15.05" hidden="false" customHeight="false" outlineLevel="0" collapsed="false">
      <c r="G923" s="0"/>
      <c r="H923" s="197"/>
      <c r="I923" s="197"/>
      <c r="J923" s="226"/>
      <c r="L923" s="186" t="str">
        <f aca="false">IF(AND(L$30&gt;=$D923,L$30&lt;=$D923,NOT(ISBLANK($D923))),$G923,"")</f>
        <v/>
      </c>
      <c r="M923" s="186" t="str">
        <f aca="false">IF(AND(M$30&gt;=$D923,M$30&lt;=$D923,NOT(ISBLANK($D923))),$G923,"")</f>
        <v/>
      </c>
      <c r="N923" s="186" t="str">
        <f aca="false">IF(AND(N$30&gt;=$D923,N$30&lt;=$D923,NOT(ISBLANK($D923))),$G923,"")</f>
        <v/>
      </c>
      <c r="O923" s="186" t="str">
        <f aca="false">IF(AND(O$30&gt;=$D923,O$30&lt;=$D923,NOT(ISBLANK($D923))),$G923,"")</f>
        <v/>
      </c>
      <c r="P923" s="186" t="str">
        <f aca="false">IF(AND(P$30&gt;=$D923,P$30&lt;=$D923,NOT(ISBLANK($D923))),$G923,"")</f>
        <v/>
      </c>
      <c r="Q923" s="186" t="str">
        <f aca="false">IF(AND(Q$30&gt;=$D923,Q$30&lt;=$D923,NOT(ISBLANK($D923))),$G923,"")</f>
        <v/>
      </c>
      <c r="R923" s="186" t="str">
        <f aca="false">IF(AND(R$30&gt;=$D923,R$30&lt;=$D923,NOT(ISBLANK($D923))),$G923,"")</f>
        <v/>
      </c>
    </row>
    <row r="924" customFormat="false" ht="15.05" hidden="false" customHeight="false" outlineLevel="0" collapsed="false">
      <c r="G924" s="0"/>
      <c r="H924" s="197"/>
      <c r="I924" s="197"/>
      <c r="J924" s="226"/>
      <c r="L924" s="186" t="str">
        <f aca="false">IF(AND(L$30&gt;=$D924,L$30&lt;=$D924,NOT(ISBLANK($D924))),$G924,"")</f>
        <v/>
      </c>
      <c r="M924" s="186" t="str">
        <f aca="false">IF(AND(M$30&gt;=$D924,M$30&lt;=$D924,NOT(ISBLANK($D924))),$G924,"")</f>
        <v/>
      </c>
      <c r="N924" s="186" t="str">
        <f aca="false">IF(AND(N$30&gt;=$D924,N$30&lt;=$D924,NOT(ISBLANK($D924))),$G924,"")</f>
        <v/>
      </c>
      <c r="O924" s="186" t="str">
        <f aca="false">IF(AND(O$30&gt;=$D924,O$30&lt;=$D924,NOT(ISBLANK($D924))),$G924,"")</f>
        <v/>
      </c>
      <c r="P924" s="186" t="str">
        <f aca="false">IF(AND(P$30&gt;=$D924,P$30&lt;=$D924,NOT(ISBLANK($D924))),$G924,"")</f>
        <v/>
      </c>
      <c r="Q924" s="186" t="str">
        <f aca="false">IF(AND(Q$30&gt;=$D924,Q$30&lt;=$D924,NOT(ISBLANK($D924))),$G924,"")</f>
        <v/>
      </c>
      <c r="R924" s="186" t="str">
        <f aca="false">IF(AND(R$30&gt;=$D924,R$30&lt;=$D924,NOT(ISBLANK($D924))),$G924,"")</f>
        <v/>
      </c>
    </row>
    <row r="925" customFormat="false" ht="15.05" hidden="false" customHeight="false" outlineLevel="0" collapsed="false">
      <c r="G925" s="0"/>
      <c r="H925" s="197"/>
      <c r="I925" s="197"/>
      <c r="J925" s="226"/>
      <c r="L925" s="186" t="str">
        <f aca="false">IF(AND(L$30&gt;=$D925,L$30&lt;=$D925,NOT(ISBLANK($D925))),$G925,"")</f>
        <v/>
      </c>
      <c r="M925" s="186" t="str">
        <f aca="false">IF(AND(M$30&gt;=$D925,M$30&lt;=$D925,NOT(ISBLANK($D925))),$G925,"")</f>
        <v/>
      </c>
      <c r="N925" s="186" t="str">
        <f aca="false">IF(AND(N$30&gt;=$D925,N$30&lt;=$D925,NOT(ISBLANK($D925))),$G925,"")</f>
        <v/>
      </c>
      <c r="O925" s="186" t="str">
        <f aca="false">IF(AND(O$30&gt;=$D925,O$30&lt;=$D925,NOT(ISBLANK($D925))),$G925,"")</f>
        <v/>
      </c>
      <c r="P925" s="186" t="str">
        <f aca="false">IF(AND(P$30&gt;=$D925,P$30&lt;=$D925,NOT(ISBLANK($D925))),$G925,"")</f>
        <v/>
      </c>
      <c r="Q925" s="186" t="str">
        <f aca="false">IF(AND(Q$30&gt;=$D925,Q$30&lt;=$D925,NOT(ISBLANK($D925))),$G925,"")</f>
        <v/>
      </c>
      <c r="R925" s="186" t="str">
        <f aca="false">IF(AND(R$30&gt;=$D925,R$30&lt;=$D925,NOT(ISBLANK($D925))),$G925,"")</f>
        <v/>
      </c>
    </row>
    <row r="926" customFormat="false" ht="15.05" hidden="false" customHeight="false" outlineLevel="0" collapsed="false">
      <c r="G926" s="0"/>
      <c r="H926" s="197"/>
      <c r="I926" s="197"/>
      <c r="J926" s="226"/>
      <c r="L926" s="186" t="str">
        <f aca="false">IF(AND(L$30&gt;=$D926,L$30&lt;=$D926,NOT(ISBLANK($D926))),$G926,"")</f>
        <v/>
      </c>
      <c r="M926" s="186" t="str">
        <f aca="false">IF(AND(M$30&gt;=$D926,M$30&lt;=$D926,NOT(ISBLANK($D926))),$G926,"")</f>
        <v/>
      </c>
      <c r="N926" s="186" t="str">
        <f aca="false">IF(AND(N$30&gt;=$D926,N$30&lt;=$D926,NOT(ISBLANK($D926))),$G926,"")</f>
        <v/>
      </c>
      <c r="O926" s="186" t="str">
        <f aca="false">IF(AND(O$30&gt;=$D926,O$30&lt;=$D926,NOT(ISBLANK($D926))),$G926,"")</f>
        <v/>
      </c>
      <c r="P926" s="186" t="str">
        <f aca="false">IF(AND(P$30&gt;=$D926,P$30&lt;=$D926,NOT(ISBLANK($D926))),$G926,"")</f>
        <v/>
      </c>
      <c r="Q926" s="186" t="str">
        <f aca="false">IF(AND(Q$30&gt;=$D926,Q$30&lt;=$D926,NOT(ISBLANK($D926))),$G926,"")</f>
        <v/>
      </c>
      <c r="R926" s="186" t="str">
        <f aca="false">IF(AND(R$30&gt;=$D926,R$30&lt;=$D926,NOT(ISBLANK($D926))),$G926,"")</f>
        <v/>
      </c>
    </row>
    <row r="927" customFormat="false" ht="15.05" hidden="false" customHeight="false" outlineLevel="0" collapsed="false">
      <c r="G927" s="0"/>
      <c r="H927" s="197"/>
      <c r="I927" s="197"/>
      <c r="J927" s="226"/>
      <c r="L927" s="186" t="str">
        <f aca="false">IF(AND(L$30&gt;=$D927,L$30&lt;=$D927,NOT(ISBLANK($D927))),$G927,"")</f>
        <v/>
      </c>
      <c r="M927" s="186" t="str">
        <f aca="false">IF(AND(M$30&gt;=$D927,M$30&lt;=$D927,NOT(ISBLANK($D927))),$G927,"")</f>
        <v/>
      </c>
      <c r="N927" s="186" t="str">
        <f aca="false">IF(AND(N$30&gt;=$D927,N$30&lt;=$D927,NOT(ISBLANK($D927))),$G927,"")</f>
        <v/>
      </c>
      <c r="O927" s="186" t="str">
        <f aca="false">IF(AND(O$30&gt;=$D927,O$30&lt;=$D927,NOT(ISBLANK($D927))),$G927,"")</f>
        <v/>
      </c>
      <c r="P927" s="186" t="str">
        <f aca="false">IF(AND(P$30&gt;=$D927,P$30&lt;=$D927,NOT(ISBLANK($D927))),$G927,"")</f>
        <v/>
      </c>
      <c r="Q927" s="186" t="str">
        <f aca="false">IF(AND(Q$30&gt;=$D927,Q$30&lt;=$D927,NOT(ISBLANK($D927))),$G927,"")</f>
        <v/>
      </c>
      <c r="R927" s="186" t="str">
        <f aca="false">IF(AND(R$30&gt;=$D927,R$30&lt;=$D927,NOT(ISBLANK($D927))),$G927,"")</f>
        <v/>
      </c>
    </row>
    <row r="928" customFormat="false" ht="15.05" hidden="false" customHeight="false" outlineLevel="0" collapsed="false">
      <c r="G928" s="0"/>
      <c r="H928" s="197"/>
      <c r="I928" s="197"/>
      <c r="J928" s="226"/>
      <c r="L928" s="186" t="str">
        <f aca="false">IF(AND(L$30&gt;=$D928,L$30&lt;=$D928,NOT(ISBLANK($D928))),$G928,"")</f>
        <v/>
      </c>
      <c r="M928" s="186" t="str">
        <f aca="false">IF(AND(M$30&gt;=$D928,M$30&lt;=$D928,NOT(ISBLANK($D928))),$G928,"")</f>
        <v/>
      </c>
      <c r="N928" s="186" t="str">
        <f aca="false">IF(AND(N$30&gt;=$D928,N$30&lt;=$D928,NOT(ISBLANK($D928))),$G928,"")</f>
        <v/>
      </c>
      <c r="O928" s="186" t="str">
        <f aca="false">IF(AND(O$30&gt;=$D928,O$30&lt;=$D928,NOT(ISBLANK($D928))),$G928,"")</f>
        <v/>
      </c>
      <c r="P928" s="186" t="str">
        <f aca="false">IF(AND(P$30&gt;=$D928,P$30&lt;=$D928,NOT(ISBLANK($D928))),$G928,"")</f>
        <v/>
      </c>
      <c r="Q928" s="186" t="str">
        <f aca="false">IF(AND(Q$30&gt;=$D928,Q$30&lt;=$D928,NOT(ISBLANK($D928))),$G928,"")</f>
        <v/>
      </c>
      <c r="R928" s="186" t="str">
        <f aca="false">IF(AND(R$30&gt;=$D928,R$30&lt;=$D928,NOT(ISBLANK($D928))),$G928,"")</f>
        <v/>
      </c>
    </row>
    <row r="929" customFormat="false" ht="15.05" hidden="false" customHeight="false" outlineLevel="0" collapsed="false">
      <c r="G929" s="0"/>
      <c r="H929" s="197"/>
      <c r="I929" s="197"/>
      <c r="J929" s="226"/>
      <c r="L929" s="186" t="str">
        <f aca="false">IF(AND(L$30&gt;=$D929,L$30&lt;=$D929,NOT(ISBLANK($D929))),$G929,"")</f>
        <v/>
      </c>
      <c r="M929" s="186" t="str">
        <f aca="false">IF(AND(M$30&gt;=$D929,M$30&lt;=$D929,NOT(ISBLANK($D929))),$G929,"")</f>
        <v/>
      </c>
      <c r="N929" s="186" t="str">
        <f aca="false">IF(AND(N$30&gt;=$D929,N$30&lt;=$D929,NOT(ISBLANK($D929))),$G929,"")</f>
        <v/>
      </c>
      <c r="O929" s="186" t="str">
        <f aca="false">IF(AND(O$30&gt;=$D929,O$30&lt;=$D929,NOT(ISBLANK($D929))),$G929,"")</f>
        <v/>
      </c>
      <c r="P929" s="186" t="str">
        <f aca="false">IF(AND(P$30&gt;=$D929,P$30&lt;=$D929,NOT(ISBLANK($D929))),$G929,"")</f>
        <v/>
      </c>
      <c r="Q929" s="186" t="str">
        <f aca="false">IF(AND(Q$30&gt;=$D929,Q$30&lt;=$D929,NOT(ISBLANK($D929))),$G929,"")</f>
        <v/>
      </c>
      <c r="R929" s="186" t="str">
        <f aca="false">IF(AND(R$30&gt;=$D929,R$30&lt;=$D929,NOT(ISBLANK($D929))),$G929,"")</f>
        <v/>
      </c>
    </row>
    <row r="930" customFormat="false" ht="15.05" hidden="false" customHeight="false" outlineLevel="0" collapsed="false">
      <c r="G930" s="0"/>
      <c r="H930" s="197"/>
      <c r="I930" s="197"/>
      <c r="J930" s="226"/>
      <c r="L930" s="186" t="str">
        <f aca="false">IF(AND(L$30&gt;=$D930,L$30&lt;=$D930,NOT(ISBLANK($D930))),$G930,"")</f>
        <v/>
      </c>
      <c r="M930" s="186" t="str">
        <f aca="false">IF(AND(M$30&gt;=$D930,M$30&lt;=$D930,NOT(ISBLANK($D930))),$G930,"")</f>
        <v/>
      </c>
      <c r="N930" s="186" t="str">
        <f aca="false">IF(AND(N$30&gt;=$D930,N$30&lt;=$D930,NOT(ISBLANK($D930))),$G930,"")</f>
        <v/>
      </c>
      <c r="O930" s="186" t="str">
        <f aca="false">IF(AND(O$30&gt;=$D930,O$30&lt;=$D930,NOT(ISBLANK($D930))),$G930,"")</f>
        <v/>
      </c>
      <c r="P930" s="186" t="str">
        <f aca="false">IF(AND(P$30&gt;=$D930,P$30&lt;=$D930,NOT(ISBLANK($D930))),$G930,"")</f>
        <v/>
      </c>
      <c r="Q930" s="186" t="str">
        <f aca="false">IF(AND(Q$30&gt;=$D930,Q$30&lt;=$D930,NOT(ISBLANK($D930))),$G930,"")</f>
        <v/>
      </c>
      <c r="R930" s="186" t="str">
        <f aca="false">IF(AND(R$30&gt;=$D930,R$30&lt;=$D930,NOT(ISBLANK($D930))),$G930,"")</f>
        <v/>
      </c>
    </row>
    <row r="931" customFormat="false" ht="15.05" hidden="false" customHeight="false" outlineLevel="0" collapsed="false">
      <c r="G931" s="0"/>
      <c r="H931" s="197"/>
      <c r="I931" s="197"/>
      <c r="J931" s="226"/>
      <c r="L931" s="186" t="str">
        <f aca="false">IF(AND(L$30&gt;=$D931,L$30&lt;=$D931,NOT(ISBLANK($D931))),$G931,"")</f>
        <v/>
      </c>
      <c r="M931" s="186" t="str">
        <f aca="false">IF(AND(M$30&gt;=$D931,M$30&lt;=$D931,NOT(ISBLANK($D931))),$G931,"")</f>
        <v/>
      </c>
      <c r="N931" s="186" t="str">
        <f aca="false">IF(AND(N$30&gt;=$D931,N$30&lt;=$D931,NOT(ISBLANK($D931))),$G931,"")</f>
        <v/>
      </c>
      <c r="O931" s="186" t="str">
        <f aca="false">IF(AND(O$30&gt;=$D931,O$30&lt;=$D931,NOT(ISBLANK($D931))),$G931,"")</f>
        <v/>
      </c>
      <c r="P931" s="186" t="str">
        <f aca="false">IF(AND(P$30&gt;=$D931,P$30&lt;=$D931,NOT(ISBLANK($D931))),$G931,"")</f>
        <v/>
      </c>
      <c r="Q931" s="186" t="str">
        <f aca="false">IF(AND(Q$30&gt;=$D931,Q$30&lt;=$D931,NOT(ISBLANK($D931))),$G931,"")</f>
        <v/>
      </c>
      <c r="R931" s="186" t="str">
        <f aca="false">IF(AND(R$30&gt;=$D931,R$30&lt;=$D931,NOT(ISBLANK($D931))),$G931,"")</f>
        <v/>
      </c>
    </row>
    <row r="932" customFormat="false" ht="15.05" hidden="false" customHeight="false" outlineLevel="0" collapsed="false">
      <c r="G932" s="0"/>
      <c r="H932" s="197"/>
      <c r="I932" s="197"/>
      <c r="J932" s="226"/>
      <c r="L932" s="186" t="str">
        <f aca="false">IF(AND(L$30&gt;=$D932,L$30&lt;=$D932,NOT(ISBLANK($D932))),$G932,"")</f>
        <v/>
      </c>
      <c r="M932" s="186" t="str">
        <f aca="false">IF(AND(M$30&gt;=$D932,M$30&lt;=$D932,NOT(ISBLANK($D932))),$G932,"")</f>
        <v/>
      </c>
      <c r="N932" s="186" t="str">
        <f aca="false">IF(AND(N$30&gt;=$D932,N$30&lt;=$D932,NOT(ISBLANK($D932))),$G932,"")</f>
        <v/>
      </c>
      <c r="O932" s="186" t="str">
        <f aca="false">IF(AND(O$30&gt;=$D932,O$30&lt;=$D932,NOT(ISBLANK($D932))),$G932,"")</f>
        <v/>
      </c>
      <c r="P932" s="186" t="str">
        <f aca="false">IF(AND(P$30&gt;=$D932,P$30&lt;=$D932,NOT(ISBLANK($D932))),$G932,"")</f>
        <v/>
      </c>
      <c r="Q932" s="186" t="str">
        <f aca="false">IF(AND(Q$30&gt;=$D932,Q$30&lt;=$D932,NOT(ISBLANK($D932))),$G932,"")</f>
        <v/>
      </c>
      <c r="R932" s="186" t="str">
        <f aca="false">IF(AND(R$30&gt;=$D932,R$30&lt;=$D932,NOT(ISBLANK($D932))),$G932,"")</f>
        <v/>
      </c>
    </row>
    <row r="933" customFormat="false" ht="15.05" hidden="false" customHeight="false" outlineLevel="0" collapsed="false">
      <c r="G933" s="0"/>
      <c r="H933" s="197"/>
      <c r="I933" s="197"/>
      <c r="J933" s="226"/>
      <c r="L933" s="186" t="str">
        <f aca="false">IF(AND(L$30&gt;=$D933,L$30&lt;=$D933,NOT(ISBLANK($D933))),$G933,"")</f>
        <v/>
      </c>
      <c r="M933" s="186" t="str">
        <f aca="false">IF(AND(M$30&gt;=$D933,M$30&lt;=$D933,NOT(ISBLANK($D933))),$G933,"")</f>
        <v/>
      </c>
      <c r="N933" s="186" t="str">
        <f aca="false">IF(AND(N$30&gt;=$D933,N$30&lt;=$D933,NOT(ISBLANK($D933))),$G933,"")</f>
        <v/>
      </c>
      <c r="O933" s="186" t="str">
        <f aca="false">IF(AND(O$30&gt;=$D933,O$30&lt;=$D933,NOT(ISBLANK($D933))),$G933,"")</f>
        <v/>
      </c>
      <c r="P933" s="186" t="str">
        <f aca="false">IF(AND(P$30&gt;=$D933,P$30&lt;=$D933,NOT(ISBLANK($D933))),$G933,"")</f>
        <v/>
      </c>
      <c r="Q933" s="186" t="str">
        <f aca="false">IF(AND(Q$30&gt;=$D933,Q$30&lt;=$D933,NOT(ISBLANK($D933))),$G933,"")</f>
        <v/>
      </c>
      <c r="R933" s="186" t="str">
        <f aca="false">IF(AND(R$30&gt;=$D933,R$30&lt;=$D933,NOT(ISBLANK($D933))),$G933,"")</f>
        <v/>
      </c>
    </row>
    <row r="934" customFormat="false" ht="15.05" hidden="false" customHeight="false" outlineLevel="0" collapsed="false">
      <c r="G934" s="0"/>
      <c r="H934" s="197"/>
      <c r="I934" s="197"/>
      <c r="J934" s="226"/>
      <c r="L934" s="186" t="str">
        <f aca="false">IF(AND(L$30&gt;=$D934,L$30&lt;=$D934,NOT(ISBLANK($D934))),$G934,"")</f>
        <v/>
      </c>
      <c r="M934" s="186" t="str">
        <f aca="false">IF(AND(M$30&gt;=$D934,M$30&lt;=$D934,NOT(ISBLANK($D934))),$G934,"")</f>
        <v/>
      </c>
      <c r="N934" s="186" t="str">
        <f aca="false">IF(AND(N$30&gt;=$D934,N$30&lt;=$D934,NOT(ISBLANK($D934))),$G934,"")</f>
        <v/>
      </c>
      <c r="O934" s="186" t="str">
        <f aca="false">IF(AND(O$30&gt;=$D934,O$30&lt;=$D934,NOT(ISBLANK($D934))),$G934,"")</f>
        <v/>
      </c>
      <c r="P934" s="186" t="str">
        <f aca="false">IF(AND(P$30&gt;=$D934,P$30&lt;=$D934,NOT(ISBLANK($D934))),$G934,"")</f>
        <v/>
      </c>
      <c r="Q934" s="186" t="str">
        <f aca="false">IF(AND(Q$30&gt;=$D934,Q$30&lt;=$D934,NOT(ISBLANK($D934))),$G934,"")</f>
        <v/>
      </c>
      <c r="R934" s="186" t="str">
        <f aca="false">IF(AND(R$30&gt;=$D934,R$30&lt;=$D934,NOT(ISBLANK($D934))),$G934,"")</f>
        <v/>
      </c>
    </row>
    <row r="935" customFormat="false" ht="15.05" hidden="false" customHeight="false" outlineLevel="0" collapsed="false">
      <c r="G935" s="0"/>
      <c r="H935" s="197"/>
      <c r="I935" s="197"/>
      <c r="J935" s="226"/>
      <c r="L935" s="186" t="str">
        <f aca="false">IF(AND(L$30&gt;=$D935,L$30&lt;=$D935,NOT(ISBLANK($D935))),$G935,"")</f>
        <v/>
      </c>
      <c r="M935" s="186" t="str">
        <f aca="false">IF(AND(M$30&gt;=$D935,M$30&lt;=$D935,NOT(ISBLANK($D935))),$G935,"")</f>
        <v/>
      </c>
      <c r="N935" s="186" t="str">
        <f aca="false">IF(AND(N$30&gt;=$D935,N$30&lt;=$D935,NOT(ISBLANK($D935))),$G935,"")</f>
        <v/>
      </c>
      <c r="O935" s="186" t="str">
        <f aca="false">IF(AND(O$30&gt;=$D935,O$30&lt;=$D935,NOT(ISBLANK($D935))),$G935,"")</f>
        <v/>
      </c>
      <c r="P935" s="186" t="str">
        <f aca="false">IF(AND(P$30&gt;=$D935,P$30&lt;=$D935,NOT(ISBLANK($D935))),$G935,"")</f>
        <v/>
      </c>
      <c r="Q935" s="186" t="str">
        <f aca="false">IF(AND(Q$30&gt;=$D935,Q$30&lt;=$D935,NOT(ISBLANK($D935))),$G935,"")</f>
        <v/>
      </c>
      <c r="R935" s="186" t="str">
        <f aca="false">IF(AND(R$30&gt;=$D935,R$30&lt;=$D935,NOT(ISBLANK($D935))),$G935,"")</f>
        <v/>
      </c>
    </row>
    <row r="936" customFormat="false" ht="15.05" hidden="false" customHeight="false" outlineLevel="0" collapsed="false">
      <c r="G936" s="0"/>
      <c r="H936" s="197"/>
      <c r="I936" s="197"/>
      <c r="J936" s="226"/>
      <c r="L936" s="186" t="str">
        <f aca="false">IF(AND(L$30&gt;=$D936,L$30&lt;=$D936,NOT(ISBLANK($D936))),$G936,"")</f>
        <v/>
      </c>
      <c r="M936" s="186" t="str">
        <f aca="false">IF(AND(M$30&gt;=$D936,M$30&lt;=$D936,NOT(ISBLANK($D936))),$G936,"")</f>
        <v/>
      </c>
      <c r="N936" s="186" t="str">
        <f aca="false">IF(AND(N$30&gt;=$D936,N$30&lt;=$D936,NOT(ISBLANK($D936))),$G936,"")</f>
        <v/>
      </c>
      <c r="O936" s="186" t="str">
        <f aca="false">IF(AND(O$30&gt;=$D936,O$30&lt;=$D936,NOT(ISBLANK($D936))),$G936,"")</f>
        <v/>
      </c>
      <c r="P936" s="186" t="str">
        <f aca="false">IF(AND(P$30&gt;=$D936,P$30&lt;=$D936,NOT(ISBLANK($D936))),$G936,"")</f>
        <v/>
      </c>
      <c r="Q936" s="186" t="str">
        <f aca="false">IF(AND(Q$30&gt;=$D936,Q$30&lt;=$D936,NOT(ISBLANK($D936))),$G936,"")</f>
        <v/>
      </c>
      <c r="R936" s="186" t="str">
        <f aca="false">IF(AND(R$30&gt;=$D936,R$30&lt;=$D936,NOT(ISBLANK($D936))),$G936,"")</f>
        <v/>
      </c>
    </row>
    <row r="937" customFormat="false" ht="15.05" hidden="false" customHeight="false" outlineLevel="0" collapsed="false">
      <c r="G937" s="0"/>
      <c r="H937" s="197"/>
      <c r="I937" s="197"/>
      <c r="J937" s="226"/>
      <c r="L937" s="186" t="str">
        <f aca="false">IF(AND(L$30&gt;=$D937,L$30&lt;=$D937,NOT(ISBLANK($D937))),$G937,"")</f>
        <v/>
      </c>
      <c r="M937" s="186" t="str">
        <f aca="false">IF(AND(M$30&gt;=$D937,M$30&lt;=$D937,NOT(ISBLANK($D937))),$G937,"")</f>
        <v/>
      </c>
      <c r="N937" s="186" t="str">
        <f aca="false">IF(AND(N$30&gt;=$D937,N$30&lt;=$D937,NOT(ISBLANK($D937))),$G937,"")</f>
        <v/>
      </c>
      <c r="O937" s="186" t="str">
        <f aca="false">IF(AND(O$30&gt;=$D937,O$30&lt;=$D937,NOT(ISBLANK($D937))),$G937,"")</f>
        <v/>
      </c>
      <c r="P937" s="186" t="str">
        <f aca="false">IF(AND(P$30&gt;=$D937,P$30&lt;=$D937,NOT(ISBLANK($D937))),$G937,"")</f>
        <v/>
      </c>
      <c r="Q937" s="186" t="str">
        <f aca="false">IF(AND(Q$30&gt;=$D937,Q$30&lt;=$D937,NOT(ISBLANK($D937))),$G937,"")</f>
        <v/>
      </c>
      <c r="R937" s="186" t="str">
        <f aca="false">IF(AND(R$30&gt;=$D937,R$30&lt;=$D937,NOT(ISBLANK($D937))),$G937,"")</f>
        <v/>
      </c>
    </row>
    <row r="938" customFormat="false" ht="15.05" hidden="false" customHeight="false" outlineLevel="0" collapsed="false">
      <c r="G938" s="0"/>
      <c r="H938" s="197"/>
      <c r="I938" s="197"/>
      <c r="J938" s="226"/>
      <c r="L938" s="186" t="str">
        <f aca="false">IF(AND(L$30&gt;=$D938,L$30&lt;=$D938,NOT(ISBLANK($D938))),$G938,"")</f>
        <v/>
      </c>
      <c r="M938" s="186" t="str">
        <f aca="false">IF(AND(M$30&gt;=$D938,M$30&lt;=$D938,NOT(ISBLANK($D938))),$G938,"")</f>
        <v/>
      </c>
      <c r="N938" s="186" t="str">
        <f aca="false">IF(AND(N$30&gt;=$D938,N$30&lt;=$D938,NOT(ISBLANK($D938))),$G938,"")</f>
        <v/>
      </c>
      <c r="O938" s="186" t="str">
        <f aca="false">IF(AND(O$30&gt;=$D938,O$30&lt;=$D938,NOT(ISBLANK($D938))),$G938,"")</f>
        <v/>
      </c>
      <c r="P938" s="186" t="str">
        <f aca="false">IF(AND(P$30&gt;=$D938,P$30&lt;=$D938,NOT(ISBLANK($D938))),$G938,"")</f>
        <v/>
      </c>
      <c r="Q938" s="186" t="str">
        <f aca="false">IF(AND(Q$30&gt;=$D938,Q$30&lt;=$D938,NOT(ISBLANK($D938))),$G938,"")</f>
        <v/>
      </c>
      <c r="R938" s="186" t="str">
        <f aca="false">IF(AND(R$30&gt;=$D938,R$30&lt;=$D938,NOT(ISBLANK($D938))),$G938,"")</f>
        <v/>
      </c>
    </row>
    <row r="939" customFormat="false" ht="15.05" hidden="false" customHeight="false" outlineLevel="0" collapsed="false">
      <c r="G939" s="0"/>
      <c r="H939" s="197"/>
      <c r="I939" s="197"/>
      <c r="J939" s="226"/>
      <c r="L939" s="186" t="str">
        <f aca="false">IF(AND(L$30&gt;=$D939,L$30&lt;=$D939,NOT(ISBLANK($D939))),$G939,"")</f>
        <v/>
      </c>
      <c r="M939" s="186" t="str">
        <f aca="false">IF(AND(M$30&gt;=$D939,M$30&lt;=$D939,NOT(ISBLANK($D939))),$G939,"")</f>
        <v/>
      </c>
      <c r="N939" s="186" t="str">
        <f aca="false">IF(AND(N$30&gt;=$D939,N$30&lt;=$D939,NOT(ISBLANK($D939))),$G939,"")</f>
        <v/>
      </c>
      <c r="O939" s="186" t="str">
        <f aca="false">IF(AND(O$30&gt;=$D939,O$30&lt;=$D939,NOT(ISBLANK($D939))),$G939,"")</f>
        <v/>
      </c>
      <c r="P939" s="186" t="str">
        <f aca="false">IF(AND(P$30&gt;=$D939,P$30&lt;=$D939,NOT(ISBLANK($D939))),$G939,"")</f>
        <v/>
      </c>
      <c r="Q939" s="186" t="str">
        <f aca="false">IF(AND(Q$30&gt;=$D939,Q$30&lt;=$D939,NOT(ISBLANK($D939))),$G939,"")</f>
        <v/>
      </c>
      <c r="R939" s="186" t="str">
        <f aca="false">IF(AND(R$30&gt;=$D939,R$30&lt;=$D939,NOT(ISBLANK($D939))),$G939,"")</f>
        <v/>
      </c>
    </row>
    <row r="940" customFormat="false" ht="15.05" hidden="false" customHeight="false" outlineLevel="0" collapsed="false">
      <c r="G940" s="0"/>
      <c r="H940" s="197"/>
      <c r="I940" s="197"/>
      <c r="J940" s="226"/>
      <c r="L940" s="186" t="str">
        <f aca="false">IF(AND(L$30&gt;=$D940,L$30&lt;=$D940,NOT(ISBLANK($D940))),$G940,"")</f>
        <v/>
      </c>
      <c r="M940" s="186" t="str">
        <f aca="false">IF(AND(M$30&gt;=$D940,M$30&lt;=$D940,NOT(ISBLANK($D940))),$G940,"")</f>
        <v/>
      </c>
      <c r="N940" s="186" t="str">
        <f aca="false">IF(AND(N$30&gt;=$D940,N$30&lt;=$D940,NOT(ISBLANK($D940))),$G940,"")</f>
        <v/>
      </c>
      <c r="O940" s="186" t="str">
        <f aca="false">IF(AND(O$30&gt;=$D940,O$30&lt;=$D940,NOT(ISBLANK($D940))),$G940,"")</f>
        <v/>
      </c>
      <c r="P940" s="186" t="str">
        <f aca="false">IF(AND(P$30&gt;=$D940,P$30&lt;=$D940,NOT(ISBLANK($D940))),$G940,"")</f>
        <v/>
      </c>
      <c r="Q940" s="186" t="str">
        <f aca="false">IF(AND(Q$30&gt;=$D940,Q$30&lt;=$D940,NOT(ISBLANK($D940))),$G940,"")</f>
        <v/>
      </c>
      <c r="R940" s="186" t="str">
        <f aca="false">IF(AND(R$30&gt;=$D940,R$30&lt;=$D940,NOT(ISBLANK($D940))),$G940,"")</f>
        <v/>
      </c>
    </row>
    <row r="941" customFormat="false" ht="15.05" hidden="false" customHeight="false" outlineLevel="0" collapsed="false">
      <c r="G941" s="0"/>
      <c r="H941" s="197"/>
      <c r="I941" s="197"/>
      <c r="J941" s="226"/>
      <c r="L941" s="186" t="str">
        <f aca="false">IF(AND(L$30&gt;=$D941,L$30&lt;=$D941,NOT(ISBLANK($D941))),$G941,"")</f>
        <v/>
      </c>
      <c r="M941" s="186" t="str">
        <f aca="false">IF(AND(M$30&gt;=$D941,M$30&lt;=$D941,NOT(ISBLANK($D941))),$G941,"")</f>
        <v/>
      </c>
      <c r="N941" s="186" t="str">
        <f aca="false">IF(AND(N$30&gt;=$D941,N$30&lt;=$D941,NOT(ISBLANK($D941))),$G941,"")</f>
        <v/>
      </c>
      <c r="O941" s="186" t="str">
        <f aca="false">IF(AND(O$30&gt;=$D941,O$30&lt;=$D941,NOT(ISBLANK($D941))),$G941,"")</f>
        <v/>
      </c>
      <c r="P941" s="186" t="str">
        <f aca="false">IF(AND(P$30&gt;=$D941,P$30&lt;=$D941,NOT(ISBLANK($D941))),$G941,"")</f>
        <v/>
      </c>
      <c r="Q941" s="186" t="str">
        <f aca="false">IF(AND(Q$30&gt;=$D941,Q$30&lt;=$D941,NOT(ISBLANK($D941))),$G941,"")</f>
        <v/>
      </c>
      <c r="R941" s="186" t="str">
        <f aca="false">IF(AND(R$30&gt;=$D941,R$30&lt;=$D941,NOT(ISBLANK($D941))),$G941,"")</f>
        <v/>
      </c>
    </row>
    <row r="942" customFormat="false" ht="15.05" hidden="false" customHeight="false" outlineLevel="0" collapsed="false">
      <c r="G942" s="0"/>
      <c r="H942" s="197"/>
      <c r="I942" s="197"/>
      <c r="J942" s="226"/>
      <c r="L942" s="186" t="str">
        <f aca="false">IF(AND(L$30&gt;=$D942,L$30&lt;=$D942,NOT(ISBLANK($D942))),$G942,"")</f>
        <v/>
      </c>
      <c r="M942" s="186" t="str">
        <f aca="false">IF(AND(M$30&gt;=$D942,M$30&lt;=$D942,NOT(ISBLANK($D942))),$G942,"")</f>
        <v/>
      </c>
      <c r="N942" s="186" t="str">
        <f aca="false">IF(AND(N$30&gt;=$D942,N$30&lt;=$D942,NOT(ISBLANK($D942))),$G942,"")</f>
        <v/>
      </c>
      <c r="O942" s="186" t="str">
        <f aca="false">IF(AND(O$30&gt;=$D942,O$30&lt;=$D942,NOT(ISBLANK($D942))),$G942,"")</f>
        <v/>
      </c>
      <c r="P942" s="186" t="str">
        <f aca="false">IF(AND(P$30&gt;=$D942,P$30&lt;=$D942,NOT(ISBLANK($D942))),$G942,"")</f>
        <v/>
      </c>
      <c r="Q942" s="186" t="str">
        <f aca="false">IF(AND(Q$30&gt;=$D942,Q$30&lt;=$D942,NOT(ISBLANK($D942))),$G942,"")</f>
        <v/>
      </c>
      <c r="R942" s="186" t="str">
        <f aca="false">IF(AND(R$30&gt;=$D942,R$30&lt;=$D942,NOT(ISBLANK($D942))),$G942,"")</f>
        <v/>
      </c>
    </row>
    <row r="943" customFormat="false" ht="15.05" hidden="false" customHeight="false" outlineLevel="0" collapsed="false">
      <c r="G943" s="0"/>
      <c r="H943" s="197"/>
      <c r="I943" s="197"/>
      <c r="J943" s="226"/>
      <c r="L943" s="186" t="str">
        <f aca="false">IF(AND(L$30&gt;=$D943,L$30&lt;=$D943,NOT(ISBLANK($D943))),$G943,"")</f>
        <v/>
      </c>
      <c r="M943" s="186" t="str">
        <f aca="false">IF(AND(M$30&gt;=$D943,M$30&lt;=$D943,NOT(ISBLANK($D943))),$G943,"")</f>
        <v/>
      </c>
      <c r="N943" s="186" t="str">
        <f aca="false">IF(AND(N$30&gt;=$D943,N$30&lt;=$D943,NOT(ISBLANK($D943))),$G943,"")</f>
        <v/>
      </c>
      <c r="O943" s="186" t="str">
        <f aca="false">IF(AND(O$30&gt;=$D943,O$30&lt;=$D943,NOT(ISBLANK($D943))),$G943,"")</f>
        <v/>
      </c>
      <c r="P943" s="186" t="str">
        <f aca="false">IF(AND(P$30&gt;=$D943,P$30&lt;=$D943,NOT(ISBLANK($D943))),$G943,"")</f>
        <v/>
      </c>
      <c r="Q943" s="186" t="str">
        <f aca="false">IF(AND(Q$30&gt;=$D943,Q$30&lt;=$D943,NOT(ISBLANK($D943))),$G943,"")</f>
        <v/>
      </c>
      <c r="R943" s="186" t="str">
        <f aca="false">IF(AND(R$30&gt;=$D943,R$30&lt;=$D943,NOT(ISBLANK($D943))),$G943,"")</f>
        <v/>
      </c>
    </row>
    <row r="944" customFormat="false" ht="15.05" hidden="false" customHeight="false" outlineLevel="0" collapsed="false">
      <c r="G944" s="0"/>
      <c r="H944" s="197"/>
      <c r="I944" s="197"/>
      <c r="J944" s="226"/>
      <c r="L944" s="186" t="str">
        <f aca="false">IF(AND(L$30&gt;=$D944,L$30&lt;=$D944,NOT(ISBLANK($D944))),$G944,"")</f>
        <v/>
      </c>
      <c r="M944" s="186" t="str">
        <f aca="false">IF(AND(M$30&gt;=$D944,M$30&lt;=$D944,NOT(ISBLANK($D944))),$G944,"")</f>
        <v/>
      </c>
      <c r="N944" s="186" t="str">
        <f aca="false">IF(AND(N$30&gt;=$D944,N$30&lt;=$D944,NOT(ISBLANK($D944))),$G944,"")</f>
        <v/>
      </c>
      <c r="O944" s="186" t="str">
        <f aca="false">IF(AND(O$30&gt;=$D944,O$30&lt;=$D944,NOT(ISBLANK($D944))),$G944,"")</f>
        <v/>
      </c>
      <c r="P944" s="186" t="str">
        <f aca="false">IF(AND(P$30&gt;=$D944,P$30&lt;=$D944,NOT(ISBLANK($D944))),$G944,"")</f>
        <v/>
      </c>
      <c r="Q944" s="186" t="str">
        <f aca="false">IF(AND(Q$30&gt;=$D944,Q$30&lt;=$D944,NOT(ISBLANK($D944))),$G944,"")</f>
        <v/>
      </c>
      <c r="R944" s="186" t="str">
        <f aca="false">IF(AND(R$30&gt;=$D944,R$30&lt;=$D944,NOT(ISBLANK($D944))),$G944,"")</f>
        <v/>
      </c>
    </row>
    <row r="945" customFormat="false" ht="15.05" hidden="false" customHeight="false" outlineLevel="0" collapsed="false">
      <c r="G945" s="0"/>
      <c r="H945" s="197"/>
      <c r="I945" s="197"/>
      <c r="J945" s="226"/>
      <c r="L945" s="186" t="str">
        <f aca="false">IF(AND(L$30&gt;=$D945,L$30&lt;=$D945,NOT(ISBLANK($D945))),$G945,"")</f>
        <v/>
      </c>
      <c r="M945" s="186" t="str">
        <f aca="false">IF(AND(M$30&gt;=$D945,M$30&lt;=$D945,NOT(ISBLANK($D945))),$G945,"")</f>
        <v/>
      </c>
      <c r="N945" s="186" t="str">
        <f aca="false">IF(AND(N$30&gt;=$D945,N$30&lt;=$D945,NOT(ISBLANK($D945))),$G945,"")</f>
        <v/>
      </c>
      <c r="O945" s="186" t="str">
        <f aca="false">IF(AND(O$30&gt;=$D945,O$30&lt;=$D945,NOT(ISBLANK($D945))),$G945,"")</f>
        <v/>
      </c>
      <c r="P945" s="186" t="str">
        <f aca="false">IF(AND(P$30&gt;=$D945,P$30&lt;=$D945,NOT(ISBLANK($D945))),$G945,"")</f>
        <v/>
      </c>
      <c r="Q945" s="186" t="str">
        <f aca="false">IF(AND(Q$30&gt;=$D945,Q$30&lt;=$D945,NOT(ISBLANK($D945))),$G945,"")</f>
        <v/>
      </c>
      <c r="R945" s="186" t="str">
        <f aca="false">IF(AND(R$30&gt;=$D945,R$30&lt;=$D945,NOT(ISBLANK($D945))),$G945,"")</f>
        <v/>
      </c>
    </row>
    <row r="946" customFormat="false" ht="15.05" hidden="false" customHeight="false" outlineLevel="0" collapsed="false">
      <c r="G946" s="0"/>
      <c r="H946" s="197"/>
      <c r="I946" s="197"/>
      <c r="J946" s="226"/>
      <c r="L946" s="186" t="str">
        <f aca="false">IF(AND(L$30&gt;=$D946,L$30&lt;=$D946,NOT(ISBLANK($D946))),$G946,"")</f>
        <v/>
      </c>
      <c r="M946" s="186" t="str">
        <f aca="false">IF(AND(M$30&gt;=$D946,M$30&lt;=$D946,NOT(ISBLANK($D946))),$G946,"")</f>
        <v/>
      </c>
      <c r="N946" s="186" t="str">
        <f aca="false">IF(AND(N$30&gt;=$D946,N$30&lt;=$D946,NOT(ISBLANK($D946))),$G946,"")</f>
        <v/>
      </c>
      <c r="O946" s="186" t="str">
        <f aca="false">IF(AND(O$30&gt;=$D946,O$30&lt;=$D946,NOT(ISBLANK($D946))),$G946,"")</f>
        <v/>
      </c>
      <c r="P946" s="186" t="str">
        <f aca="false">IF(AND(P$30&gt;=$D946,P$30&lt;=$D946,NOT(ISBLANK($D946))),$G946,"")</f>
        <v/>
      </c>
      <c r="Q946" s="186" t="str">
        <f aca="false">IF(AND(Q$30&gt;=$D946,Q$30&lt;=$D946,NOT(ISBLANK($D946))),$G946,"")</f>
        <v/>
      </c>
      <c r="R946" s="186" t="str">
        <f aca="false">IF(AND(R$30&gt;=$D946,R$30&lt;=$D946,NOT(ISBLANK($D946))),$G946,"")</f>
        <v/>
      </c>
    </row>
    <row r="947" customFormat="false" ht="15.05" hidden="false" customHeight="false" outlineLevel="0" collapsed="false">
      <c r="G947" s="0"/>
      <c r="H947" s="197"/>
      <c r="I947" s="197"/>
      <c r="J947" s="226"/>
      <c r="L947" s="186" t="str">
        <f aca="false">IF(AND(L$30&gt;=$D947,L$30&lt;=$D947,NOT(ISBLANK($D947))),$G947,"")</f>
        <v/>
      </c>
      <c r="M947" s="186" t="str">
        <f aca="false">IF(AND(M$30&gt;=$D947,M$30&lt;=$D947,NOT(ISBLANK($D947))),$G947,"")</f>
        <v/>
      </c>
      <c r="N947" s="186" t="str">
        <f aca="false">IF(AND(N$30&gt;=$D947,N$30&lt;=$D947,NOT(ISBLANK($D947))),$G947,"")</f>
        <v/>
      </c>
      <c r="O947" s="186" t="str">
        <f aca="false">IF(AND(O$30&gt;=$D947,O$30&lt;=$D947,NOT(ISBLANK($D947))),$G947,"")</f>
        <v/>
      </c>
      <c r="P947" s="186" t="str">
        <f aca="false">IF(AND(P$30&gt;=$D947,P$30&lt;=$D947,NOT(ISBLANK($D947))),$G947,"")</f>
        <v/>
      </c>
      <c r="Q947" s="186" t="str">
        <f aca="false">IF(AND(Q$30&gt;=$D947,Q$30&lt;=$D947,NOT(ISBLANK($D947))),$G947,"")</f>
        <v/>
      </c>
      <c r="R947" s="186" t="str">
        <f aca="false">IF(AND(R$30&gt;=$D947,R$30&lt;=$D947,NOT(ISBLANK($D947))),$G947,"")</f>
        <v/>
      </c>
    </row>
    <row r="948" customFormat="false" ht="15.05" hidden="false" customHeight="false" outlineLevel="0" collapsed="false">
      <c r="G948" s="0"/>
      <c r="H948" s="197"/>
      <c r="I948" s="197"/>
      <c r="J948" s="226"/>
      <c r="L948" s="186" t="str">
        <f aca="false">IF(AND(L$30&gt;=$D948,L$30&lt;=$D948,NOT(ISBLANK($D948))),$G948,"")</f>
        <v/>
      </c>
      <c r="M948" s="186" t="str">
        <f aca="false">IF(AND(M$30&gt;=$D948,M$30&lt;=$D948,NOT(ISBLANK($D948))),$G948,"")</f>
        <v/>
      </c>
      <c r="N948" s="186" t="str">
        <f aca="false">IF(AND(N$30&gt;=$D948,N$30&lt;=$D948,NOT(ISBLANK($D948))),$G948,"")</f>
        <v/>
      </c>
      <c r="O948" s="186" t="str">
        <f aca="false">IF(AND(O$30&gt;=$D948,O$30&lt;=$D948,NOT(ISBLANK($D948))),$G948,"")</f>
        <v/>
      </c>
      <c r="P948" s="186" t="str">
        <f aca="false">IF(AND(P$30&gt;=$D948,P$30&lt;=$D948,NOT(ISBLANK($D948))),$G948,"")</f>
        <v/>
      </c>
      <c r="Q948" s="186" t="str">
        <f aca="false">IF(AND(Q$30&gt;=$D948,Q$30&lt;=$D948,NOT(ISBLANK($D948))),$G948,"")</f>
        <v/>
      </c>
      <c r="R948" s="186" t="str">
        <f aca="false">IF(AND(R$30&gt;=$D948,R$30&lt;=$D948,NOT(ISBLANK($D948))),$G948,"")</f>
        <v/>
      </c>
    </row>
    <row r="949" customFormat="false" ht="15.05" hidden="false" customHeight="false" outlineLevel="0" collapsed="false">
      <c r="G949" s="0"/>
      <c r="H949" s="197"/>
      <c r="I949" s="197"/>
      <c r="J949" s="226"/>
      <c r="L949" s="186" t="str">
        <f aca="false">IF(AND(L$30&gt;=$D949,L$30&lt;=$D949,NOT(ISBLANK($D949))),$G949,"")</f>
        <v/>
      </c>
      <c r="M949" s="186" t="str">
        <f aca="false">IF(AND(M$30&gt;=$D949,M$30&lt;=$D949,NOT(ISBLANK($D949))),$G949,"")</f>
        <v/>
      </c>
      <c r="N949" s="186" t="str">
        <f aca="false">IF(AND(N$30&gt;=$D949,N$30&lt;=$D949,NOT(ISBLANK($D949))),$G949,"")</f>
        <v/>
      </c>
      <c r="O949" s="186" t="str">
        <f aca="false">IF(AND(O$30&gt;=$D949,O$30&lt;=$D949,NOT(ISBLANK($D949))),$G949,"")</f>
        <v/>
      </c>
      <c r="P949" s="186" t="str">
        <f aca="false">IF(AND(P$30&gt;=$D949,P$30&lt;=$D949,NOT(ISBLANK($D949))),$G949,"")</f>
        <v/>
      </c>
      <c r="Q949" s="186" t="str">
        <f aca="false">IF(AND(Q$30&gt;=$D949,Q$30&lt;=$D949,NOT(ISBLANK($D949))),$G949,"")</f>
        <v/>
      </c>
      <c r="R949" s="186" t="str">
        <f aca="false">IF(AND(R$30&gt;=$D949,R$30&lt;=$D949,NOT(ISBLANK($D949))),$G949,"")</f>
        <v/>
      </c>
    </row>
    <row r="950" customFormat="false" ht="15.05" hidden="false" customHeight="false" outlineLevel="0" collapsed="false">
      <c r="G950" s="0"/>
      <c r="H950" s="197"/>
      <c r="I950" s="197"/>
      <c r="J950" s="226"/>
      <c r="L950" s="186" t="str">
        <f aca="false">IF(AND(L$30&gt;=$D950,L$30&lt;=$D950,NOT(ISBLANK($D950))),$G950,"")</f>
        <v/>
      </c>
      <c r="M950" s="186" t="str">
        <f aca="false">IF(AND(M$30&gt;=$D950,M$30&lt;=$D950,NOT(ISBLANK($D950))),$G950,"")</f>
        <v/>
      </c>
      <c r="N950" s="186" t="str">
        <f aca="false">IF(AND(N$30&gt;=$D950,N$30&lt;=$D950,NOT(ISBLANK($D950))),$G950,"")</f>
        <v/>
      </c>
      <c r="O950" s="186" t="str">
        <f aca="false">IF(AND(O$30&gt;=$D950,O$30&lt;=$D950,NOT(ISBLANK($D950))),$G950,"")</f>
        <v/>
      </c>
      <c r="P950" s="186" t="str">
        <f aca="false">IF(AND(P$30&gt;=$D950,P$30&lt;=$D950,NOT(ISBLANK($D950))),$G950,"")</f>
        <v/>
      </c>
      <c r="Q950" s="186" t="str">
        <f aca="false">IF(AND(Q$30&gt;=$D950,Q$30&lt;=$D950,NOT(ISBLANK($D950))),$G950,"")</f>
        <v/>
      </c>
      <c r="R950" s="186" t="str">
        <f aca="false">IF(AND(R$30&gt;=$D950,R$30&lt;=$D950,NOT(ISBLANK($D950))),$G950,"")</f>
        <v/>
      </c>
    </row>
    <row r="951" customFormat="false" ht="15.05" hidden="false" customHeight="false" outlineLevel="0" collapsed="false">
      <c r="G951" s="0"/>
      <c r="H951" s="197"/>
      <c r="I951" s="197"/>
      <c r="J951" s="226"/>
      <c r="L951" s="186" t="str">
        <f aca="false">IF(AND(L$30&gt;=$D951,L$30&lt;=$D951,NOT(ISBLANK($D951))),$G951,"")</f>
        <v/>
      </c>
      <c r="M951" s="186" t="str">
        <f aca="false">IF(AND(M$30&gt;=$D951,M$30&lt;=$D951,NOT(ISBLANK($D951))),$G951,"")</f>
        <v/>
      </c>
      <c r="N951" s="186" t="str">
        <f aca="false">IF(AND(N$30&gt;=$D951,N$30&lt;=$D951,NOT(ISBLANK($D951))),$G951,"")</f>
        <v/>
      </c>
      <c r="O951" s="186" t="str">
        <f aca="false">IF(AND(O$30&gt;=$D951,O$30&lt;=$D951,NOT(ISBLANK($D951))),$G951,"")</f>
        <v/>
      </c>
      <c r="P951" s="186" t="str">
        <f aca="false">IF(AND(P$30&gt;=$D951,P$30&lt;=$D951,NOT(ISBLANK($D951))),$G951,"")</f>
        <v/>
      </c>
      <c r="Q951" s="186" t="str">
        <f aca="false">IF(AND(Q$30&gt;=$D951,Q$30&lt;=$D951,NOT(ISBLANK($D951))),$G951,"")</f>
        <v/>
      </c>
      <c r="R951" s="186" t="str">
        <f aca="false">IF(AND(R$30&gt;=$D951,R$30&lt;=$D951,NOT(ISBLANK($D951))),$G951,"")</f>
        <v/>
      </c>
    </row>
    <row r="952" customFormat="false" ht="15.05" hidden="false" customHeight="false" outlineLevel="0" collapsed="false">
      <c r="G952" s="0"/>
      <c r="H952" s="197"/>
      <c r="I952" s="197"/>
      <c r="J952" s="226"/>
      <c r="L952" s="186" t="str">
        <f aca="false">IF(AND(L$30&gt;=$D952,L$30&lt;=$D952,NOT(ISBLANK($D952))),$G952,"")</f>
        <v/>
      </c>
      <c r="M952" s="186" t="str">
        <f aca="false">IF(AND(M$30&gt;=$D952,M$30&lt;=$D952,NOT(ISBLANK($D952))),$G952,"")</f>
        <v/>
      </c>
      <c r="N952" s="186" t="str">
        <f aca="false">IF(AND(N$30&gt;=$D952,N$30&lt;=$D952,NOT(ISBLANK($D952))),$G952,"")</f>
        <v/>
      </c>
      <c r="O952" s="186" t="str">
        <f aca="false">IF(AND(O$30&gt;=$D952,O$30&lt;=$D952,NOT(ISBLANK($D952))),$G952,"")</f>
        <v/>
      </c>
      <c r="P952" s="186" t="str">
        <f aca="false">IF(AND(P$30&gt;=$D952,P$30&lt;=$D952,NOT(ISBLANK($D952))),$G952,"")</f>
        <v/>
      </c>
      <c r="Q952" s="186" t="str">
        <f aca="false">IF(AND(Q$30&gt;=$D952,Q$30&lt;=$D952,NOT(ISBLANK($D952))),$G952,"")</f>
        <v/>
      </c>
      <c r="R952" s="186" t="str">
        <f aca="false">IF(AND(R$30&gt;=$D952,R$30&lt;=$D952,NOT(ISBLANK($D952))),$G952,"")</f>
        <v/>
      </c>
    </row>
    <row r="953" customFormat="false" ht="15.05" hidden="false" customHeight="false" outlineLevel="0" collapsed="false">
      <c r="G953" s="0"/>
      <c r="H953" s="197"/>
      <c r="I953" s="197"/>
      <c r="J953" s="226"/>
      <c r="L953" s="186" t="str">
        <f aca="false">IF(AND(L$30&gt;=$D953,L$30&lt;=$D953,NOT(ISBLANK($D953))),$G953,"")</f>
        <v/>
      </c>
      <c r="M953" s="186" t="str">
        <f aca="false">IF(AND(M$30&gt;=$D953,M$30&lt;=$D953,NOT(ISBLANK($D953))),$G953,"")</f>
        <v/>
      </c>
      <c r="N953" s="186" t="str">
        <f aca="false">IF(AND(N$30&gt;=$D953,N$30&lt;=$D953,NOT(ISBLANK($D953))),$G953,"")</f>
        <v/>
      </c>
      <c r="O953" s="186" t="str">
        <f aca="false">IF(AND(O$30&gt;=$D953,O$30&lt;=$D953,NOT(ISBLANK($D953))),$G953,"")</f>
        <v/>
      </c>
      <c r="P953" s="186" t="str">
        <f aca="false">IF(AND(P$30&gt;=$D953,P$30&lt;=$D953,NOT(ISBLANK($D953))),$G953,"")</f>
        <v/>
      </c>
      <c r="Q953" s="186" t="str">
        <f aca="false">IF(AND(Q$30&gt;=$D953,Q$30&lt;=$D953,NOT(ISBLANK($D953))),$G953,"")</f>
        <v/>
      </c>
      <c r="R953" s="186" t="str">
        <f aca="false">IF(AND(R$30&gt;=$D953,R$30&lt;=$D953,NOT(ISBLANK($D953))),$G953,"")</f>
        <v/>
      </c>
    </row>
    <row r="954" customFormat="false" ht="15.05" hidden="false" customHeight="false" outlineLevel="0" collapsed="false">
      <c r="G954" s="0"/>
      <c r="H954" s="197"/>
      <c r="I954" s="197"/>
      <c r="J954" s="226"/>
      <c r="L954" s="186" t="str">
        <f aca="false">IF(AND(L$30&gt;=$D954,L$30&lt;=$D954,NOT(ISBLANK($D954))),$G954,"")</f>
        <v/>
      </c>
      <c r="M954" s="186" t="str">
        <f aca="false">IF(AND(M$30&gt;=$D954,M$30&lt;=$D954,NOT(ISBLANK($D954))),$G954,"")</f>
        <v/>
      </c>
      <c r="N954" s="186" t="str">
        <f aca="false">IF(AND(N$30&gt;=$D954,N$30&lt;=$D954,NOT(ISBLANK($D954))),$G954,"")</f>
        <v/>
      </c>
      <c r="O954" s="186" t="str">
        <f aca="false">IF(AND(O$30&gt;=$D954,O$30&lt;=$D954,NOT(ISBLANK($D954))),$G954,"")</f>
        <v/>
      </c>
      <c r="P954" s="186" t="str">
        <f aca="false">IF(AND(P$30&gt;=$D954,P$30&lt;=$D954,NOT(ISBLANK($D954))),$G954,"")</f>
        <v/>
      </c>
      <c r="Q954" s="186" t="str">
        <f aca="false">IF(AND(Q$30&gt;=$D954,Q$30&lt;=$D954,NOT(ISBLANK($D954))),$G954,"")</f>
        <v/>
      </c>
      <c r="R954" s="186" t="str">
        <f aca="false">IF(AND(R$30&gt;=$D954,R$30&lt;=$D954,NOT(ISBLANK($D954))),$G954,"")</f>
        <v/>
      </c>
    </row>
    <row r="955" customFormat="false" ht="15.05" hidden="false" customHeight="false" outlineLevel="0" collapsed="false">
      <c r="G955" s="0"/>
      <c r="H955" s="197"/>
      <c r="I955" s="197"/>
      <c r="J955" s="226"/>
      <c r="L955" s="186" t="str">
        <f aca="false">IF(AND(L$30&gt;=$D955,L$30&lt;=$D955,NOT(ISBLANK($D955))),$G955,"")</f>
        <v/>
      </c>
      <c r="M955" s="186" t="str">
        <f aca="false">IF(AND(M$30&gt;=$D955,M$30&lt;=$D955,NOT(ISBLANK($D955))),$G955,"")</f>
        <v/>
      </c>
      <c r="N955" s="186" t="str">
        <f aca="false">IF(AND(N$30&gt;=$D955,N$30&lt;=$D955,NOT(ISBLANK($D955))),$G955,"")</f>
        <v/>
      </c>
      <c r="O955" s="186" t="str">
        <f aca="false">IF(AND(O$30&gt;=$D955,O$30&lt;=$D955,NOT(ISBLANK($D955))),$G955,"")</f>
        <v/>
      </c>
      <c r="P955" s="186" t="str">
        <f aca="false">IF(AND(P$30&gt;=$D955,P$30&lt;=$D955,NOT(ISBLANK($D955))),$G955,"")</f>
        <v/>
      </c>
      <c r="Q955" s="186" t="str">
        <f aca="false">IF(AND(Q$30&gt;=$D955,Q$30&lt;=$D955,NOT(ISBLANK($D955))),$G955,"")</f>
        <v/>
      </c>
      <c r="R955" s="186" t="str">
        <f aca="false">IF(AND(R$30&gt;=$D955,R$30&lt;=$D955,NOT(ISBLANK($D955))),$G955,"")</f>
        <v/>
      </c>
    </row>
    <row r="956" customFormat="false" ht="15.05" hidden="false" customHeight="false" outlineLevel="0" collapsed="false">
      <c r="G956" s="0"/>
      <c r="H956" s="197"/>
      <c r="I956" s="197"/>
      <c r="J956" s="226"/>
      <c r="L956" s="186" t="str">
        <f aca="false">IF(AND(L$30&gt;=$D956,L$30&lt;=$D956,NOT(ISBLANK($D956))),$G956,"")</f>
        <v/>
      </c>
      <c r="M956" s="186" t="str">
        <f aca="false">IF(AND(M$30&gt;=$D956,M$30&lt;=$D956,NOT(ISBLANK($D956))),$G956,"")</f>
        <v/>
      </c>
      <c r="N956" s="186" t="str">
        <f aca="false">IF(AND(N$30&gt;=$D956,N$30&lt;=$D956,NOT(ISBLANK($D956))),$G956,"")</f>
        <v/>
      </c>
      <c r="O956" s="186" t="str">
        <f aca="false">IF(AND(O$30&gt;=$D956,O$30&lt;=$D956,NOT(ISBLANK($D956))),$G956,"")</f>
        <v/>
      </c>
      <c r="P956" s="186" t="str">
        <f aca="false">IF(AND(P$30&gt;=$D956,P$30&lt;=$D956,NOT(ISBLANK($D956))),$G956,"")</f>
        <v/>
      </c>
      <c r="Q956" s="186" t="str">
        <f aca="false">IF(AND(Q$30&gt;=$D956,Q$30&lt;=$D956,NOT(ISBLANK($D956))),$G956,"")</f>
        <v/>
      </c>
      <c r="R956" s="186" t="str">
        <f aca="false">IF(AND(R$30&gt;=$D956,R$30&lt;=$D956,NOT(ISBLANK($D956))),$G956,"")</f>
        <v/>
      </c>
    </row>
    <row r="957" customFormat="false" ht="15.05" hidden="false" customHeight="false" outlineLevel="0" collapsed="false">
      <c r="G957" s="0"/>
      <c r="H957" s="197"/>
      <c r="I957" s="197"/>
      <c r="J957" s="226"/>
      <c r="L957" s="186" t="str">
        <f aca="false">IF(AND(L$30&gt;=$D957,L$30&lt;=$D957,NOT(ISBLANK($D957))),$G957,"")</f>
        <v/>
      </c>
      <c r="M957" s="186" t="str">
        <f aca="false">IF(AND(M$30&gt;=$D957,M$30&lt;=$D957,NOT(ISBLANK($D957))),$G957,"")</f>
        <v/>
      </c>
      <c r="N957" s="186" t="str">
        <f aca="false">IF(AND(N$30&gt;=$D957,N$30&lt;=$D957,NOT(ISBLANK($D957))),$G957,"")</f>
        <v/>
      </c>
      <c r="O957" s="186" t="str">
        <f aca="false">IF(AND(O$30&gt;=$D957,O$30&lt;=$D957,NOT(ISBLANK($D957))),$G957,"")</f>
        <v/>
      </c>
      <c r="P957" s="186" t="str">
        <f aca="false">IF(AND(P$30&gt;=$D957,P$30&lt;=$D957,NOT(ISBLANK($D957))),$G957,"")</f>
        <v/>
      </c>
      <c r="Q957" s="186" t="str">
        <f aca="false">IF(AND(Q$30&gt;=$D957,Q$30&lt;=$D957,NOT(ISBLANK($D957))),$G957,"")</f>
        <v/>
      </c>
      <c r="R957" s="186" t="str">
        <f aca="false">IF(AND(R$30&gt;=$D957,R$30&lt;=$D957,NOT(ISBLANK($D957))),$G957,"")</f>
        <v/>
      </c>
    </row>
    <row r="958" customFormat="false" ht="15.05" hidden="false" customHeight="false" outlineLevel="0" collapsed="false">
      <c r="G958" s="0"/>
      <c r="H958" s="197"/>
      <c r="I958" s="197"/>
      <c r="J958" s="226"/>
      <c r="L958" s="186" t="str">
        <f aca="false">IF(AND(L$30&gt;=$D958,L$30&lt;=$D958,NOT(ISBLANK($D958))),$G958,"")</f>
        <v/>
      </c>
      <c r="M958" s="186" t="str">
        <f aca="false">IF(AND(M$30&gt;=$D958,M$30&lt;=$D958,NOT(ISBLANK($D958))),$G958,"")</f>
        <v/>
      </c>
      <c r="N958" s="186" t="str">
        <f aca="false">IF(AND(N$30&gt;=$D958,N$30&lt;=$D958,NOT(ISBLANK($D958))),$G958,"")</f>
        <v/>
      </c>
      <c r="O958" s="186" t="str">
        <f aca="false">IF(AND(O$30&gt;=$D958,O$30&lt;=$D958,NOT(ISBLANK($D958))),$G958,"")</f>
        <v/>
      </c>
      <c r="P958" s="186" t="str">
        <f aca="false">IF(AND(P$30&gt;=$D958,P$30&lt;=$D958,NOT(ISBLANK($D958))),$G958,"")</f>
        <v/>
      </c>
      <c r="Q958" s="186" t="str">
        <f aca="false">IF(AND(Q$30&gt;=$D958,Q$30&lt;=$D958,NOT(ISBLANK($D958))),$G958,"")</f>
        <v/>
      </c>
      <c r="R958" s="186" t="str">
        <f aca="false">IF(AND(R$30&gt;=$D958,R$30&lt;=$D958,NOT(ISBLANK($D958))),$G958,"")</f>
        <v/>
      </c>
    </row>
    <row r="959" customFormat="false" ht="15.05" hidden="false" customHeight="false" outlineLevel="0" collapsed="false">
      <c r="G959" s="0"/>
      <c r="H959" s="197"/>
      <c r="I959" s="197"/>
      <c r="J959" s="226"/>
      <c r="L959" s="186" t="str">
        <f aca="false">IF(AND(L$30&gt;=$D959,L$30&lt;=$D959,NOT(ISBLANK($D959))),$G959,"")</f>
        <v/>
      </c>
      <c r="M959" s="186" t="str">
        <f aca="false">IF(AND(M$30&gt;=$D959,M$30&lt;=$D959,NOT(ISBLANK($D959))),$G959,"")</f>
        <v/>
      </c>
      <c r="N959" s="186" t="str">
        <f aca="false">IF(AND(N$30&gt;=$D959,N$30&lt;=$D959,NOT(ISBLANK($D959))),$G959,"")</f>
        <v/>
      </c>
      <c r="O959" s="186" t="str">
        <f aca="false">IF(AND(O$30&gt;=$D959,O$30&lt;=$D959,NOT(ISBLANK($D959))),$G959,"")</f>
        <v/>
      </c>
      <c r="P959" s="186" t="str">
        <f aca="false">IF(AND(P$30&gt;=$D959,P$30&lt;=$D959,NOT(ISBLANK($D959))),$G959,"")</f>
        <v/>
      </c>
      <c r="Q959" s="186" t="str">
        <f aca="false">IF(AND(Q$30&gt;=$D959,Q$30&lt;=$D959,NOT(ISBLANK($D959))),$G959,"")</f>
        <v/>
      </c>
      <c r="R959" s="186" t="str">
        <f aca="false">IF(AND(R$30&gt;=$D959,R$30&lt;=$D959,NOT(ISBLANK($D959))),$G959,"")</f>
        <v/>
      </c>
    </row>
    <row r="960" customFormat="false" ht="15.05" hidden="false" customHeight="false" outlineLevel="0" collapsed="false">
      <c r="G960" s="0"/>
      <c r="H960" s="197"/>
      <c r="I960" s="197"/>
      <c r="J960" s="226"/>
      <c r="L960" s="186" t="str">
        <f aca="false">IF(AND(L$30&gt;=$D960,L$30&lt;=$D960,NOT(ISBLANK($D960))),$G960,"")</f>
        <v/>
      </c>
      <c r="M960" s="186" t="str">
        <f aca="false">IF(AND(M$30&gt;=$D960,M$30&lt;=$D960,NOT(ISBLANK($D960))),$G960,"")</f>
        <v/>
      </c>
      <c r="N960" s="186" t="str">
        <f aca="false">IF(AND(N$30&gt;=$D960,N$30&lt;=$D960,NOT(ISBLANK($D960))),$G960,"")</f>
        <v/>
      </c>
      <c r="O960" s="186" t="str">
        <f aca="false">IF(AND(O$30&gt;=$D960,O$30&lt;=$D960,NOT(ISBLANK($D960))),$G960,"")</f>
        <v/>
      </c>
      <c r="P960" s="186" t="str">
        <f aca="false">IF(AND(P$30&gt;=$D960,P$30&lt;=$D960,NOT(ISBLANK($D960))),$G960,"")</f>
        <v/>
      </c>
      <c r="Q960" s="186" t="str">
        <f aca="false">IF(AND(Q$30&gt;=$D960,Q$30&lt;=$D960,NOT(ISBLANK($D960))),$G960,"")</f>
        <v/>
      </c>
      <c r="R960" s="186" t="str">
        <f aca="false">IF(AND(R$30&gt;=$D960,R$30&lt;=$D960,NOT(ISBLANK($D960))),$G960,"")</f>
        <v/>
      </c>
    </row>
    <row r="961" customFormat="false" ht="15.05" hidden="false" customHeight="false" outlineLevel="0" collapsed="false">
      <c r="G961" s="0"/>
      <c r="H961" s="197"/>
      <c r="I961" s="197"/>
      <c r="J961" s="226"/>
      <c r="L961" s="186" t="str">
        <f aca="false">IF(AND(L$30&gt;=$D961,L$30&lt;=$D961,NOT(ISBLANK($D961))),$G961,"")</f>
        <v/>
      </c>
      <c r="M961" s="186" t="str">
        <f aca="false">IF(AND(M$30&gt;=$D961,M$30&lt;=$D961,NOT(ISBLANK($D961))),$G961,"")</f>
        <v/>
      </c>
      <c r="N961" s="186" t="str">
        <f aca="false">IF(AND(N$30&gt;=$D961,N$30&lt;=$D961,NOT(ISBLANK($D961))),$G961,"")</f>
        <v/>
      </c>
      <c r="O961" s="186" t="str">
        <f aca="false">IF(AND(O$30&gt;=$D961,O$30&lt;=$D961,NOT(ISBLANK($D961))),$G961,"")</f>
        <v/>
      </c>
      <c r="P961" s="186" t="str">
        <f aca="false">IF(AND(P$30&gt;=$D961,P$30&lt;=$D961,NOT(ISBLANK($D961))),$G961,"")</f>
        <v/>
      </c>
      <c r="Q961" s="186" t="str">
        <f aca="false">IF(AND(Q$30&gt;=$D961,Q$30&lt;=$D961,NOT(ISBLANK($D961))),$G961,"")</f>
        <v/>
      </c>
      <c r="R961" s="186" t="str">
        <f aca="false">IF(AND(R$30&gt;=$D961,R$30&lt;=$D961,NOT(ISBLANK($D961))),$G961,"")</f>
        <v/>
      </c>
    </row>
    <row r="962" customFormat="false" ht="15.05" hidden="false" customHeight="false" outlineLevel="0" collapsed="false">
      <c r="G962" s="0"/>
      <c r="H962" s="197"/>
      <c r="I962" s="197"/>
      <c r="J962" s="226"/>
      <c r="L962" s="186" t="str">
        <f aca="false">IF(AND(L$30&gt;=$D962,L$30&lt;=$D962,NOT(ISBLANK($D962))),$G962,"")</f>
        <v/>
      </c>
      <c r="M962" s="186" t="str">
        <f aca="false">IF(AND(M$30&gt;=$D962,M$30&lt;=$D962,NOT(ISBLANK($D962))),$G962,"")</f>
        <v/>
      </c>
      <c r="N962" s="186" t="str">
        <f aca="false">IF(AND(N$30&gt;=$D962,N$30&lt;=$D962,NOT(ISBLANK($D962))),$G962,"")</f>
        <v/>
      </c>
      <c r="O962" s="186" t="str">
        <f aca="false">IF(AND(O$30&gt;=$D962,O$30&lt;=$D962,NOT(ISBLANK($D962))),$G962,"")</f>
        <v/>
      </c>
      <c r="P962" s="186" t="str">
        <f aca="false">IF(AND(P$30&gt;=$D962,P$30&lt;=$D962,NOT(ISBLANK($D962))),$G962,"")</f>
        <v/>
      </c>
      <c r="Q962" s="186" t="str">
        <f aca="false">IF(AND(Q$30&gt;=$D962,Q$30&lt;=$D962,NOT(ISBLANK($D962))),$G962,"")</f>
        <v/>
      </c>
      <c r="R962" s="186" t="str">
        <f aca="false">IF(AND(R$30&gt;=$D962,R$30&lt;=$D962,NOT(ISBLANK($D962))),$G962,"")</f>
        <v/>
      </c>
    </row>
    <row r="963" customFormat="false" ht="15.05" hidden="false" customHeight="false" outlineLevel="0" collapsed="false">
      <c r="G963" s="0"/>
      <c r="H963" s="197"/>
      <c r="I963" s="197"/>
      <c r="J963" s="226"/>
      <c r="L963" s="186" t="str">
        <f aca="false">IF(AND(L$30&gt;=$D963,L$30&lt;=$D963,NOT(ISBLANK($D963))),$G963,"")</f>
        <v/>
      </c>
      <c r="M963" s="186" t="str">
        <f aca="false">IF(AND(M$30&gt;=$D963,M$30&lt;=$D963,NOT(ISBLANK($D963))),$G963,"")</f>
        <v/>
      </c>
      <c r="N963" s="186" t="str">
        <f aca="false">IF(AND(N$30&gt;=$D963,N$30&lt;=$D963,NOT(ISBLANK($D963))),$G963,"")</f>
        <v/>
      </c>
      <c r="O963" s="186" t="str">
        <f aca="false">IF(AND(O$30&gt;=$D963,O$30&lt;=$D963,NOT(ISBLANK($D963))),$G963,"")</f>
        <v/>
      </c>
      <c r="P963" s="186" t="str">
        <f aca="false">IF(AND(P$30&gt;=$D963,P$30&lt;=$D963,NOT(ISBLANK($D963))),$G963,"")</f>
        <v/>
      </c>
      <c r="Q963" s="186" t="str">
        <f aca="false">IF(AND(Q$30&gt;=$D963,Q$30&lt;=$D963,NOT(ISBLANK($D963))),$G963,"")</f>
        <v/>
      </c>
      <c r="R963" s="186" t="str">
        <f aca="false">IF(AND(R$30&gt;=$D963,R$30&lt;=$D963,NOT(ISBLANK($D963))),$G963,"")</f>
        <v/>
      </c>
    </row>
    <row r="964" customFormat="false" ht="15.05" hidden="false" customHeight="false" outlineLevel="0" collapsed="false">
      <c r="G964" s="0"/>
      <c r="H964" s="197"/>
      <c r="I964" s="197"/>
      <c r="J964" s="226"/>
      <c r="L964" s="186" t="str">
        <f aca="false">IF(AND(L$30&gt;=$D964,L$30&lt;=$D964,NOT(ISBLANK($D964))),$G964,"")</f>
        <v/>
      </c>
      <c r="M964" s="186" t="str">
        <f aca="false">IF(AND(M$30&gt;=$D964,M$30&lt;=$D964,NOT(ISBLANK($D964))),$G964,"")</f>
        <v/>
      </c>
      <c r="N964" s="186" t="str">
        <f aca="false">IF(AND(N$30&gt;=$D964,N$30&lt;=$D964,NOT(ISBLANK($D964))),$G964,"")</f>
        <v/>
      </c>
      <c r="O964" s="186" t="str">
        <f aca="false">IF(AND(O$30&gt;=$D964,O$30&lt;=$D964,NOT(ISBLANK($D964))),$G964,"")</f>
        <v/>
      </c>
      <c r="P964" s="186" t="str">
        <f aca="false">IF(AND(P$30&gt;=$D964,P$30&lt;=$D964,NOT(ISBLANK($D964))),$G964,"")</f>
        <v/>
      </c>
      <c r="Q964" s="186" t="str">
        <f aca="false">IF(AND(Q$30&gt;=$D964,Q$30&lt;=$D964,NOT(ISBLANK($D964))),$G964,"")</f>
        <v/>
      </c>
      <c r="R964" s="186" t="str">
        <f aca="false">IF(AND(R$30&gt;=$D964,R$30&lt;=$D964,NOT(ISBLANK($D964))),$G964,"")</f>
        <v/>
      </c>
    </row>
    <row r="965" customFormat="false" ht="15.05" hidden="false" customHeight="false" outlineLevel="0" collapsed="false">
      <c r="G965" s="0"/>
      <c r="H965" s="197"/>
      <c r="I965" s="197"/>
      <c r="J965" s="226"/>
      <c r="L965" s="186" t="str">
        <f aca="false">IF(AND(L$30&gt;=$D965,L$30&lt;=$D965,NOT(ISBLANK($D965))),$G965,"")</f>
        <v/>
      </c>
      <c r="M965" s="186" t="str">
        <f aca="false">IF(AND(M$30&gt;=$D965,M$30&lt;=$D965,NOT(ISBLANK($D965))),$G965,"")</f>
        <v/>
      </c>
      <c r="N965" s="186" t="str">
        <f aca="false">IF(AND(N$30&gt;=$D965,N$30&lt;=$D965,NOT(ISBLANK($D965))),$G965,"")</f>
        <v/>
      </c>
      <c r="O965" s="186" t="str">
        <f aca="false">IF(AND(O$30&gt;=$D965,O$30&lt;=$D965,NOT(ISBLANK($D965))),$G965,"")</f>
        <v/>
      </c>
      <c r="P965" s="186" t="str">
        <f aca="false">IF(AND(P$30&gt;=$D965,P$30&lt;=$D965,NOT(ISBLANK($D965))),$G965,"")</f>
        <v/>
      </c>
      <c r="Q965" s="186" t="str">
        <f aca="false">IF(AND(Q$30&gt;=$D965,Q$30&lt;=$D965,NOT(ISBLANK($D965))),$G965,"")</f>
        <v/>
      </c>
      <c r="R965" s="186" t="str">
        <f aca="false">IF(AND(R$30&gt;=$D965,R$30&lt;=$D965,NOT(ISBLANK($D965))),$G965,"")</f>
        <v/>
      </c>
    </row>
    <row r="966" customFormat="false" ht="15.05" hidden="false" customHeight="false" outlineLevel="0" collapsed="false">
      <c r="G966" s="0"/>
      <c r="H966" s="197"/>
      <c r="I966" s="197"/>
      <c r="J966" s="226"/>
      <c r="L966" s="186" t="str">
        <f aca="false">IF(AND(L$30&gt;=$D966,L$30&lt;=$D966,NOT(ISBLANK($D966))),$G966,"")</f>
        <v/>
      </c>
      <c r="M966" s="186" t="str">
        <f aca="false">IF(AND(M$30&gt;=$D966,M$30&lt;=$D966,NOT(ISBLANK($D966))),$G966,"")</f>
        <v/>
      </c>
      <c r="N966" s="186" t="str">
        <f aca="false">IF(AND(N$30&gt;=$D966,N$30&lt;=$D966,NOT(ISBLANK($D966))),$G966,"")</f>
        <v/>
      </c>
      <c r="O966" s="186" t="str">
        <f aca="false">IF(AND(O$30&gt;=$D966,O$30&lt;=$D966,NOT(ISBLANK($D966))),$G966,"")</f>
        <v/>
      </c>
      <c r="P966" s="186" t="str">
        <f aca="false">IF(AND(P$30&gt;=$D966,P$30&lt;=$D966,NOT(ISBLANK($D966))),$G966,"")</f>
        <v/>
      </c>
      <c r="Q966" s="186" t="str">
        <f aca="false">IF(AND(Q$30&gt;=$D966,Q$30&lt;=$D966,NOT(ISBLANK($D966))),$G966,"")</f>
        <v/>
      </c>
      <c r="R966" s="186" t="str">
        <f aca="false">IF(AND(R$30&gt;=$D966,R$30&lt;=$D966,NOT(ISBLANK($D966))),$G966,"")</f>
        <v/>
      </c>
    </row>
    <row r="967" customFormat="false" ht="15.05" hidden="false" customHeight="false" outlineLevel="0" collapsed="false">
      <c r="G967" s="0"/>
      <c r="H967" s="197"/>
      <c r="I967" s="197"/>
      <c r="J967" s="226"/>
      <c r="L967" s="186" t="str">
        <f aca="false">IF(AND(L$30&gt;=$D967,L$30&lt;=$D967,NOT(ISBLANK($D967))),$G967,"")</f>
        <v/>
      </c>
      <c r="M967" s="186" t="str">
        <f aca="false">IF(AND(M$30&gt;=$D967,M$30&lt;=$D967,NOT(ISBLANK($D967))),$G967,"")</f>
        <v/>
      </c>
      <c r="N967" s="186" t="str">
        <f aca="false">IF(AND(N$30&gt;=$D967,N$30&lt;=$D967,NOT(ISBLANK($D967))),$G967,"")</f>
        <v/>
      </c>
      <c r="O967" s="186" t="str">
        <f aca="false">IF(AND(O$30&gt;=$D967,O$30&lt;=$D967,NOT(ISBLANK($D967))),$G967,"")</f>
        <v/>
      </c>
      <c r="P967" s="186" t="str">
        <f aca="false">IF(AND(P$30&gt;=$D967,P$30&lt;=$D967,NOT(ISBLANK($D967))),$G967,"")</f>
        <v/>
      </c>
      <c r="Q967" s="186" t="str">
        <f aca="false">IF(AND(Q$30&gt;=$D967,Q$30&lt;=$D967,NOT(ISBLANK($D967))),$G967,"")</f>
        <v/>
      </c>
      <c r="R967" s="186" t="str">
        <f aca="false">IF(AND(R$30&gt;=$D967,R$30&lt;=$D967,NOT(ISBLANK($D967))),$G967,"")</f>
        <v/>
      </c>
    </row>
    <row r="968" customFormat="false" ht="15.05" hidden="false" customHeight="false" outlineLevel="0" collapsed="false">
      <c r="G968" s="0"/>
      <c r="H968" s="197"/>
      <c r="I968" s="197"/>
      <c r="J968" s="226"/>
      <c r="L968" s="186" t="str">
        <f aca="false">IF(AND(L$30&gt;=$D968,L$30&lt;=$D968,NOT(ISBLANK($D968))),$G968,"")</f>
        <v/>
      </c>
      <c r="M968" s="186" t="str">
        <f aca="false">IF(AND(M$30&gt;=$D968,M$30&lt;=$D968,NOT(ISBLANK($D968))),$G968,"")</f>
        <v/>
      </c>
      <c r="N968" s="186" t="str">
        <f aca="false">IF(AND(N$30&gt;=$D968,N$30&lt;=$D968,NOT(ISBLANK($D968))),$G968,"")</f>
        <v/>
      </c>
      <c r="O968" s="186" t="str">
        <f aca="false">IF(AND(O$30&gt;=$D968,O$30&lt;=$D968,NOT(ISBLANK($D968))),$G968,"")</f>
        <v/>
      </c>
      <c r="P968" s="186" t="str">
        <f aca="false">IF(AND(P$30&gt;=$D968,P$30&lt;=$D968,NOT(ISBLANK($D968))),$G968,"")</f>
        <v/>
      </c>
      <c r="Q968" s="186" t="str">
        <f aca="false">IF(AND(Q$30&gt;=$D968,Q$30&lt;=$D968,NOT(ISBLANK($D968))),$G968,"")</f>
        <v/>
      </c>
      <c r="R968" s="186" t="str">
        <f aca="false">IF(AND(R$30&gt;=$D968,R$30&lt;=$D968,NOT(ISBLANK($D968))),$G968,"")</f>
        <v/>
      </c>
    </row>
    <row r="969" customFormat="false" ht="15.05" hidden="false" customHeight="false" outlineLevel="0" collapsed="false">
      <c r="G969" s="0"/>
      <c r="H969" s="197"/>
      <c r="I969" s="197"/>
      <c r="J969" s="226"/>
      <c r="L969" s="186" t="str">
        <f aca="false">IF(AND(L$30&gt;=$D969,L$30&lt;=$D969,NOT(ISBLANK($D969))),$G969,"")</f>
        <v/>
      </c>
      <c r="M969" s="186" t="str">
        <f aca="false">IF(AND(M$30&gt;=$D969,M$30&lt;=$D969,NOT(ISBLANK($D969))),$G969,"")</f>
        <v/>
      </c>
      <c r="N969" s="186" t="str">
        <f aca="false">IF(AND(N$30&gt;=$D969,N$30&lt;=$D969,NOT(ISBLANK($D969))),$G969,"")</f>
        <v/>
      </c>
      <c r="O969" s="186" t="str">
        <f aca="false">IF(AND(O$30&gt;=$D969,O$30&lt;=$D969,NOT(ISBLANK($D969))),$G969,"")</f>
        <v/>
      </c>
      <c r="P969" s="186" t="str">
        <f aca="false">IF(AND(P$30&gt;=$D969,P$30&lt;=$D969,NOT(ISBLANK($D969))),$G969,"")</f>
        <v/>
      </c>
      <c r="Q969" s="186" t="str">
        <f aca="false">IF(AND(Q$30&gt;=$D969,Q$30&lt;=$D969,NOT(ISBLANK($D969))),$G969,"")</f>
        <v/>
      </c>
      <c r="R969" s="186" t="str">
        <f aca="false">IF(AND(R$30&gt;=$D969,R$30&lt;=$D969,NOT(ISBLANK($D969))),$G969,"")</f>
        <v/>
      </c>
    </row>
    <row r="970" customFormat="false" ht="15.05" hidden="false" customHeight="false" outlineLevel="0" collapsed="false">
      <c r="G970" s="0"/>
      <c r="H970" s="197"/>
      <c r="I970" s="197"/>
      <c r="J970" s="226"/>
      <c r="L970" s="186" t="str">
        <f aca="false">IF(AND(L$30&gt;=$D970,L$30&lt;=$D970,NOT(ISBLANK($D970))),$G970,"")</f>
        <v/>
      </c>
      <c r="M970" s="186" t="str">
        <f aca="false">IF(AND(M$30&gt;=$D970,M$30&lt;=$D970,NOT(ISBLANK($D970))),$G970,"")</f>
        <v/>
      </c>
      <c r="N970" s="186" t="str">
        <f aca="false">IF(AND(N$30&gt;=$D970,N$30&lt;=$D970,NOT(ISBLANK($D970))),$G970,"")</f>
        <v/>
      </c>
      <c r="O970" s="186" t="str">
        <f aca="false">IF(AND(O$30&gt;=$D970,O$30&lt;=$D970,NOT(ISBLANK($D970))),$G970,"")</f>
        <v/>
      </c>
      <c r="P970" s="186" t="str">
        <f aca="false">IF(AND(P$30&gt;=$D970,P$30&lt;=$D970,NOT(ISBLANK($D970))),$G970,"")</f>
        <v/>
      </c>
      <c r="Q970" s="186" t="str">
        <f aca="false">IF(AND(Q$30&gt;=$D970,Q$30&lt;=$D970,NOT(ISBLANK($D970))),$G970,"")</f>
        <v/>
      </c>
      <c r="R970" s="186" t="str">
        <f aca="false">IF(AND(R$30&gt;=$D970,R$30&lt;=$D970,NOT(ISBLANK($D970))),$G970,"")</f>
        <v/>
      </c>
    </row>
    <row r="971" customFormat="false" ht="15.05" hidden="false" customHeight="false" outlineLevel="0" collapsed="false">
      <c r="G971" s="0"/>
      <c r="H971" s="197"/>
      <c r="I971" s="197"/>
      <c r="J971" s="226"/>
      <c r="L971" s="186" t="str">
        <f aca="false">IF(AND(L$30&gt;=$D971,L$30&lt;=$D971,NOT(ISBLANK($D971))),$G971,"")</f>
        <v/>
      </c>
      <c r="M971" s="186" t="str">
        <f aca="false">IF(AND(M$30&gt;=$D971,M$30&lt;=$D971,NOT(ISBLANK($D971))),$G971,"")</f>
        <v/>
      </c>
      <c r="N971" s="186" t="str">
        <f aca="false">IF(AND(N$30&gt;=$D971,N$30&lt;=$D971,NOT(ISBLANK($D971))),$G971,"")</f>
        <v/>
      </c>
      <c r="O971" s="186" t="str">
        <f aca="false">IF(AND(O$30&gt;=$D971,O$30&lt;=$D971,NOT(ISBLANK($D971))),$G971,"")</f>
        <v/>
      </c>
      <c r="P971" s="186" t="str">
        <f aca="false">IF(AND(P$30&gt;=$D971,P$30&lt;=$D971,NOT(ISBLANK($D971))),$G971,"")</f>
        <v/>
      </c>
      <c r="Q971" s="186" t="str">
        <f aca="false">IF(AND(Q$30&gt;=$D971,Q$30&lt;=$D971,NOT(ISBLANK($D971))),$G971,"")</f>
        <v/>
      </c>
      <c r="R971" s="186" t="str">
        <f aca="false">IF(AND(R$30&gt;=$D971,R$30&lt;=$D971,NOT(ISBLANK($D971))),$G971,"")</f>
        <v/>
      </c>
    </row>
    <row r="972" customFormat="false" ht="15.05" hidden="false" customHeight="false" outlineLevel="0" collapsed="false">
      <c r="G972" s="0"/>
      <c r="H972" s="197"/>
      <c r="I972" s="197"/>
      <c r="J972" s="226"/>
      <c r="L972" s="186" t="str">
        <f aca="false">IF(AND(L$30&gt;=$D972,L$30&lt;=$D972,NOT(ISBLANK($D972))),$G972,"")</f>
        <v/>
      </c>
      <c r="M972" s="186" t="str">
        <f aca="false">IF(AND(M$30&gt;=$D972,M$30&lt;=$D972,NOT(ISBLANK($D972))),$G972,"")</f>
        <v/>
      </c>
      <c r="N972" s="186" t="str">
        <f aca="false">IF(AND(N$30&gt;=$D972,N$30&lt;=$D972,NOT(ISBLANK($D972))),$G972,"")</f>
        <v/>
      </c>
      <c r="O972" s="186" t="str">
        <f aca="false">IF(AND(O$30&gt;=$D972,O$30&lt;=$D972,NOT(ISBLANK($D972))),$G972,"")</f>
        <v/>
      </c>
      <c r="P972" s="186" t="str">
        <f aca="false">IF(AND(P$30&gt;=$D972,P$30&lt;=$D972,NOT(ISBLANK($D972))),$G972,"")</f>
        <v/>
      </c>
      <c r="Q972" s="186" t="str">
        <f aca="false">IF(AND(Q$30&gt;=$D972,Q$30&lt;=$D972,NOT(ISBLANK($D972))),$G972,"")</f>
        <v/>
      </c>
      <c r="R972" s="186" t="str">
        <f aca="false">IF(AND(R$30&gt;=$D972,R$30&lt;=$D972,NOT(ISBLANK($D972))),$G972,"")</f>
        <v/>
      </c>
    </row>
    <row r="973" customFormat="false" ht="15.05" hidden="false" customHeight="false" outlineLevel="0" collapsed="false">
      <c r="G973" s="0"/>
      <c r="H973" s="197"/>
      <c r="I973" s="197"/>
      <c r="J973" s="226"/>
      <c r="L973" s="186" t="str">
        <f aca="false">IF(AND(L$30&gt;=$D973,L$30&lt;=$D973,NOT(ISBLANK($D973))),$G973,"")</f>
        <v/>
      </c>
      <c r="M973" s="186" t="str">
        <f aca="false">IF(AND(M$30&gt;=$D973,M$30&lt;=$D973,NOT(ISBLANK($D973))),$G973,"")</f>
        <v/>
      </c>
      <c r="N973" s="186" t="str">
        <f aca="false">IF(AND(N$30&gt;=$D973,N$30&lt;=$D973,NOT(ISBLANK($D973))),$G973,"")</f>
        <v/>
      </c>
      <c r="O973" s="186" t="str">
        <f aca="false">IF(AND(O$30&gt;=$D973,O$30&lt;=$D973,NOT(ISBLANK($D973))),$G973,"")</f>
        <v/>
      </c>
      <c r="P973" s="186" t="str">
        <f aca="false">IF(AND(P$30&gt;=$D973,P$30&lt;=$D973,NOT(ISBLANK($D973))),$G973,"")</f>
        <v/>
      </c>
      <c r="Q973" s="186" t="str">
        <f aca="false">IF(AND(Q$30&gt;=$D973,Q$30&lt;=$D973,NOT(ISBLANK($D973))),$G973,"")</f>
        <v/>
      </c>
      <c r="R973" s="186" t="str">
        <f aca="false">IF(AND(R$30&gt;=$D973,R$30&lt;=$D973,NOT(ISBLANK($D973))),$G973,"")</f>
        <v/>
      </c>
    </row>
    <row r="974" customFormat="false" ht="15.05" hidden="false" customHeight="false" outlineLevel="0" collapsed="false">
      <c r="G974" s="0"/>
      <c r="H974" s="197"/>
      <c r="I974" s="197"/>
      <c r="J974" s="226"/>
      <c r="L974" s="186" t="str">
        <f aca="false">IF(AND(L$30&gt;=$D974,L$30&lt;=$D974,NOT(ISBLANK($D974))),$G974,"")</f>
        <v/>
      </c>
      <c r="M974" s="186" t="str">
        <f aca="false">IF(AND(M$30&gt;=$D974,M$30&lt;=$D974,NOT(ISBLANK($D974))),$G974,"")</f>
        <v/>
      </c>
      <c r="N974" s="186" t="str">
        <f aca="false">IF(AND(N$30&gt;=$D974,N$30&lt;=$D974,NOT(ISBLANK($D974))),$G974,"")</f>
        <v/>
      </c>
      <c r="O974" s="186" t="str">
        <f aca="false">IF(AND(O$30&gt;=$D974,O$30&lt;=$D974,NOT(ISBLANK($D974))),$G974,"")</f>
        <v/>
      </c>
      <c r="P974" s="186" t="str">
        <f aca="false">IF(AND(P$30&gt;=$D974,P$30&lt;=$D974,NOT(ISBLANK($D974))),$G974,"")</f>
        <v/>
      </c>
      <c r="Q974" s="186" t="str">
        <f aca="false">IF(AND(Q$30&gt;=$D974,Q$30&lt;=$D974,NOT(ISBLANK($D974))),$G974,"")</f>
        <v/>
      </c>
      <c r="R974" s="186" t="str">
        <f aca="false">IF(AND(R$30&gt;=$D974,R$30&lt;=$D974,NOT(ISBLANK($D974))),$G974,"")</f>
        <v/>
      </c>
    </row>
    <row r="975" customFormat="false" ht="15.05" hidden="false" customHeight="false" outlineLevel="0" collapsed="false">
      <c r="G975" s="0"/>
      <c r="H975" s="197"/>
      <c r="I975" s="197"/>
      <c r="J975" s="226"/>
      <c r="L975" s="186" t="str">
        <f aca="false">IF(AND(L$30&gt;=$D975,L$30&lt;=$D975,NOT(ISBLANK($D975))),$G975,"")</f>
        <v/>
      </c>
      <c r="M975" s="186" t="str">
        <f aca="false">IF(AND(M$30&gt;=$D975,M$30&lt;=$D975,NOT(ISBLANK($D975))),$G975,"")</f>
        <v/>
      </c>
      <c r="N975" s="186" t="str">
        <f aca="false">IF(AND(N$30&gt;=$D975,N$30&lt;=$D975,NOT(ISBLANK($D975))),$G975,"")</f>
        <v/>
      </c>
      <c r="O975" s="186" t="str">
        <f aca="false">IF(AND(O$30&gt;=$D975,O$30&lt;=$D975,NOT(ISBLANK($D975))),$G975,"")</f>
        <v/>
      </c>
      <c r="P975" s="186" t="str">
        <f aca="false">IF(AND(P$30&gt;=$D975,P$30&lt;=$D975,NOT(ISBLANK($D975))),$G975,"")</f>
        <v/>
      </c>
      <c r="Q975" s="186" t="str">
        <f aca="false">IF(AND(Q$30&gt;=$D975,Q$30&lt;=$D975,NOT(ISBLANK($D975))),$G975,"")</f>
        <v/>
      </c>
      <c r="R975" s="186" t="str">
        <f aca="false">IF(AND(R$30&gt;=$D975,R$30&lt;=$D975,NOT(ISBLANK($D975))),$G975,"")</f>
        <v/>
      </c>
    </row>
    <row r="976" customFormat="false" ht="15.05" hidden="false" customHeight="false" outlineLevel="0" collapsed="false">
      <c r="G976" s="0"/>
      <c r="H976" s="197"/>
      <c r="I976" s="197"/>
      <c r="J976" s="226"/>
      <c r="L976" s="186" t="str">
        <f aca="false">IF(AND(L$30&gt;=$D976,L$30&lt;=$D976,NOT(ISBLANK($D976))),$G976,"")</f>
        <v/>
      </c>
      <c r="M976" s="186" t="str">
        <f aca="false">IF(AND(M$30&gt;=$D976,M$30&lt;=$D976,NOT(ISBLANK($D976))),$G976,"")</f>
        <v/>
      </c>
      <c r="N976" s="186" t="str">
        <f aca="false">IF(AND(N$30&gt;=$D976,N$30&lt;=$D976,NOT(ISBLANK($D976))),$G976,"")</f>
        <v/>
      </c>
      <c r="O976" s="186" t="str">
        <f aca="false">IF(AND(O$30&gt;=$D976,O$30&lt;=$D976,NOT(ISBLANK($D976))),$G976,"")</f>
        <v/>
      </c>
      <c r="P976" s="186" t="str">
        <f aca="false">IF(AND(P$30&gt;=$D976,P$30&lt;=$D976,NOT(ISBLANK($D976))),$G976,"")</f>
        <v/>
      </c>
      <c r="Q976" s="186" t="str">
        <f aca="false">IF(AND(Q$30&gt;=$D976,Q$30&lt;=$D976,NOT(ISBLANK($D976))),$G976,"")</f>
        <v/>
      </c>
      <c r="R976" s="186" t="str">
        <f aca="false">IF(AND(R$30&gt;=$D976,R$30&lt;=$D976,NOT(ISBLANK($D976))),$G976,"")</f>
        <v/>
      </c>
    </row>
    <row r="977" customFormat="false" ht="15.05" hidden="false" customHeight="false" outlineLevel="0" collapsed="false">
      <c r="G977" s="0"/>
      <c r="H977" s="197"/>
      <c r="I977" s="197"/>
      <c r="J977" s="226"/>
      <c r="L977" s="186" t="str">
        <f aca="false">IF(AND(L$30&gt;=$D977,L$30&lt;=$D977,NOT(ISBLANK($D977))),$G977,"")</f>
        <v/>
      </c>
      <c r="M977" s="186" t="str">
        <f aca="false">IF(AND(M$30&gt;=$D977,M$30&lt;=$D977,NOT(ISBLANK($D977))),$G977,"")</f>
        <v/>
      </c>
      <c r="N977" s="186" t="str">
        <f aca="false">IF(AND(N$30&gt;=$D977,N$30&lt;=$D977,NOT(ISBLANK($D977))),$G977,"")</f>
        <v/>
      </c>
      <c r="O977" s="186" t="str">
        <f aca="false">IF(AND(O$30&gt;=$D977,O$30&lt;=$D977,NOT(ISBLANK($D977))),$G977,"")</f>
        <v/>
      </c>
      <c r="P977" s="186" t="str">
        <f aca="false">IF(AND(P$30&gt;=$D977,P$30&lt;=$D977,NOT(ISBLANK($D977))),$G977,"")</f>
        <v/>
      </c>
      <c r="Q977" s="186" t="str">
        <f aca="false">IF(AND(Q$30&gt;=$D977,Q$30&lt;=$D977,NOT(ISBLANK($D977))),$G977,"")</f>
        <v/>
      </c>
      <c r="R977" s="186" t="str">
        <f aca="false">IF(AND(R$30&gt;=$D977,R$30&lt;=$D977,NOT(ISBLANK($D977))),$G977,"")</f>
        <v/>
      </c>
    </row>
    <row r="978" customFormat="false" ht="15.05" hidden="false" customHeight="false" outlineLevel="0" collapsed="false">
      <c r="G978" s="0"/>
      <c r="H978" s="197"/>
      <c r="I978" s="197"/>
      <c r="J978" s="226"/>
      <c r="L978" s="186" t="str">
        <f aca="false">IF(AND(L$30&gt;=$D978,L$30&lt;=$D978,NOT(ISBLANK($D978))),$G978,"")</f>
        <v/>
      </c>
      <c r="M978" s="186" t="str">
        <f aca="false">IF(AND(M$30&gt;=$D978,M$30&lt;=$D978,NOT(ISBLANK($D978))),$G978,"")</f>
        <v/>
      </c>
      <c r="N978" s="186" t="str">
        <f aca="false">IF(AND(N$30&gt;=$D978,N$30&lt;=$D978,NOT(ISBLANK($D978))),$G978,"")</f>
        <v/>
      </c>
      <c r="O978" s="186" t="str">
        <f aca="false">IF(AND(O$30&gt;=$D978,O$30&lt;=$D978,NOT(ISBLANK($D978))),$G978,"")</f>
        <v/>
      </c>
      <c r="P978" s="186" t="str">
        <f aca="false">IF(AND(P$30&gt;=$D978,P$30&lt;=$D978,NOT(ISBLANK($D978))),$G978,"")</f>
        <v/>
      </c>
      <c r="Q978" s="186" t="str">
        <f aca="false">IF(AND(Q$30&gt;=$D978,Q$30&lt;=$D978,NOT(ISBLANK($D978))),$G978,"")</f>
        <v/>
      </c>
      <c r="R978" s="186" t="str">
        <f aca="false">IF(AND(R$30&gt;=$D978,R$30&lt;=$D978,NOT(ISBLANK($D978))),$G978,"")</f>
        <v/>
      </c>
    </row>
    <row r="979" customFormat="false" ht="15.05" hidden="false" customHeight="false" outlineLevel="0" collapsed="false">
      <c r="G979" s="0"/>
      <c r="H979" s="197"/>
      <c r="I979" s="197"/>
      <c r="J979" s="226"/>
      <c r="L979" s="186" t="str">
        <f aca="false">IF(AND(L$30&gt;=$D979,L$30&lt;=$D979,NOT(ISBLANK($D979))),$G979,"")</f>
        <v/>
      </c>
      <c r="M979" s="186" t="str">
        <f aca="false">IF(AND(M$30&gt;=$D979,M$30&lt;=$D979,NOT(ISBLANK($D979))),$G979,"")</f>
        <v/>
      </c>
      <c r="N979" s="186" t="str">
        <f aca="false">IF(AND(N$30&gt;=$D979,N$30&lt;=$D979,NOT(ISBLANK($D979))),$G979,"")</f>
        <v/>
      </c>
      <c r="O979" s="186" t="str">
        <f aca="false">IF(AND(O$30&gt;=$D979,O$30&lt;=$D979,NOT(ISBLANK($D979))),$G979,"")</f>
        <v/>
      </c>
      <c r="P979" s="186" t="str">
        <f aca="false">IF(AND(P$30&gt;=$D979,P$30&lt;=$D979,NOT(ISBLANK($D979))),$G979,"")</f>
        <v/>
      </c>
      <c r="Q979" s="186" t="str">
        <f aca="false">IF(AND(Q$30&gt;=$D979,Q$30&lt;=$D979,NOT(ISBLANK($D979))),$G979,"")</f>
        <v/>
      </c>
      <c r="R979" s="186" t="str">
        <f aca="false">IF(AND(R$30&gt;=$D979,R$30&lt;=$D979,NOT(ISBLANK($D979))),$G979,"")</f>
        <v/>
      </c>
    </row>
    <row r="980" customFormat="false" ht="15.05" hidden="false" customHeight="false" outlineLevel="0" collapsed="false">
      <c r="G980" s="0"/>
      <c r="H980" s="197"/>
      <c r="I980" s="197"/>
      <c r="J980" s="226"/>
      <c r="L980" s="186" t="str">
        <f aca="false">IF(AND(L$30&gt;=$D980,L$30&lt;=$D980,NOT(ISBLANK($D980))),$G980,"")</f>
        <v/>
      </c>
      <c r="M980" s="186" t="str">
        <f aca="false">IF(AND(M$30&gt;=$D980,M$30&lt;=$D980,NOT(ISBLANK($D980))),$G980,"")</f>
        <v/>
      </c>
      <c r="N980" s="186" t="str">
        <f aca="false">IF(AND(N$30&gt;=$D980,N$30&lt;=$D980,NOT(ISBLANK($D980))),$G980,"")</f>
        <v/>
      </c>
      <c r="O980" s="186" t="str">
        <f aca="false">IF(AND(O$30&gt;=$D980,O$30&lt;=$D980,NOT(ISBLANK($D980))),$G980,"")</f>
        <v/>
      </c>
      <c r="P980" s="186" t="str">
        <f aca="false">IF(AND(P$30&gt;=$D980,P$30&lt;=$D980,NOT(ISBLANK($D980))),$G980,"")</f>
        <v/>
      </c>
      <c r="Q980" s="186" t="str">
        <f aca="false">IF(AND(Q$30&gt;=$D980,Q$30&lt;=$D980,NOT(ISBLANK($D980))),$G980,"")</f>
        <v/>
      </c>
      <c r="R980" s="186" t="str">
        <f aca="false">IF(AND(R$30&gt;=$D980,R$30&lt;=$D980,NOT(ISBLANK($D980))),$G980,"")</f>
        <v/>
      </c>
    </row>
    <row r="981" customFormat="false" ht="15.05" hidden="false" customHeight="false" outlineLevel="0" collapsed="false">
      <c r="G981" s="0"/>
      <c r="H981" s="197"/>
      <c r="I981" s="197"/>
      <c r="J981" s="226"/>
      <c r="L981" s="186" t="str">
        <f aca="false">IF(AND(L$30&gt;=$D981,L$30&lt;=$D981,NOT(ISBLANK($D981))),$G981,"")</f>
        <v/>
      </c>
      <c r="M981" s="186" t="str">
        <f aca="false">IF(AND(M$30&gt;=$D981,M$30&lt;=$D981,NOT(ISBLANK($D981))),$G981,"")</f>
        <v/>
      </c>
      <c r="N981" s="186" t="str">
        <f aca="false">IF(AND(N$30&gt;=$D981,N$30&lt;=$D981,NOT(ISBLANK($D981))),$G981,"")</f>
        <v/>
      </c>
      <c r="O981" s="186" t="str">
        <f aca="false">IF(AND(O$30&gt;=$D981,O$30&lt;=$D981,NOT(ISBLANK($D981))),$G981,"")</f>
        <v/>
      </c>
      <c r="P981" s="186" t="str">
        <f aca="false">IF(AND(P$30&gt;=$D981,P$30&lt;=$D981,NOT(ISBLANK($D981))),$G981,"")</f>
        <v/>
      </c>
      <c r="Q981" s="186" t="str">
        <f aca="false">IF(AND(Q$30&gt;=$D981,Q$30&lt;=$D981,NOT(ISBLANK($D981))),$G981,"")</f>
        <v/>
      </c>
      <c r="R981" s="186" t="str">
        <f aca="false">IF(AND(R$30&gt;=$D981,R$30&lt;=$D981,NOT(ISBLANK($D981))),$G981,"")</f>
        <v/>
      </c>
    </row>
    <row r="982" customFormat="false" ht="15.05" hidden="false" customHeight="false" outlineLevel="0" collapsed="false">
      <c r="G982" s="0"/>
      <c r="H982" s="197"/>
      <c r="I982" s="197"/>
      <c r="J982" s="226"/>
      <c r="L982" s="186" t="str">
        <f aca="false">IF(AND(L$30&gt;=$D982,L$30&lt;=$D982,NOT(ISBLANK($D982))),$G982,"")</f>
        <v/>
      </c>
      <c r="M982" s="186" t="str">
        <f aca="false">IF(AND(M$30&gt;=$D982,M$30&lt;=$D982,NOT(ISBLANK($D982))),$G982,"")</f>
        <v/>
      </c>
      <c r="N982" s="186" t="str">
        <f aca="false">IF(AND(N$30&gt;=$D982,N$30&lt;=$D982,NOT(ISBLANK($D982))),$G982,"")</f>
        <v/>
      </c>
      <c r="O982" s="186" t="str">
        <f aca="false">IF(AND(O$30&gt;=$D982,O$30&lt;=$D982,NOT(ISBLANK($D982))),$G982,"")</f>
        <v/>
      </c>
      <c r="P982" s="186" t="str">
        <f aca="false">IF(AND(P$30&gt;=$D982,P$30&lt;=$D982,NOT(ISBLANK($D982))),$G982,"")</f>
        <v/>
      </c>
      <c r="Q982" s="186" t="str">
        <f aca="false">IF(AND(Q$30&gt;=$D982,Q$30&lt;=$D982,NOT(ISBLANK($D982))),$G982,"")</f>
        <v/>
      </c>
      <c r="R982" s="186" t="str">
        <f aca="false">IF(AND(R$30&gt;=$D982,R$30&lt;=$D982,NOT(ISBLANK($D982))),$G982,"")</f>
        <v/>
      </c>
    </row>
    <row r="983" customFormat="false" ht="15.05" hidden="false" customHeight="false" outlineLevel="0" collapsed="false">
      <c r="G983" s="0"/>
      <c r="H983" s="197"/>
      <c r="I983" s="197"/>
      <c r="J983" s="226"/>
      <c r="L983" s="186" t="str">
        <f aca="false">IF(AND(L$30&gt;=$D983,L$30&lt;=$D983,NOT(ISBLANK($D983))),$G983,"")</f>
        <v/>
      </c>
      <c r="M983" s="186" t="str">
        <f aca="false">IF(AND(M$30&gt;=$D983,M$30&lt;=$D983,NOT(ISBLANK($D983))),$G983,"")</f>
        <v/>
      </c>
      <c r="N983" s="186" t="str">
        <f aca="false">IF(AND(N$30&gt;=$D983,N$30&lt;=$D983,NOT(ISBLANK($D983))),$G983,"")</f>
        <v/>
      </c>
      <c r="O983" s="186" t="str">
        <f aca="false">IF(AND(O$30&gt;=$D983,O$30&lt;=$D983,NOT(ISBLANK($D983))),$G983,"")</f>
        <v/>
      </c>
      <c r="P983" s="186" t="str">
        <f aca="false">IF(AND(P$30&gt;=$D983,P$30&lt;=$D983,NOT(ISBLANK($D983))),$G983,"")</f>
        <v/>
      </c>
      <c r="Q983" s="186" t="str">
        <f aca="false">IF(AND(Q$30&gt;=$D983,Q$30&lt;=$D983,NOT(ISBLANK($D983))),$G983,"")</f>
        <v/>
      </c>
      <c r="R983" s="186" t="str">
        <f aca="false">IF(AND(R$30&gt;=$D983,R$30&lt;=$D983,NOT(ISBLANK($D983))),$G983,"")</f>
        <v/>
      </c>
    </row>
    <row r="984" customFormat="false" ht="15.05" hidden="false" customHeight="false" outlineLevel="0" collapsed="false">
      <c r="G984" s="0"/>
      <c r="H984" s="197"/>
      <c r="I984" s="197"/>
      <c r="J984" s="226"/>
      <c r="L984" s="186" t="str">
        <f aca="false">IF(AND(L$30&gt;=$D984,L$30&lt;=$D984,NOT(ISBLANK($D984))),$G984,"")</f>
        <v/>
      </c>
      <c r="M984" s="186" t="str">
        <f aca="false">IF(AND(M$30&gt;=$D984,M$30&lt;=$D984,NOT(ISBLANK($D984))),$G984,"")</f>
        <v/>
      </c>
      <c r="N984" s="186" t="str">
        <f aca="false">IF(AND(N$30&gt;=$D984,N$30&lt;=$D984,NOT(ISBLANK($D984))),$G984,"")</f>
        <v/>
      </c>
      <c r="O984" s="186" t="str">
        <f aca="false">IF(AND(O$30&gt;=$D984,O$30&lt;=$D984,NOT(ISBLANK($D984))),$G984,"")</f>
        <v/>
      </c>
      <c r="P984" s="186" t="str">
        <f aca="false">IF(AND(P$30&gt;=$D984,P$30&lt;=$D984,NOT(ISBLANK($D984))),$G984,"")</f>
        <v/>
      </c>
      <c r="Q984" s="186" t="str">
        <f aca="false">IF(AND(Q$30&gt;=$D984,Q$30&lt;=$D984,NOT(ISBLANK($D984))),$G984,"")</f>
        <v/>
      </c>
      <c r="R984" s="186" t="str">
        <f aca="false">IF(AND(R$30&gt;=$D984,R$30&lt;=$D984,NOT(ISBLANK($D984))),$G984,"")</f>
        <v/>
      </c>
    </row>
    <row r="985" customFormat="false" ht="15.05" hidden="false" customHeight="false" outlineLevel="0" collapsed="false">
      <c r="G985" s="0"/>
      <c r="H985" s="197"/>
      <c r="I985" s="197"/>
      <c r="J985" s="226"/>
      <c r="L985" s="186" t="str">
        <f aca="false">IF(AND(L$30&gt;=$D985,L$30&lt;=$D985,NOT(ISBLANK($D985))),$G985,"")</f>
        <v/>
      </c>
      <c r="M985" s="186" t="str">
        <f aca="false">IF(AND(M$30&gt;=$D985,M$30&lt;=$D985,NOT(ISBLANK($D985))),$G985,"")</f>
        <v/>
      </c>
      <c r="N985" s="186" t="str">
        <f aca="false">IF(AND(N$30&gt;=$D985,N$30&lt;=$D985,NOT(ISBLANK($D985))),$G985,"")</f>
        <v/>
      </c>
      <c r="O985" s="186" t="str">
        <f aca="false">IF(AND(O$30&gt;=$D985,O$30&lt;=$D985,NOT(ISBLANK($D985))),$G985,"")</f>
        <v/>
      </c>
      <c r="P985" s="186" t="str">
        <f aca="false">IF(AND(P$30&gt;=$D985,P$30&lt;=$D985,NOT(ISBLANK($D985))),$G985,"")</f>
        <v/>
      </c>
      <c r="Q985" s="186" t="str">
        <f aca="false">IF(AND(Q$30&gt;=$D985,Q$30&lt;=$D985,NOT(ISBLANK($D985))),$G985,"")</f>
        <v/>
      </c>
      <c r="R985" s="186" t="str">
        <f aca="false">IF(AND(R$30&gt;=$D985,R$30&lt;=$D985,NOT(ISBLANK($D985))),$G985,"")</f>
        <v/>
      </c>
    </row>
    <row r="986" customFormat="false" ht="15.05" hidden="false" customHeight="false" outlineLevel="0" collapsed="false">
      <c r="G986" s="0"/>
      <c r="H986" s="197"/>
      <c r="I986" s="197"/>
      <c r="J986" s="226"/>
      <c r="L986" s="186" t="str">
        <f aca="false">IF(AND(L$30&gt;=$D986,L$30&lt;=$D986,NOT(ISBLANK($D986))),$G986,"")</f>
        <v/>
      </c>
      <c r="M986" s="186" t="str">
        <f aca="false">IF(AND(M$30&gt;=$D986,M$30&lt;=$D986,NOT(ISBLANK($D986))),$G986,"")</f>
        <v/>
      </c>
      <c r="N986" s="186" t="str">
        <f aca="false">IF(AND(N$30&gt;=$D986,N$30&lt;=$D986,NOT(ISBLANK($D986))),$G986,"")</f>
        <v/>
      </c>
      <c r="O986" s="186" t="str">
        <f aca="false">IF(AND(O$30&gt;=$D986,O$30&lt;=$D986,NOT(ISBLANK($D986))),$G986,"")</f>
        <v/>
      </c>
      <c r="P986" s="186" t="str">
        <f aca="false">IF(AND(P$30&gt;=$D986,P$30&lt;=$D986,NOT(ISBLANK($D986))),$G986,"")</f>
        <v/>
      </c>
      <c r="Q986" s="186" t="str">
        <f aca="false">IF(AND(Q$30&gt;=$D986,Q$30&lt;=$D986,NOT(ISBLANK($D986))),$G986,"")</f>
        <v/>
      </c>
      <c r="R986" s="186" t="str">
        <f aca="false">IF(AND(R$30&gt;=$D986,R$30&lt;=$D986,NOT(ISBLANK($D986))),$G986,"")</f>
        <v/>
      </c>
    </row>
    <row r="987" customFormat="false" ht="15.05" hidden="false" customHeight="false" outlineLevel="0" collapsed="false">
      <c r="G987" s="0"/>
      <c r="H987" s="197"/>
      <c r="I987" s="197"/>
      <c r="J987" s="226"/>
      <c r="L987" s="186" t="str">
        <f aca="false">IF(AND(L$30&gt;=$D987,L$30&lt;=$D987,NOT(ISBLANK($D987))),$G987,"")</f>
        <v/>
      </c>
      <c r="M987" s="186" t="str">
        <f aca="false">IF(AND(M$30&gt;=$D987,M$30&lt;=$D987,NOT(ISBLANK($D987))),$G987,"")</f>
        <v/>
      </c>
      <c r="N987" s="186" t="str">
        <f aca="false">IF(AND(N$30&gt;=$D987,N$30&lt;=$D987,NOT(ISBLANK($D987))),$G987,"")</f>
        <v/>
      </c>
      <c r="O987" s="186" t="str">
        <f aca="false">IF(AND(O$30&gt;=$D987,O$30&lt;=$D987,NOT(ISBLANK($D987))),$G987,"")</f>
        <v/>
      </c>
      <c r="P987" s="186" t="str">
        <f aca="false">IF(AND(P$30&gt;=$D987,P$30&lt;=$D987,NOT(ISBLANK($D987))),$G987,"")</f>
        <v/>
      </c>
      <c r="Q987" s="186" t="str">
        <f aca="false">IF(AND(Q$30&gt;=$D987,Q$30&lt;=$D987,NOT(ISBLANK($D987))),$G987,"")</f>
        <v/>
      </c>
      <c r="R987" s="186" t="str">
        <f aca="false">IF(AND(R$30&gt;=$D987,R$30&lt;=$D987,NOT(ISBLANK($D987))),$G987,"")</f>
        <v/>
      </c>
    </row>
    <row r="988" customFormat="false" ht="15.05" hidden="false" customHeight="false" outlineLevel="0" collapsed="false">
      <c r="G988" s="0"/>
      <c r="H988" s="197"/>
      <c r="I988" s="197"/>
      <c r="J988" s="226"/>
      <c r="L988" s="186" t="str">
        <f aca="false">IF(AND(L$30&gt;=$D988,L$30&lt;=$D988,NOT(ISBLANK($D988))),$G988,"")</f>
        <v/>
      </c>
      <c r="M988" s="186" t="str">
        <f aca="false">IF(AND(M$30&gt;=$D988,M$30&lt;=$D988,NOT(ISBLANK($D988))),$G988,"")</f>
        <v/>
      </c>
      <c r="N988" s="186" t="str">
        <f aca="false">IF(AND(N$30&gt;=$D988,N$30&lt;=$D988,NOT(ISBLANK($D988))),$G988,"")</f>
        <v/>
      </c>
      <c r="O988" s="186" t="str">
        <f aca="false">IF(AND(O$30&gt;=$D988,O$30&lt;=$D988,NOT(ISBLANK($D988))),$G988,"")</f>
        <v/>
      </c>
      <c r="P988" s="186" t="str">
        <f aca="false">IF(AND(P$30&gt;=$D988,P$30&lt;=$D988,NOT(ISBLANK($D988))),$G988,"")</f>
        <v/>
      </c>
      <c r="Q988" s="186" t="str">
        <f aca="false">IF(AND(Q$30&gt;=$D988,Q$30&lt;=$D988,NOT(ISBLANK($D988))),$G988,"")</f>
        <v/>
      </c>
      <c r="R988" s="186" t="str">
        <f aca="false">IF(AND(R$30&gt;=$D988,R$30&lt;=$D988,NOT(ISBLANK($D988))),$G988,"")</f>
        <v/>
      </c>
    </row>
    <row r="989" customFormat="false" ht="15.05" hidden="false" customHeight="false" outlineLevel="0" collapsed="false">
      <c r="G989" s="0"/>
      <c r="H989" s="197"/>
      <c r="I989" s="197"/>
      <c r="J989" s="226"/>
      <c r="L989" s="186" t="str">
        <f aca="false">IF(AND(L$30&gt;=$D989,L$30&lt;=$D989,NOT(ISBLANK($D989))),$G989,"")</f>
        <v/>
      </c>
      <c r="M989" s="186" t="str">
        <f aca="false">IF(AND(M$30&gt;=$D989,M$30&lt;=$D989,NOT(ISBLANK($D989))),$G989,"")</f>
        <v/>
      </c>
      <c r="N989" s="186" t="str">
        <f aca="false">IF(AND(N$30&gt;=$D989,N$30&lt;=$D989,NOT(ISBLANK($D989))),$G989,"")</f>
        <v/>
      </c>
      <c r="O989" s="186" t="str">
        <f aca="false">IF(AND(O$30&gt;=$D989,O$30&lt;=$D989,NOT(ISBLANK($D989))),$G989,"")</f>
        <v/>
      </c>
      <c r="P989" s="186" t="str">
        <f aca="false">IF(AND(P$30&gt;=$D989,P$30&lt;=$D989,NOT(ISBLANK($D989))),$G989,"")</f>
        <v/>
      </c>
      <c r="Q989" s="186" t="str">
        <f aca="false">IF(AND(Q$30&gt;=$D989,Q$30&lt;=$D989,NOT(ISBLANK($D989))),$G989,"")</f>
        <v/>
      </c>
      <c r="R989" s="186" t="str">
        <f aca="false">IF(AND(R$30&gt;=$D989,R$30&lt;=$D989,NOT(ISBLANK($D989))),$G989,"")</f>
        <v/>
      </c>
    </row>
    <row r="990" customFormat="false" ht="15.05" hidden="false" customHeight="false" outlineLevel="0" collapsed="false">
      <c r="G990" s="0"/>
      <c r="H990" s="197"/>
      <c r="I990" s="197"/>
      <c r="J990" s="226"/>
      <c r="L990" s="186" t="str">
        <f aca="false">IF(AND(L$30&gt;=$D990,L$30&lt;=$D990,NOT(ISBLANK($D990))),$G990,"")</f>
        <v/>
      </c>
      <c r="M990" s="186" t="str">
        <f aca="false">IF(AND(M$30&gt;=$D990,M$30&lt;=$D990,NOT(ISBLANK($D990))),$G990,"")</f>
        <v/>
      </c>
      <c r="N990" s="186" t="str">
        <f aca="false">IF(AND(N$30&gt;=$D990,N$30&lt;=$D990,NOT(ISBLANK($D990))),$G990,"")</f>
        <v/>
      </c>
      <c r="O990" s="186" t="str">
        <f aca="false">IF(AND(O$30&gt;=$D990,O$30&lt;=$D990,NOT(ISBLANK($D990))),$G990,"")</f>
        <v/>
      </c>
      <c r="P990" s="186" t="str">
        <f aca="false">IF(AND(P$30&gt;=$D990,P$30&lt;=$D990,NOT(ISBLANK($D990))),$G990,"")</f>
        <v/>
      </c>
      <c r="Q990" s="186" t="str">
        <f aca="false">IF(AND(Q$30&gt;=$D990,Q$30&lt;=$D990,NOT(ISBLANK($D990))),$G990,"")</f>
        <v/>
      </c>
      <c r="R990" s="186" t="str">
        <f aca="false">IF(AND(R$30&gt;=$D990,R$30&lt;=$D990,NOT(ISBLANK($D990))),$G990,"")</f>
        <v/>
      </c>
    </row>
    <row r="991" customFormat="false" ht="15.05" hidden="false" customHeight="false" outlineLevel="0" collapsed="false">
      <c r="G991" s="0"/>
      <c r="H991" s="197"/>
      <c r="I991" s="197"/>
      <c r="J991" s="226"/>
      <c r="L991" s="186" t="str">
        <f aca="false">IF(AND(L$30&gt;=$D991,L$30&lt;=$D991,NOT(ISBLANK($D991))),$G991,"")</f>
        <v/>
      </c>
      <c r="M991" s="186" t="str">
        <f aca="false">IF(AND(M$30&gt;=$D991,M$30&lt;=$D991,NOT(ISBLANK($D991))),$G991,"")</f>
        <v/>
      </c>
      <c r="N991" s="186" t="str">
        <f aca="false">IF(AND(N$30&gt;=$D991,N$30&lt;=$D991,NOT(ISBLANK($D991))),$G991,"")</f>
        <v/>
      </c>
      <c r="O991" s="186" t="str">
        <f aca="false">IF(AND(O$30&gt;=$D991,O$30&lt;=$D991,NOT(ISBLANK($D991))),$G991,"")</f>
        <v/>
      </c>
      <c r="P991" s="186" t="str">
        <f aca="false">IF(AND(P$30&gt;=$D991,P$30&lt;=$D991,NOT(ISBLANK($D991))),$G991,"")</f>
        <v/>
      </c>
      <c r="Q991" s="186" t="str">
        <f aca="false">IF(AND(Q$30&gt;=$D991,Q$30&lt;=$D991,NOT(ISBLANK($D991))),$G991,"")</f>
        <v/>
      </c>
      <c r="R991" s="186" t="str">
        <f aca="false">IF(AND(R$30&gt;=$D991,R$30&lt;=$D991,NOT(ISBLANK($D991))),$G991,"")</f>
        <v/>
      </c>
    </row>
    <row r="992" customFormat="false" ht="15.05" hidden="false" customHeight="false" outlineLevel="0" collapsed="false">
      <c r="G992" s="0"/>
      <c r="H992" s="197"/>
      <c r="I992" s="197"/>
      <c r="J992" s="226"/>
      <c r="L992" s="186" t="str">
        <f aca="false">IF(AND(L$30&gt;=$D992,L$30&lt;=$D992,NOT(ISBLANK($D992))),$G992,"")</f>
        <v/>
      </c>
      <c r="M992" s="186" t="str">
        <f aca="false">IF(AND(M$30&gt;=$D992,M$30&lt;=$D992,NOT(ISBLANK($D992))),$G992,"")</f>
        <v/>
      </c>
      <c r="N992" s="186" t="str">
        <f aca="false">IF(AND(N$30&gt;=$D992,N$30&lt;=$D992,NOT(ISBLANK($D992))),$G992,"")</f>
        <v/>
      </c>
      <c r="O992" s="186" t="str">
        <f aca="false">IF(AND(O$30&gt;=$D992,O$30&lt;=$D992,NOT(ISBLANK($D992))),$G992,"")</f>
        <v/>
      </c>
      <c r="P992" s="186" t="str">
        <f aca="false">IF(AND(P$30&gt;=$D992,P$30&lt;=$D992,NOT(ISBLANK($D992))),$G992,"")</f>
        <v/>
      </c>
      <c r="Q992" s="186" t="str">
        <f aca="false">IF(AND(Q$30&gt;=$D992,Q$30&lt;=$D992,NOT(ISBLANK($D992))),$G992,"")</f>
        <v/>
      </c>
      <c r="R992" s="186" t="str">
        <f aca="false">IF(AND(R$30&gt;=$D992,R$30&lt;=$D992,NOT(ISBLANK($D992))),$G992,"")</f>
        <v/>
      </c>
    </row>
    <row r="993" customFormat="false" ht="15.05" hidden="false" customHeight="false" outlineLevel="0" collapsed="false">
      <c r="G993" s="0"/>
      <c r="H993" s="197"/>
      <c r="I993" s="197"/>
      <c r="J993" s="226"/>
      <c r="L993" s="186" t="str">
        <f aca="false">IF(AND(L$30&gt;=$D993,L$30&lt;=$D993,NOT(ISBLANK($D993))),$G993,"")</f>
        <v/>
      </c>
      <c r="M993" s="186" t="str">
        <f aca="false">IF(AND(M$30&gt;=$D993,M$30&lt;=$D993,NOT(ISBLANK($D993))),$G993,"")</f>
        <v/>
      </c>
      <c r="N993" s="186" t="str">
        <f aca="false">IF(AND(N$30&gt;=$D993,N$30&lt;=$D993,NOT(ISBLANK($D993))),$G993,"")</f>
        <v/>
      </c>
      <c r="O993" s="186" t="str">
        <f aca="false">IF(AND(O$30&gt;=$D993,O$30&lt;=$D993,NOT(ISBLANK($D993))),$G993,"")</f>
        <v/>
      </c>
      <c r="P993" s="186" t="str">
        <f aca="false">IF(AND(P$30&gt;=$D993,P$30&lt;=$D993,NOT(ISBLANK($D993))),$G993,"")</f>
        <v/>
      </c>
      <c r="Q993" s="186" t="str">
        <f aca="false">IF(AND(Q$30&gt;=$D993,Q$30&lt;=$D993,NOT(ISBLANK($D993))),$G993,"")</f>
        <v/>
      </c>
      <c r="R993" s="186" t="str">
        <f aca="false">IF(AND(R$30&gt;=$D993,R$30&lt;=$D993,NOT(ISBLANK($D993))),$G993,"")</f>
        <v/>
      </c>
    </row>
    <row r="994" customFormat="false" ht="15.05" hidden="false" customHeight="false" outlineLevel="0" collapsed="false">
      <c r="G994" s="0"/>
      <c r="H994" s="197"/>
      <c r="I994" s="197"/>
      <c r="J994" s="226"/>
      <c r="L994" s="186" t="str">
        <f aca="false">IF(AND(L$30&gt;=$D994,L$30&lt;=$D994,NOT(ISBLANK($D994))),$G994,"")</f>
        <v/>
      </c>
      <c r="M994" s="186" t="str">
        <f aca="false">IF(AND(M$30&gt;=$D994,M$30&lt;=$D994,NOT(ISBLANK($D994))),$G994,"")</f>
        <v/>
      </c>
      <c r="N994" s="186" t="str">
        <f aca="false">IF(AND(N$30&gt;=$D994,N$30&lt;=$D994,NOT(ISBLANK($D994))),$G994,"")</f>
        <v/>
      </c>
      <c r="O994" s="186" t="str">
        <f aca="false">IF(AND(O$30&gt;=$D994,O$30&lt;=$D994,NOT(ISBLANK($D994))),$G994,"")</f>
        <v/>
      </c>
      <c r="P994" s="186" t="str">
        <f aca="false">IF(AND(P$30&gt;=$D994,P$30&lt;=$D994,NOT(ISBLANK($D994))),$G994,"")</f>
        <v/>
      </c>
      <c r="Q994" s="186" t="str">
        <f aca="false">IF(AND(Q$30&gt;=$D994,Q$30&lt;=$D994,NOT(ISBLANK($D994))),$G994,"")</f>
        <v/>
      </c>
      <c r="R994" s="186" t="str">
        <f aca="false">IF(AND(R$30&gt;=$D994,R$30&lt;=$D994,NOT(ISBLANK($D994))),$G994,"")</f>
        <v/>
      </c>
    </row>
    <row r="995" customFormat="false" ht="15.05" hidden="false" customHeight="false" outlineLevel="0" collapsed="false">
      <c r="G995" s="0"/>
      <c r="H995" s="197"/>
      <c r="I995" s="197"/>
      <c r="J995" s="226"/>
      <c r="L995" s="186" t="str">
        <f aca="false">IF(AND(L$30&gt;=$D995,L$30&lt;=$D995,NOT(ISBLANK($D995))),$G995,"")</f>
        <v/>
      </c>
      <c r="M995" s="186" t="str">
        <f aca="false">IF(AND(M$30&gt;=$D995,M$30&lt;=$D995,NOT(ISBLANK($D995))),$G995,"")</f>
        <v/>
      </c>
      <c r="N995" s="186" t="str">
        <f aca="false">IF(AND(N$30&gt;=$D995,N$30&lt;=$D995,NOT(ISBLANK($D995))),$G995,"")</f>
        <v/>
      </c>
      <c r="O995" s="186" t="str">
        <f aca="false">IF(AND(O$30&gt;=$D995,O$30&lt;=$D995,NOT(ISBLANK($D995))),$G995,"")</f>
        <v/>
      </c>
      <c r="P995" s="186" t="str">
        <f aca="false">IF(AND(P$30&gt;=$D995,P$30&lt;=$D995,NOT(ISBLANK($D995))),$G995,"")</f>
        <v/>
      </c>
      <c r="Q995" s="186" t="str">
        <f aca="false">IF(AND(Q$30&gt;=$D995,Q$30&lt;=$D995,NOT(ISBLANK($D995))),$G995,"")</f>
        <v/>
      </c>
      <c r="R995" s="186" t="str">
        <f aca="false">IF(AND(R$30&gt;=$D995,R$30&lt;=$D995,NOT(ISBLANK($D995))),$G995,"")</f>
        <v/>
      </c>
    </row>
    <row r="996" customFormat="false" ht="15.05" hidden="false" customHeight="false" outlineLevel="0" collapsed="false">
      <c r="G996" s="0"/>
      <c r="H996" s="197"/>
      <c r="I996" s="197"/>
      <c r="J996" s="226"/>
      <c r="L996" s="186" t="str">
        <f aca="false">IF(AND(L$30&gt;=$D996,L$30&lt;=$D996,NOT(ISBLANK($D996))),$G996,"")</f>
        <v/>
      </c>
      <c r="M996" s="186" t="str">
        <f aca="false">IF(AND(M$30&gt;=$D996,M$30&lt;=$D996,NOT(ISBLANK($D996))),$G996,"")</f>
        <v/>
      </c>
      <c r="N996" s="186" t="str">
        <f aca="false">IF(AND(N$30&gt;=$D996,N$30&lt;=$D996,NOT(ISBLANK($D996))),$G996,"")</f>
        <v/>
      </c>
      <c r="O996" s="186" t="str">
        <f aca="false">IF(AND(O$30&gt;=$D996,O$30&lt;=$D996,NOT(ISBLANK($D996))),$G996,"")</f>
        <v/>
      </c>
      <c r="P996" s="186" t="str">
        <f aca="false">IF(AND(P$30&gt;=$D996,P$30&lt;=$D996,NOT(ISBLANK($D996))),$G996,"")</f>
        <v/>
      </c>
      <c r="Q996" s="186" t="str">
        <f aca="false">IF(AND(Q$30&gt;=$D996,Q$30&lt;=$D996,NOT(ISBLANK($D996))),$G996,"")</f>
        <v/>
      </c>
      <c r="R996" s="186" t="str">
        <f aca="false">IF(AND(R$30&gt;=$D996,R$30&lt;=$D996,NOT(ISBLANK($D996))),$G996,"")</f>
        <v/>
      </c>
    </row>
    <row r="997" customFormat="false" ht="15.05" hidden="false" customHeight="false" outlineLevel="0" collapsed="false">
      <c r="G997" s="0"/>
      <c r="H997" s="197"/>
      <c r="I997" s="197"/>
      <c r="J997" s="226"/>
      <c r="L997" s="186" t="str">
        <f aca="false">IF(AND(L$30&gt;=$D997,L$30&lt;=$D997,NOT(ISBLANK($D997))),$G997,"")</f>
        <v/>
      </c>
      <c r="M997" s="186" t="str">
        <f aca="false">IF(AND(M$30&gt;=$D997,M$30&lt;=$D997,NOT(ISBLANK($D997))),$G997,"")</f>
        <v/>
      </c>
      <c r="N997" s="186" t="str">
        <f aca="false">IF(AND(N$30&gt;=$D997,N$30&lt;=$D997,NOT(ISBLANK($D997))),$G997,"")</f>
        <v/>
      </c>
      <c r="O997" s="186" t="str">
        <f aca="false">IF(AND(O$30&gt;=$D997,O$30&lt;=$D997,NOT(ISBLANK($D997))),$G997,"")</f>
        <v/>
      </c>
      <c r="P997" s="186" t="str">
        <f aca="false">IF(AND(P$30&gt;=$D997,P$30&lt;=$D997,NOT(ISBLANK($D997))),$G997,"")</f>
        <v/>
      </c>
      <c r="Q997" s="186" t="str">
        <f aca="false">IF(AND(Q$30&gt;=$D997,Q$30&lt;=$D997,NOT(ISBLANK($D997))),$G997,"")</f>
        <v/>
      </c>
      <c r="R997" s="186" t="str">
        <f aca="false">IF(AND(R$30&gt;=$D997,R$30&lt;=$D997,NOT(ISBLANK($D997))),$G997,"")</f>
        <v/>
      </c>
    </row>
    <row r="998" customFormat="false" ht="15.05" hidden="false" customHeight="false" outlineLevel="0" collapsed="false">
      <c r="G998" s="0"/>
      <c r="H998" s="197"/>
      <c r="I998" s="197"/>
      <c r="J998" s="226"/>
      <c r="L998" s="186" t="str">
        <f aca="false">IF(AND(L$30&gt;=$D998,L$30&lt;=$D998,NOT(ISBLANK($D998))),$G998,"")</f>
        <v/>
      </c>
      <c r="M998" s="186" t="str">
        <f aca="false">IF(AND(M$30&gt;=$D998,M$30&lt;=$D998,NOT(ISBLANK($D998))),$G998,"")</f>
        <v/>
      </c>
      <c r="N998" s="186" t="str">
        <f aca="false">IF(AND(N$30&gt;=$D998,N$30&lt;=$D998,NOT(ISBLANK($D998))),$G998,"")</f>
        <v/>
      </c>
      <c r="O998" s="186" t="str">
        <f aca="false">IF(AND(O$30&gt;=$D998,O$30&lt;=$D998,NOT(ISBLANK($D998))),$G998,"")</f>
        <v/>
      </c>
      <c r="P998" s="186" t="str">
        <f aca="false">IF(AND(P$30&gt;=$D998,P$30&lt;=$D998,NOT(ISBLANK($D998))),$G998,"")</f>
        <v/>
      </c>
      <c r="Q998" s="186" t="str">
        <f aca="false">IF(AND(Q$30&gt;=$D998,Q$30&lt;=$D998,NOT(ISBLANK($D998))),$G998,"")</f>
        <v/>
      </c>
      <c r="R998" s="186" t="str">
        <f aca="false">IF(AND(R$30&gt;=$D998,R$30&lt;=$D998,NOT(ISBLANK($D998))),$G998,"")</f>
        <v/>
      </c>
    </row>
    <row r="999" customFormat="false" ht="15.05" hidden="false" customHeight="false" outlineLevel="0" collapsed="false">
      <c r="G999" s="0"/>
      <c r="H999" s="197"/>
      <c r="I999" s="197"/>
      <c r="J999" s="226"/>
      <c r="L999" s="186" t="str">
        <f aca="false">IF(AND(L$30&gt;=$D999,L$30&lt;=$D999,NOT(ISBLANK($D999))),$G999,"")</f>
        <v/>
      </c>
      <c r="M999" s="186" t="str">
        <f aca="false">IF(AND(M$30&gt;=$D999,M$30&lt;=$D999,NOT(ISBLANK($D999))),$G999,"")</f>
        <v/>
      </c>
      <c r="N999" s="186" t="str">
        <f aca="false">IF(AND(N$30&gt;=$D999,N$30&lt;=$D999,NOT(ISBLANK($D999))),$G999,"")</f>
        <v/>
      </c>
      <c r="O999" s="186" t="str">
        <f aca="false">IF(AND(O$30&gt;=$D999,O$30&lt;=$D999,NOT(ISBLANK($D999))),$G999,"")</f>
        <v/>
      </c>
      <c r="P999" s="186" t="str">
        <f aca="false">IF(AND(P$30&gt;=$D999,P$30&lt;=$D999,NOT(ISBLANK($D999))),$G999,"")</f>
        <v/>
      </c>
      <c r="Q999" s="186" t="str">
        <f aca="false">IF(AND(Q$30&gt;=$D999,Q$30&lt;=$D999,NOT(ISBLANK($D999))),$G999,"")</f>
        <v/>
      </c>
      <c r="R999" s="186" t="str">
        <f aca="false">IF(AND(R$30&gt;=$D999,R$30&lt;=$D999,NOT(ISBLANK($D999))),$G999,"")</f>
        <v/>
      </c>
    </row>
    <row r="1000" customFormat="false" ht="15.05" hidden="false" customHeight="false" outlineLevel="0" collapsed="false">
      <c r="G1000" s="0"/>
      <c r="H1000" s="197"/>
      <c r="I1000" s="197"/>
      <c r="J1000" s="226"/>
      <c r="L1000" s="186" t="str">
        <f aca="false">IF(AND(L$30&gt;=$D1000,L$30&lt;=$D1000,NOT(ISBLANK($D1000))),$G1000,"")</f>
        <v/>
      </c>
      <c r="M1000" s="186" t="str">
        <f aca="false">IF(AND(M$30&gt;=$D1000,M$30&lt;=$D1000,NOT(ISBLANK($D1000))),$G1000,"")</f>
        <v/>
      </c>
      <c r="N1000" s="186" t="str">
        <f aca="false">IF(AND(N$30&gt;=$D1000,N$30&lt;=$D1000,NOT(ISBLANK($D1000))),$G1000,"")</f>
        <v/>
      </c>
      <c r="O1000" s="186" t="str">
        <f aca="false">IF(AND(O$30&gt;=$D1000,O$30&lt;=$D1000,NOT(ISBLANK($D1000))),$G1000,"")</f>
        <v/>
      </c>
      <c r="P1000" s="186" t="str">
        <f aca="false">IF(AND(P$30&gt;=$D1000,P$30&lt;=$D1000,NOT(ISBLANK($D1000))),$G1000,"")</f>
        <v/>
      </c>
      <c r="Q1000" s="186" t="str">
        <f aca="false">IF(AND(Q$30&gt;=$D1000,Q$30&lt;=$D1000,NOT(ISBLANK($D1000))),$G1000,"")</f>
        <v/>
      </c>
      <c r="R1000" s="186" t="str">
        <f aca="false">IF(AND(R$30&gt;=$D1000,R$30&lt;=$D1000,NOT(ISBLANK($D1000))),$G1000,"")</f>
        <v/>
      </c>
    </row>
    <row r="1001" customFormat="false" ht="15.05" hidden="false" customHeight="false" outlineLevel="0" collapsed="false">
      <c r="G1001" s="0"/>
      <c r="H1001" s="197"/>
      <c r="I1001" s="197"/>
      <c r="J1001" s="226"/>
      <c r="L1001" s="186" t="str">
        <f aca="false">IF(AND(L$30&gt;=$D1001,L$30&lt;=$D1001,NOT(ISBLANK($D1001))),$G1001,"")</f>
        <v/>
      </c>
      <c r="M1001" s="186" t="str">
        <f aca="false">IF(AND(M$30&gt;=$D1001,M$30&lt;=$D1001,NOT(ISBLANK($D1001))),$G1001,"")</f>
        <v/>
      </c>
      <c r="N1001" s="186" t="str">
        <f aca="false">IF(AND(N$30&gt;=$D1001,N$30&lt;=$D1001,NOT(ISBLANK($D1001))),$G1001,"")</f>
        <v/>
      </c>
      <c r="O1001" s="186" t="str">
        <f aca="false">IF(AND(O$30&gt;=$D1001,O$30&lt;=$D1001,NOT(ISBLANK($D1001))),$G1001,"")</f>
        <v/>
      </c>
      <c r="P1001" s="186" t="str">
        <f aca="false">IF(AND(P$30&gt;=$D1001,P$30&lt;=$D1001,NOT(ISBLANK($D1001))),$G1001,"")</f>
        <v/>
      </c>
      <c r="Q1001" s="186" t="str">
        <f aca="false">IF(AND(Q$30&gt;=$D1001,Q$30&lt;=$D1001,NOT(ISBLANK($D1001))),$G1001,"")</f>
        <v/>
      </c>
      <c r="R1001" s="186" t="str">
        <f aca="false">IF(AND(R$30&gt;=$D1001,R$30&lt;=$D1001,NOT(ISBLANK($D1001))),$G1001,"")</f>
        <v/>
      </c>
    </row>
    <row r="1002" customFormat="false" ht="15.05" hidden="false" customHeight="false" outlineLevel="0" collapsed="false">
      <c r="G1002" s="0"/>
      <c r="H1002" s="197"/>
      <c r="I1002" s="197"/>
      <c r="J1002" s="226"/>
      <c r="L1002" s="186" t="str">
        <f aca="false">IF(AND(L$30&gt;=$D1002,L$30&lt;=$D1002,NOT(ISBLANK($D1002))),$G1002,"")</f>
        <v/>
      </c>
      <c r="M1002" s="186" t="str">
        <f aca="false">IF(AND(M$30&gt;=$D1002,M$30&lt;=$D1002,NOT(ISBLANK($D1002))),$G1002,"")</f>
        <v/>
      </c>
      <c r="N1002" s="186" t="str">
        <f aca="false">IF(AND(N$30&gt;=$D1002,N$30&lt;=$D1002,NOT(ISBLANK($D1002))),$G1002,"")</f>
        <v/>
      </c>
      <c r="O1002" s="186" t="str">
        <f aca="false">IF(AND(O$30&gt;=$D1002,O$30&lt;=$D1002,NOT(ISBLANK($D1002))),$G1002,"")</f>
        <v/>
      </c>
      <c r="P1002" s="186" t="str">
        <f aca="false">IF(AND(P$30&gt;=$D1002,P$30&lt;=$D1002,NOT(ISBLANK($D1002))),$G1002,"")</f>
        <v/>
      </c>
      <c r="Q1002" s="186" t="str">
        <f aca="false">IF(AND(Q$30&gt;=$D1002,Q$30&lt;=$D1002,NOT(ISBLANK($D1002))),$G1002,"")</f>
        <v/>
      </c>
      <c r="R1002" s="186" t="str">
        <f aca="false">IF(AND(R$30&gt;=$D1002,R$30&lt;=$D1002,NOT(ISBLANK($D1002))),$G1002,"")</f>
        <v/>
      </c>
    </row>
    <row r="1003" customFormat="false" ht="15.05" hidden="false" customHeight="false" outlineLevel="0" collapsed="false">
      <c r="G1003" s="0"/>
      <c r="H1003" s="197"/>
      <c r="I1003" s="197"/>
      <c r="J1003" s="226"/>
      <c r="L1003" s="186" t="str">
        <f aca="false">IF(AND(L$30&gt;=$D1003,L$30&lt;=$D1003,NOT(ISBLANK($D1003))),$G1003,"")</f>
        <v/>
      </c>
      <c r="M1003" s="186" t="str">
        <f aca="false">IF(AND(M$30&gt;=$D1003,M$30&lt;=$D1003,NOT(ISBLANK($D1003))),$G1003,"")</f>
        <v/>
      </c>
      <c r="N1003" s="186" t="str">
        <f aca="false">IF(AND(N$30&gt;=$D1003,N$30&lt;=$D1003,NOT(ISBLANK($D1003))),$G1003,"")</f>
        <v/>
      </c>
      <c r="O1003" s="186" t="str">
        <f aca="false">IF(AND(O$30&gt;=$D1003,O$30&lt;=$D1003,NOT(ISBLANK($D1003))),$G1003,"")</f>
        <v/>
      </c>
      <c r="P1003" s="186" t="str">
        <f aca="false">IF(AND(P$30&gt;=$D1003,P$30&lt;=$D1003,NOT(ISBLANK($D1003))),$G1003,"")</f>
        <v/>
      </c>
      <c r="Q1003" s="186" t="str">
        <f aca="false">IF(AND(Q$30&gt;=$D1003,Q$30&lt;=$D1003,NOT(ISBLANK($D1003))),$G1003,"")</f>
        <v/>
      </c>
      <c r="R1003" s="186" t="str">
        <f aca="false">IF(AND(R$30&gt;=$D1003,R$30&lt;=$D1003,NOT(ISBLANK($D1003))),$G1003,"")</f>
        <v/>
      </c>
    </row>
    <row r="1004" customFormat="false" ht="15.05" hidden="false" customHeight="false" outlineLevel="0" collapsed="false">
      <c r="G1004" s="0"/>
      <c r="H1004" s="197"/>
      <c r="I1004" s="197"/>
      <c r="J1004" s="226"/>
      <c r="L1004" s="186" t="str">
        <f aca="false">IF(AND(L$30&gt;=$D1004,L$30&lt;=$D1004,NOT(ISBLANK($D1004))),$G1004,"")</f>
        <v/>
      </c>
      <c r="M1004" s="186" t="str">
        <f aca="false">IF(AND(M$30&gt;=$D1004,M$30&lt;=$D1004,NOT(ISBLANK($D1004))),$G1004,"")</f>
        <v/>
      </c>
      <c r="N1004" s="186" t="str">
        <f aca="false">IF(AND(N$30&gt;=$D1004,N$30&lt;=$D1004,NOT(ISBLANK($D1004))),$G1004,"")</f>
        <v/>
      </c>
      <c r="O1004" s="186" t="str">
        <f aca="false">IF(AND(O$30&gt;=$D1004,O$30&lt;=$D1004,NOT(ISBLANK($D1004))),$G1004,"")</f>
        <v/>
      </c>
      <c r="P1004" s="186" t="str">
        <f aca="false">IF(AND(P$30&gt;=$D1004,P$30&lt;=$D1004,NOT(ISBLANK($D1004))),$G1004,"")</f>
        <v/>
      </c>
      <c r="Q1004" s="186" t="str">
        <f aca="false">IF(AND(Q$30&gt;=$D1004,Q$30&lt;=$D1004,NOT(ISBLANK($D1004))),$G1004,"")</f>
        <v/>
      </c>
      <c r="R1004" s="186" t="str">
        <f aca="false">IF(AND(R$30&gt;=$D1004,R$30&lt;=$D1004,NOT(ISBLANK($D1004))),$G1004,"")</f>
        <v/>
      </c>
    </row>
    <row r="1005" customFormat="false" ht="15.05" hidden="false" customHeight="false" outlineLevel="0" collapsed="false">
      <c r="G1005" s="0"/>
      <c r="H1005" s="197"/>
      <c r="I1005" s="197"/>
      <c r="J1005" s="226"/>
      <c r="L1005" s="186" t="str">
        <f aca="false">IF(AND(L$30&gt;=$D1005,L$30&lt;=$D1005,NOT(ISBLANK($D1005))),$G1005,"")</f>
        <v/>
      </c>
      <c r="M1005" s="186" t="str">
        <f aca="false">IF(AND(M$30&gt;=$D1005,M$30&lt;=$D1005,NOT(ISBLANK($D1005))),$G1005,"")</f>
        <v/>
      </c>
      <c r="N1005" s="186" t="str">
        <f aca="false">IF(AND(N$30&gt;=$D1005,N$30&lt;=$D1005,NOT(ISBLANK($D1005))),$G1005,"")</f>
        <v/>
      </c>
      <c r="O1005" s="186" t="str">
        <f aca="false">IF(AND(O$30&gt;=$D1005,O$30&lt;=$D1005,NOT(ISBLANK($D1005))),$G1005,"")</f>
        <v/>
      </c>
      <c r="P1005" s="186" t="str">
        <f aca="false">IF(AND(P$30&gt;=$D1005,P$30&lt;=$D1005,NOT(ISBLANK($D1005))),$G1005,"")</f>
        <v/>
      </c>
      <c r="Q1005" s="186" t="str">
        <f aca="false">IF(AND(Q$30&gt;=$D1005,Q$30&lt;=$D1005,NOT(ISBLANK($D1005))),$G1005,"")</f>
        <v/>
      </c>
      <c r="R1005" s="186" t="str">
        <f aca="false">IF(AND(R$30&gt;=$D1005,R$30&lt;=$D1005,NOT(ISBLANK($D1005))),$G1005,"")</f>
        <v/>
      </c>
    </row>
    <row r="1006" customFormat="false" ht="15.05" hidden="false" customHeight="false" outlineLevel="0" collapsed="false">
      <c r="G1006" s="0"/>
      <c r="H1006" s="197"/>
      <c r="I1006" s="197"/>
      <c r="J1006" s="226"/>
      <c r="L1006" s="186" t="str">
        <f aca="false">IF(AND(L$30&gt;=$D1006,L$30&lt;=$D1006,NOT(ISBLANK($D1006))),$G1006,"")</f>
        <v/>
      </c>
      <c r="M1006" s="186" t="str">
        <f aca="false">IF(AND(M$30&gt;=$D1006,M$30&lt;=$D1006,NOT(ISBLANK($D1006))),$G1006,"")</f>
        <v/>
      </c>
      <c r="N1006" s="186" t="str">
        <f aca="false">IF(AND(N$30&gt;=$D1006,N$30&lt;=$D1006,NOT(ISBLANK($D1006))),$G1006,"")</f>
        <v/>
      </c>
      <c r="O1006" s="186" t="str">
        <f aca="false">IF(AND(O$30&gt;=$D1006,O$30&lt;=$D1006,NOT(ISBLANK($D1006))),$G1006,"")</f>
        <v/>
      </c>
      <c r="P1006" s="186" t="str">
        <f aca="false">IF(AND(P$30&gt;=$D1006,P$30&lt;=$D1006,NOT(ISBLANK($D1006))),$G1006,"")</f>
        <v/>
      </c>
      <c r="Q1006" s="186" t="str">
        <f aca="false">IF(AND(Q$30&gt;=$D1006,Q$30&lt;=$D1006,NOT(ISBLANK($D1006))),$G1006,"")</f>
        <v/>
      </c>
      <c r="R1006" s="186" t="str">
        <f aca="false">IF(AND(R$30&gt;=$D1006,R$30&lt;=$D1006,NOT(ISBLANK($D1006))),$G1006,"")</f>
        <v/>
      </c>
    </row>
    <row r="1007" customFormat="false" ht="15.05" hidden="false" customHeight="false" outlineLevel="0" collapsed="false">
      <c r="G1007" s="0"/>
      <c r="H1007" s="197"/>
      <c r="I1007" s="197"/>
      <c r="J1007" s="226"/>
      <c r="L1007" s="186" t="str">
        <f aca="false">IF(AND(L$30&gt;=$D1007,L$30&lt;=$D1007,NOT(ISBLANK($D1007))),$G1007,"")</f>
        <v/>
      </c>
      <c r="M1007" s="186" t="str">
        <f aca="false">IF(AND(M$30&gt;=$D1007,M$30&lt;=$D1007,NOT(ISBLANK($D1007))),$G1007,"")</f>
        <v/>
      </c>
      <c r="N1007" s="186" t="str">
        <f aca="false">IF(AND(N$30&gt;=$D1007,N$30&lt;=$D1007,NOT(ISBLANK($D1007))),$G1007,"")</f>
        <v/>
      </c>
      <c r="O1007" s="186" t="str">
        <f aca="false">IF(AND(O$30&gt;=$D1007,O$30&lt;=$D1007,NOT(ISBLANK($D1007))),$G1007,"")</f>
        <v/>
      </c>
      <c r="P1007" s="186" t="str">
        <f aca="false">IF(AND(P$30&gt;=$D1007,P$30&lt;=$D1007,NOT(ISBLANK($D1007))),$G1007,"")</f>
        <v/>
      </c>
      <c r="Q1007" s="186" t="str">
        <f aca="false">IF(AND(Q$30&gt;=$D1007,Q$30&lt;=$D1007,NOT(ISBLANK($D1007))),$G1007,"")</f>
        <v/>
      </c>
      <c r="R1007" s="186" t="str">
        <f aca="false">IF(AND(R$30&gt;=$D1007,R$30&lt;=$D1007,NOT(ISBLANK($D1007))),$G1007,"")</f>
        <v/>
      </c>
    </row>
    <row r="1008" customFormat="false" ht="15.05" hidden="false" customHeight="false" outlineLevel="0" collapsed="false">
      <c r="G1008" s="0"/>
      <c r="H1008" s="197"/>
      <c r="I1008" s="197"/>
      <c r="J1008" s="226"/>
      <c r="L1008" s="186" t="str">
        <f aca="false">IF(AND(L$30&gt;=$D1008,L$30&lt;=$D1008,NOT(ISBLANK($D1008))),$G1008,"")</f>
        <v/>
      </c>
      <c r="M1008" s="186" t="str">
        <f aca="false">IF(AND(M$30&gt;=$D1008,M$30&lt;=$D1008,NOT(ISBLANK($D1008))),$G1008,"")</f>
        <v/>
      </c>
      <c r="N1008" s="186" t="str">
        <f aca="false">IF(AND(N$30&gt;=$D1008,N$30&lt;=$D1008,NOT(ISBLANK($D1008))),$G1008,"")</f>
        <v/>
      </c>
      <c r="O1008" s="186" t="str">
        <f aca="false">IF(AND(O$30&gt;=$D1008,O$30&lt;=$D1008,NOT(ISBLANK($D1008))),$G1008,"")</f>
        <v/>
      </c>
      <c r="P1008" s="186" t="str">
        <f aca="false">IF(AND(P$30&gt;=$D1008,P$30&lt;=$D1008,NOT(ISBLANK($D1008))),$G1008,"")</f>
        <v/>
      </c>
      <c r="Q1008" s="186" t="str">
        <f aca="false">IF(AND(Q$30&gt;=$D1008,Q$30&lt;=$D1008,NOT(ISBLANK($D1008))),$G1008,"")</f>
        <v/>
      </c>
      <c r="R1008" s="186" t="str">
        <f aca="false">IF(AND(R$30&gt;=$D1008,R$30&lt;=$D1008,NOT(ISBLANK($D1008))),$G1008,"")</f>
        <v/>
      </c>
    </row>
    <row r="1009" customFormat="false" ht="15.05" hidden="false" customHeight="false" outlineLevel="0" collapsed="false">
      <c r="G1009" s="0"/>
      <c r="H1009" s="197"/>
      <c r="I1009" s="197"/>
      <c r="J1009" s="226"/>
      <c r="L1009" s="186" t="str">
        <f aca="false">IF(AND(L$30&gt;=$D1009,L$30&lt;=$D1009,NOT(ISBLANK($D1009))),$G1009,"")</f>
        <v/>
      </c>
      <c r="M1009" s="186" t="str">
        <f aca="false">IF(AND(M$30&gt;=$D1009,M$30&lt;=$D1009,NOT(ISBLANK($D1009))),$G1009,"")</f>
        <v/>
      </c>
      <c r="N1009" s="186" t="str">
        <f aca="false">IF(AND(N$30&gt;=$D1009,N$30&lt;=$D1009,NOT(ISBLANK($D1009))),$G1009,"")</f>
        <v/>
      </c>
      <c r="O1009" s="186" t="str">
        <f aca="false">IF(AND(O$30&gt;=$D1009,O$30&lt;=$D1009,NOT(ISBLANK($D1009))),$G1009,"")</f>
        <v/>
      </c>
      <c r="P1009" s="186" t="str">
        <f aca="false">IF(AND(P$30&gt;=$D1009,P$30&lt;=$D1009,NOT(ISBLANK($D1009))),$G1009,"")</f>
        <v/>
      </c>
      <c r="Q1009" s="186" t="str">
        <f aca="false">IF(AND(Q$30&gt;=$D1009,Q$30&lt;=$D1009,NOT(ISBLANK($D1009))),$G1009,"")</f>
        <v/>
      </c>
      <c r="R1009" s="186" t="str">
        <f aca="false">IF(AND(R$30&gt;=$D1009,R$30&lt;=$D1009,NOT(ISBLANK($D1009))),$G1009,"")</f>
        <v/>
      </c>
    </row>
    <row r="1010" customFormat="false" ht="15.05" hidden="false" customHeight="false" outlineLevel="0" collapsed="false">
      <c r="G1010" s="0"/>
      <c r="H1010" s="197"/>
      <c r="I1010" s="197"/>
      <c r="J1010" s="226"/>
      <c r="L1010" s="186" t="str">
        <f aca="false">IF(AND(L$30&gt;=$D1010,L$30&lt;=$D1010,NOT(ISBLANK($D1010))),$G1010,"")</f>
        <v/>
      </c>
      <c r="M1010" s="186" t="str">
        <f aca="false">IF(AND(M$30&gt;=$D1010,M$30&lt;=$D1010,NOT(ISBLANK($D1010))),$G1010,"")</f>
        <v/>
      </c>
      <c r="N1010" s="186" t="str">
        <f aca="false">IF(AND(N$30&gt;=$D1010,N$30&lt;=$D1010,NOT(ISBLANK($D1010))),$G1010,"")</f>
        <v/>
      </c>
      <c r="O1010" s="186" t="str">
        <f aca="false">IF(AND(O$30&gt;=$D1010,O$30&lt;=$D1010,NOT(ISBLANK($D1010))),$G1010,"")</f>
        <v/>
      </c>
      <c r="P1010" s="186" t="str">
        <f aca="false">IF(AND(P$30&gt;=$D1010,P$30&lt;=$D1010,NOT(ISBLANK($D1010))),$G1010,"")</f>
        <v/>
      </c>
      <c r="Q1010" s="186" t="str">
        <f aca="false">IF(AND(Q$30&gt;=$D1010,Q$30&lt;=$D1010,NOT(ISBLANK($D1010))),$G1010,"")</f>
        <v/>
      </c>
      <c r="R1010" s="186" t="str">
        <f aca="false">IF(AND(R$30&gt;=$D1010,R$30&lt;=$D1010,NOT(ISBLANK($D1010))),$G1010,"")</f>
        <v/>
      </c>
    </row>
    <row r="1011" customFormat="false" ht="15.05" hidden="false" customHeight="false" outlineLevel="0" collapsed="false">
      <c r="G1011" s="0"/>
      <c r="H1011" s="197"/>
      <c r="I1011" s="197"/>
      <c r="J1011" s="226"/>
      <c r="L1011" s="186" t="str">
        <f aca="false">IF(AND(L$30&gt;=$D1011,L$30&lt;=$D1011,NOT(ISBLANK($D1011))),$G1011,"")</f>
        <v/>
      </c>
      <c r="M1011" s="186" t="str">
        <f aca="false">IF(AND(M$30&gt;=$D1011,M$30&lt;=$D1011,NOT(ISBLANK($D1011))),$G1011,"")</f>
        <v/>
      </c>
      <c r="N1011" s="186" t="str">
        <f aca="false">IF(AND(N$30&gt;=$D1011,N$30&lt;=$D1011,NOT(ISBLANK($D1011))),$G1011,"")</f>
        <v/>
      </c>
      <c r="O1011" s="186" t="str">
        <f aca="false">IF(AND(O$30&gt;=$D1011,O$30&lt;=$D1011,NOT(ISBLANK($D1011))),$G1011,"")</f>
        <v/>
      </c>
      <c r="P1011" s="186" t="str">
        <f aca="false">IF(AND(P$30&gt;=$D1011,P$30&lt;=$D1011,NOT(ISBLANK($D1011))),$G1011,"")</f>
        <v/>
      </c>
      <c r="Q1011" s="186" t="str">
        <f aca="false">IF(AND(Q$30&gt;=$D1011,Q$30&lt;=$D1011,NOT(ISBLANK($D1011))),$G1011,"")</f>
        <v/>
      </c>
      <c r="R1011" s="186" t="str">
        <f aca="false">IF(AND(R$30&gt;=$D1011,R$30&lt;=$D1011,NOT(ISBLANK($D1011))),$G1011,"")</f>
        <v/>
      </c>
    </row>
    <row r="1012" customFormat="false" ht="15.05" hidden="false" customHeight="false" outlineLevel="0" collapsed="false">
      <c r="G1012" s="0"/>
      <c r="H1012" s="197"/>
      <c r="I1012" s="197"/>
      <c r="J1012" s="226"/>
      <c r="L1012" s="186" t="str">
        <f aca="false">IF(AND(L$30&gt;=$D1012,L$30&lt;=$D1012,NOT(ISBLANK($D1012))),$G1012,"")</f>
        <v/>
      </c>
      <c r="M1012" s="186" t="str">
        <f aca="false">IF(AND(M$30&gt;=$D1012,M$30&lt;=$D1012,NOT(ISBLANK($D1012))),$G1012,"")</f>
        <v/>
      </c>
      <c r="N1012" s="186" t="str">
        <f aca="false">IF(AND(N$30&gt;=$D1012,N$30&lt;=$D1012,NOT(ISBLANK($D1012))),$G1012,"")</f>
        <v/>
      </c>
      <c r="O1012" s="186" t="str">
        <f aca="false">IF(AND(O$30&gt;=$D1012,O$30&lt;=$D1012,NOT(ISBLANK($D1012))),$G1012,"")</f>
        <v/>
      </c>
      <c r="P1012" s="186" t="str">
        <f aca="false">IF(AND(P$30&gt;=$D1012,P$30&lt;=$D1012,NOT(ISBLANK($D1012))),$G1012,"")</f>
        <v/>
      </c>
      <c r="Q1012" s="186" t="str">
        <f aca="false">IF(AND(Q$30&gt;=$D1012,Q$30&lt;=$D1012,NOT(ISBLANK($D1012))),$G1012,"")</f>
        <v/>
      </c>
      <c r="R1012" s="186" t="str">
        <f aca="false">IF(AND(R$30&gt;=$D1012,R$30&lt;=$D1012,NOT(ISBLANK($D1012))),$G1012,"")</f>
        <v/>
      </c>
    </row>
    <row r="1013" customFormat="false" ht="15.05" hidden="false" customHeight="false" outlineLevel="0" collapsed="false">
      <c r="G1013" s="0"/>
      <c r="H1013" s="197"/>
      <c r="I1013" s="197"/>
      <c r="J1013" s="226"/>
      <c r="L1013" s="186" t="str">
        <f aca="false">IF(AND(L$30&gt;=$D1013,L$30&lt;=$D1013,NOT(ISBLANK($D1013))),$G1013,"")</f>
        <v/>
      </c>
      <c r="M1013" s="186" t="str">
        <f aca="false">IF(AND(M$30&gt;=$D1013,M$30&lt;=$D1013,NOT(ISBLANK($D1013))),$G1013,"")</f>
        <v/>
      </c>
      <c r="N1013" s="186" t="str">
        <f aca="false">IF(AND(N$30&gt;=$D1013,N$30&lt;=$D1013,NOT(ISBLANK($D1013))),$G1013,"")</f>
        <v/>
      </c>
      <c r="O1013" s="186" t="str">
        <f aca="false">IF(AND(O$30&gt;=$D1013,O$30&lt;=$D1013,NOT(ISBLANK($D1013))),$G1013,"")</f>
        <v/>
      </c>
      <c r="P1013" s="186" t="str">
        <f aca="false">IF(AND(P$30&gt;=$D1013,P$30&lt;=$D1013,NOT(ISBLANK($D1013))),$G1013,"")</f>
        <v/>
      </c>
      <c r="Q1013" s="186" t="str">
        <f aca="false">IF(AND(Q$30&gt;=$D1013,Q$30&lt;=$D1013,NOT(ISBLANK($D1013))),$G1013,"")</f>
        <v/>
      </c>
      <c r="R1013" s="186" t="str">
        <f aca="false">IF(AND(R$30&gt;=$D1013,R$30&lt;=$D1013,NOT(ISBLANK($D1013))),$G1013,"")</f>
        <v/>
      </c>
    </row>
    <row r="1014" customFormat="false" ht="15.05" hidden="false" customHeight="false" outlineLevel="0" collapsed="false">
      <c r="G1014" s="0"/>
      <c r="H1014" s="197"/>
      <c r="I1014" s="197"/>
      <c r="J1014" s="226"/>
      <c r="L1014" s="186" t="str">
        <f aca="false">IF(AND(L$30&gt;=$D1014,L$30&lt;=$D1014,NOT(ISBLANK($D1014))),$G1014,"")</f>
        <v/>
      </c>
      <c r="M1014" s="186" t="str">
        <f aca="false">IF(AND(M$30&gt;=$D1014,M$30&lt;=$D1014,NOT(ISBLANK($D1014))),$G1014,"")</f>
        <v/>
      </c>
      <c r="N1014" s="186" t="str">
        <f aca="false">IF(AND(N$30&gt;=$D1014,N$30&lt;=$D1014,NOT(ISBLANK($D1014))),$G1014,"")</f>
        <v/>
      </c>
      <c r="O1014" s="186" t="str">
        <f aca="false">IF(AND(O$30&gt;=$D1014,O$30&lt;=$D1014,NOT(ISBLANK($D1014))),$G1014,"")</f>
        <v/>
      </c>
      <c r="P1014" s="186" t="str">
        <f aca="false">IF(AND(P$30&gt;=$D1014,P$30&lt;=$D1014,NOT(ISBLANK($D1014))),$G1014,"")</f>
        <v/>
      </c>
      <c r="Q1014" s="186" t="str">
        <f aca="false">IF(AND(Q$30&gt;=$D1014,Q$30&lt;=$D1014,NOT(ISBLANK($D1014))),$G1014,"")</f>
        <v/>
      </c>
      <c r="R1014" s="186" t="str">
        <f aca="false">IF(AND(R$30&gt;=$D1014,R$30&lt;=$D1014,NOT(ISBLANK($D1014))),$G1014,"")</f>
        <v/>
      </c>
    </row>
    <row r="1015" customFormat="false" ht="15.05" hidden="false" customHeight="false" outlineLevel="0" collapsed="false">
      <c r="G1015" s="0"/>
      <c r="H1015" s="197"/>
      <c r="I1015" s="197"/>
      <c r="J1015" s="226"/>
      <c r="L1015" s="186" t="str">
        <f aca="false">IF(AND(L$30&gt;=$D1015,L$30&lt;=$D1015,NOT(ISBLANK($D1015))),$G1015,"")</f>
        <v/>
      </c>
      <c r="M1015" s="186" t="str">
        <f aca="false">IF(AND(M$30&gt;=$D1015,M$30&lt;=$D1015,NOT(ISBLANK($D1015))),$G1015,"")</f>
        <v/>
      </c>
      <c r="N1015" s="186" t="str">
        <f aca="false">IF(AND(N$30&gt;=$D1015,N$30&lt;=$D1015,NOT(ISBLANK($D1015))),$G1015,"")</f>
        <v/>
      </c>
      <c r="O1015" s="186" t="str">
        <f aca="false">IF(AND(O$30&gt;=$D1015,O$30&lt;=$D1015,NOT(ISBLANK($D1015))),$G1015,"")</f>
        <v/>
      </c>
      <c r="P1015" s="186" t="str">
        <f aca="false">IF(AND(P$30&gt;=$D1015,P$30&lt;=$D1015,NOT(ISBLANK($D1015))),$G1015,"")</f>
        <v/>
      </c>
      <c r="Q1015" s="186" t="str">
        <f aca="false">IF(AND(Q$30&gt;=$D1015,Q$30&lt;=$D1015,NOT(ISBLANK($D1015))),$G1015,"")</f>
        <v/>
      </c>
      <c r="R1015" s="186" t="str">
        <f aca="false">IF(AND(R$30&gt;=$D1015,R$30&lt;=$D1015,NOT(ISBLANK($D1015))),$G1015,"")</f>
        <v/>
      </c>
    </row>
    <row r="1016" customFormat="false" ht="15.05" hidden="false" customHeight="false" outlineLevel="0" collapsed="false">
      <c r="G1016" s="0"/>
      <c r="H1016" s="197"/>
      <c r="I1016" s="197"/>
      <c r="J1016" s="226"/>
      <c r="L1016" s="186" t="str">
        <f aca="false">IF(AND(L$30&gt;=$D1016,L$30&lt;=$D1016,NOT(ISBLANK($D1016))),$G1016,"")</f>
        <v/>
      </c>
      <c r="M1016" s="186" t="str">
        <f aca="false">IF(AND(M$30&gt;=$D1016,M$30&lt;=$D1016,NOT(ISBLANK($D1016))),$G1016,"")</f>
        <v/>
      </c>
      <c r="N1016" s="186" t="str">
        <f aca="false">IF(AND(N$30&gt;=$D1016,N$30&lt;=$D1016,NOT(ISBLANK($D1016))),$G1016,"")</f>
        <v/>
      </c>
      <c r="O1016" s="186" t="str">
        <f aca="false">IF(AND(O$30&gt;=$D1016,O$30&lt;=$D1016,NOT(ISBLANK($D1016))),$G1016,"")</f>
        <v/>
      </c>
      <c r="P1016" s="186" t="str">
        <f aca="false">IF(AND(P$30&gt;=$D1016,P$30&lt;=$D1016,NOT(ISBLANK($D1016))),$G1016,"")</f>
        <v/>
      </c>
      <c r="Q1016" s="186" t="str">
        <f aca="false">IF(AND(Q$30&gt;=$D1016,Q$30&lt;=$D1016,NOT(ISBLANK($D1016))),$G1016,"")</f>
        <v/>
      </c>
      <c r="R1016" s="186" t="str">
        <f aca="false">IF(AND(R$30&gt;=$D1016,R$30&lt;=$D1016,NOT(ISBLANK($D1016))),$G1016,"")</f>
        <v/>
      </c>
    </row>
    <row r="1017" customFormat="false" ht="15.05" hidden="false" customHeight="false" outlineLevel="0" collapsed="false">
      <c r="G1017" s="0"/>
      <c r="H1017" s="197"/>
      <c r="I1017" s="197"/>
      <c r="J1017" s="226"/>
      <c r="L1017" s="186" t="str">
        <f aca="false">IF(AND(L$30&gt;=$D1017,L$30&lt;=$D1017,NOT(ISBLANK($D1017))),$G1017,"")</f>
        <v/>
      </c>
      <c r="M1017" s="186" t="str">
        <f aca="false">IF(AND(M$30&gt;=$D1017,M$30&lt;=$D1017,NOT(ISBLANK($D1017))),$G1017,"")</f>
        <v/>
      </c>
      <c r="N1017" s="186" t="str">
        <f aca="false">IF(AND(N$30&gt;=$D1017,N$30&lt;=$D1017,NOT(ISBLANK($D1017))),$G1017,"")</f>
        <v/>
      </c>
      <c r="O1017" s="186" t="str">
        <f aca="false">IF(AND(O$30&gt;=$D1017,O$30&lt;=$D1017,NOT(ISBLANK($D1017))),$G1017,"")</f>
        <v/>
      </c>
      <c r="P1017" s="186" t="str">
        <f aca="false">IF(AND(P$30&gt;=$D1017,P$30&lt;=$D1017,NOT(ISBLANK($D1017))),$G1017,"")</f>
        <v/>
      </c>
      <c r="Q1017" s="186" t="str">
        <f aca="false">IF(AND(Q$30&gt;=$D1017,Q$30&lt;=$D1017,NOT(ISBLANK($D1017))),$G1017,"")</f>
        <v/>
      </c>
      <c r="R1017" s="186" t="str">
        <f aca="false">IF(AND(R$30&gt;=$D1017,R$30&lt;=$D1017,NOT(ISBLANK($D1017))),$G1017,"")</f>
        <v/>
      </c>
    </row>
    <row r="1018" customFormat="false" ht="15.05" hidden="false" customHeight="false" outlineLevel="0" collapsed="false">
      <c r="G1018" s="0"/>
      <c r="H1018" s="197"/>
      <c r="I1018" s="197"/>
      <c r="J1018" s="226"/>
      <c r="L1018" s="186" t="str">
        <f aca="false">IF(AND(L$30&gt;=$D1018,L$30&lt;=$D1018,NOT(ISBLANK($D1018))),$G1018,"")</f>
        <v/>
      </c>
      <c r="M1018" s="186" t="str">
        <f aca="false">IF(AND(M$30&gt;=$D1018,M$30&lt;=$D1018,NOT(ISBLANK($D1018))),$G1018,"")</f>
        <v/>
      </c>
      <c r="N1018" s="186" t="str">
        <f aca="false">IF(AND(N$30&gt;=$D1018,N$30&lt;=$D1018,NOT(ISBLANK($D1018))),$G1018,"")</f>
        <v/>
      </c>
      <c r="O1018" s="186" t="str">
        <f aca="false">IF(AND(O$30&gt;=$D1018,O$30&lt;=$D1018,NOT(ISBLANK($D1018))),$G1018,"")</f>
        <v/>
      </c>
      <c r="P1018" s="186" t="str">
        <f aca="false">IF(AND(P$30&gt;=$D1018,P$30&lt;=$D1018,NOT(ISBLANK($D1018))),$G1018,"")</f>
        <v/>
      </c>
      <c r="Q1018" s="186" t="str">
        <f aca="false">IF(AND(Q$30&gt;=$D1018,Q$30&lt;=$D1018,NOT(ISBLANK($D1018))),$G1018,"")</f>
        <v/>
      </c>
      <c r="R1018" s="186" t="str">
        <f aca="false">IF(AND(R$30&gt;=$D1018,R$30&lt;=$D1018,NOT(ISBLANK($D1018))),$G1018,"")</f>
        <v/>
      </c>
    </row>
    <row r="1019" customFormat="false" ht="15.05" hidden="false" customHeight="false" outlineLevel="0" collapsed="false">
      <c r="G1019" s="0"/>
      <c r="H1019" s="197"/>
      <c r="I1019" s="197"/>
      <c r="J1019" s="226"/>
      <c r="L1019" s="186" t="str">
        <f aca="false">IF(AND(L$30&gt;=$D1019,L$30&lt;=$D1019,NOT(ISBLANK($D1019))),$G1019,"")</f>
        <v/>
      </c>
      <c r="M1019" s="186" t="str">
        <f aca="false">IF(AND(M$30&gt;=$D1019,M$30&lt;=$D1019,NOT(ISBLANK($D1019))),$G1019,"")</f>
        <v/>
      </c>
      <c r="N1019" s="186" t="str">
        <f aca="false">IF(AND(N$30&gt;=$D1019,N$30&lt;=$D1019,NOT(ISBLANK($D1019))),$G1019,"")</f>
        <v/>
      </c>
      <c r="O1019" s="186" t="str">
        <f aca="false">IF(AND(O$30&gt;=$D1019,O$30&lt;=$D1019,NOT(ISBLANK($D1019))),$G1019,"")</f>
        <v/>
      </c>
      <c r="P1019" s="186" t="str">
        <f aca="false">IF(AND(P$30&gt;=$D1019,P$30&lt;=$D1019,NOT(ISBLANK($D1019))),$G1019,"")</f>
        <v/>
      </c>
      <c r="Q1019" s="186" t="str">
        <f aca="false">IF(AND(Q$30&gt;=$D1019,Q$30&lt;=$D1019,NOT(ISBLANK($D1019))),$G1019,"")</f>
        <v/>
      </c>
      <c r="R1019" s="186" t="str">
        <f aca="false">IF(AND(R$30&gt;=$D1019,R$30&lt;=$D1019,NOT(ISBLANK($D1019))),$G1019,"")</f>
        <v/>
      </c>
    </row>
    <row r="1020" customFormat="false" ht="15.05" hidden="false" customHeight="false" outlineLevel="0" collapsed="false">
      <c r="G1020" s="0"/>
      <c r="H1020" s="197"/>
      <c r="I1020" s="197"/>
      <c r="J1020" s="226"/>
      <c r="L1020" s="186" t="str">
        <f aca="false">IF(AND(L$30&gt;=$D1020,L$30&lt;=$D1020,NOT(ISBLANK($D1020))),$G1020,"")</f>
        <v/>
      </c>
      <c r="M1020" s="186" t="str">
        <f aca="false">IF(AND(M$30&gt;=$D1020,M$30&lt;=$D1020,NOT(ISBLANK($D1020))),$G1020,"")</f>
        <v/>
      </c>
      <c r="N1020" s="186" t="str">
        <f aca="false">IF(AND(N$30&gt;=$D1020,N$30&lt;=$D1020,NOT(ISBLANK($D1020))),$G1020,"")</f>
        <v/>
      </c>
      <c r="O1020" s="186" t="str">
        <f aca="false">IF(AND(O$30&gt;=$D1020,O$30&lt;=$D1020,NOT(ISBLANK($D1020))),$G1020,"")</f>
        <v/>
      </c>
      <c r="P1020" s="186" t="str">
        <f aca="false">IF(AND(P$30&gt;=$D1020,P$30&lt;=$D1020,NOT(ISBLANK($D1020))),$G1020,"")</f>
        <v/>
      </c>
      <c r="Q1020" s="186" t="str">
        <f aca="false">IF(AND(Q$30&gt;=$D1020,Q$30&lt;=$D1020,NOT(ISBLANK($D1020))),$G1020,"")</f>
        <v/>
      </c>
      <c r="R1020" s="186" t="str">
        <f aca="false">IF(AND(R$30&gt;=$D1020,R$30&lt;=$D1020,NOT(ISBLANK($D1020))),$G1020,"")</f>
        <v/>
      </c>
    </row>
    <row r="1021" customFormat="false" ht="15.05" hidden="false" customHeight="false" outlineLevel="0" collapsed="false">
      <c r="G1021" s="0"/>
      <c r="H1021" s="197"/>
      <c r="I1021" s="197"/>
      <c r="J1021" s="226"/>
      <c r="L1021" s="186" t="str">
        <f aca="false">IF(AND(L$30&gt;=$D1021,L$30&lt;=$D1021,NOT(ISBLANK($D1021))),$G1021,"")</f>
        <v/>
      </c>
      <c r="M1021" s="186" t="str">
        <f aca="false">IF(AND(M$30&gt;=$D1021,M$30&lt;=$D1021,NOT(ISBLANK($D1021))),$G1021,"")</f>
        <v/>
      </c>
      <c r="N1021" s="186" t="str">
        <f aca="false">IF(AND(N$30&gt;=$D1021,N$30&lt;=$D1021,NOT(ISBLANK($D1021))),$G1021,"")</f>
        <v/>
      </c>
      <c r="O1021" s="186" t="str">
        <f aca="false">IF(AND(O$30&gt;=$D1021,O$30&lt;=$D1021,NOT(ISBLANK($D1021))),$G1021,"")</f>
        <v/>
      </c>
      <c r="P1021" s="186" t="str">
        <f aca="false">IF(AND(P$30&gt;=$D1021,P$30&lt;=$D1021,NOT(ISBLANK($D1021))),$G1021,"")</f>
        <v/>
      </c>
      <c r="Q1021" s="186" t="str">
        <f aca="false">IF(AND(Q$30&gt;=$D1021,Q$30&lt;=$D1021,NOT(ISBLANK($D1021))),$G1021,"")</f>
        <v/>
      </c>
      <c r="R1021" s="186" t="str">
        <f aca="false">IF(AND(R$30&gt;=$D1021,R$30&lt;=$D1021,NOT(ISBLANK($D1021))),$G1021,"")</f>
        <v/>
      </c>
    </row>
    <row r="1022" customFormat="false" ht="15.05" hidden="false" customHeight="false" outlineLevel="0" collapsed="false">
      <c r="G1022" s="0"/>
      <c r="H1022" s="197"/>
      <c r="I1022" s="197"/>
      <c r="J1022" s="226"/>
      <c r="L1022" s="186" t="str">
        <f aca="false">IF(AND(L$30&gt;=$D1022,L$30&lt;=$D1022,NOT(ISBLANK($D1022))),$G1022,"")</f>
        <v/>
      </c>
      <c r="M1022" s="186" t="str">
        <f aca="false">IF(AND(M$30&gt;=$D1022,M$30&lt;=$D1022,NOT(ISBLANK($D1022))),$G1022,"")</f>
        <v/>
      </c>
      <c r="N1022" s="186" t="str">
        <f aca="false">IF(AND(N$30&gt;=$D1022,N$30&lt;=$D1022,NOT(ISBLANK($D1022))),$G1022,"")</f>
        <v/>
      </c>
      <c r="O1022" s="186" t="str">
        <f aca="false">IF(AND(O$30&gt;=$D1022,O$30&lt;=$D1022,NOT(ISBLANK($D1022))),$G1022,"")</f>
        <v/>
      </c>
      <c r="P1022" s="186" t="str">
        <f aca="false">IF(AND(P$30&gt;=$D1022,P$30&lt;=$D1022,NOT(ISBLANK($D1022))),$G1022,"")</f>
        <v/>
      </c>
      <c r="Q1022" s="186" t="str">
        <f aca="false">IF(AND(Q$30&gt;=$D1022,Q$30&lt;=$D1022,NOT(ISBLANK($D1022))),$G1022,"")</f>
        <v/>
      </c>
      <c r="R1022" s="186" t="str">
        <f aca="false">IF(AND(R$30&gt;=$D1022,R$30&lt;=$D1022,NOT(ISBLANK($D1022))),$G1022,"")</f>
        <v/>
      </c>
    </row>
    <row r="1023" customFormat="false" ht="15.05" hidden="false" customHeight="false" outlineLevel="0" collapsed="false">
      <c r="G1023" s="0"/>
      <c r="H1023" s="197"/>
      <c r="I1023" s="197"/>
      <c r="J1023" s="226"/>
      <c r="L1023" s="186" t="str">
        <f aca="false">IF(AND(L$30&gt;=$D1023,L$30&lt;=$D1023,NOT(ISBLANK($D1023))),$G1023,"")</f>
        <v/>
      </c>
      <c r="M1023" s="186" t="str">
        <f aca="false">IF(AND(M$30&gt;=$D1023,M$30&lt;=$D1023,NOT(ISBLANK($D1023))),$G1023,"")</f>
        <v/>
      </c>
      <c r="N1023" s="186" t="str">
        <f aca="false">IF(AND(N$30&gt;=$D1023,N$30&lt;=$D1023,NOT(ISBLANK($D1023))),$G1023,"")</f>
        <v/>
      </c>
      <c r="O1023" s="186" t="str">
        <f aca="false">IF(AND(O$30&gt;=$D1023,O$30&lt;=$D1023,NOT(ISBLANK($D1023))),$G1023,"")</f>
        <v/>
      </c>
      <c r="P1023" s="186" t="str">
        <f aca="false">IF(AND(P$30&gt;=$D1023,P$30&lt;=$D1023,NOT(ISBLANK($D1023))),$G1023,"")</f>
        <v/>
      </c>
      <c r="Q1023" s="186" t="str">
        <f aca="false">IF(AND(Q$30&gt;=$D1023,Q$30&lt;=$D1023,NOT(ISBLANK($D1023))),$G1023,"")</f>
        <v/>
      </c>
      <c r="R1023" s="186" t="str">
        <f aca="false">IF(AND(R$30&gt;=$D1023,R$30&lt;=$D1023,NOT(ISBLANK($D1023))),$G1023,"")</f>
        <v/>
      </c>
    </row>
    <row r="1024" customFormat="false" ht="15.05" hidden="false" customHeight="false" outlineLevel="0" collapsed="false">
      <c r="G1024" s="0"/>
      <c r="H1024" s="197"/>
      <c r="I1024" s="197"/>
      <c r="J1024" s="226"/>
      <c r="L1024" s="186" t="str">
        <f aca="false">IF(AND(L$30&gt;=$D1024,L$30&lt;=$D1024,NOT(ISBLANK($D1024))),$G1024,"")</f>
        <v/>
      </c>
      <c r="M1024" s="186" t="str">
        <f aca="false">IF(AND(M$30&gt;=$D1024,M$30&lt;=$D1024,NOT(ISBLANK($D1024))),$G1024,"")</f>
        <v/>
      </c>
      <c r="N1024" s="186" t="str">
        <f aca="false">IF(AND(N$30&gt;=$D1024,N$30&lt;=$D1024,NOT(ISBLANK($D1024))),$G1024,"")</f>
        <v/>
      </c>
      <c r="O1024" s="186" t="str">
        <f aca="false">IF(AND(O$30&gt;=$D1024,O$30&lt;=$D1024,NOT(ISBLANK($D1024))),$G1024,"")</f>
        <v/>
      </c>
      <c r="P1024" s="186" t="str">
        <f aca="false">IF(AND(P$30&gt;=$D1024,P$30&lt;=$D1024,NOT(ISBLANK($D1024))),$G1024,"")</f>
        <v/>
      </c>
      <c r="Q1024" s="186" t="str">
        <f aca="false">IF(AND(Q$30&gt;=$D1024,Q$30&lt;=$D1024,NOT(ISBLANK($D1024))),$G1024,"")</f>
        <v/>
      </c>
      <c r="R1024" s="186" t="str">
        <f aca="false">IF(AND(R$30&gt;=$D1024,R$30&lt;=$D1024,NOT(ISBLANK($D1024))),$G1024,"")</f>
        <v/>
      </c>
    </row>
    <row r="1025" customFormat="false" ht="15.05" hidden="false" customHeight="false" outlineLevel="0" collapsed="false">
      <c r="G1025" s="0"/>
      <c r="H1025" s="197"/>
      <c r="I1025" s="197"/>
      <c r="J1025" s="226"/>
      <c r="L1025" s="186" t="str">
        <f aca="false">IF(AND(L$30&gt;=$D1025,L$30&lt;=$D1025,NOT(ISBLANK($D1025))),$G1025,"")</f>
        <v/>
      </c>
      <c r="M1025" s="186" t="str">
        <f aca="false">IF(AND(M$30&gt;=$D1025,M$30&lt;=$D1025,NOT(ISBLANK($D1025))),$G1025,"")</f>
        <v/>
      </c>
      <c r="N1025" s="186" t="str">
        <f aca="false">IF(AND(N$30&gt;=$D1025,N$30&lt;=$D1025,NOT(ISBLANK($D1025))),$G1025,"")</f>
        <v/>
      </c>
      <c r="O1025" s="186" t="str">
        <f aca="false">IF(AND(O$30&gt;=$D1025,O$30&lt;=$D1025,NOT(ISBLANK($D1025))),$G1025,"")</f>
        <v/>
      </c>
      <c r="P1025" s="186" t="str">
        <f aca="false">IF(AND(P$30&gt;=$D1025,P$30&lt;=$D1025,NOT(ISBLANK($D1025))),$G1025,"")</f>
        <v/>
      </c>
      <c r="Q1025" s="186" t="str">
        <f aca="false">IF(AND(Q$30&gt;=$D1025,Q$30&lt;=$D1025,NOT(ISBLANK($D1025))),$G1025,"")</f>
        <v/>
      </c>
      <c r="R1025" s="186" t="str">
        <f aca="false">IF(AND(R$30&gt;=$D1025,R$30&lt;=$D1025,NOT(ISBLANK($D1025))),$G1025,"")</f>
        <v/>
      </c>
    </row>
    <row r="1026" customFormat="false" ht="15.05" hidden="false" customHeight="false" outlineLevel="0" collapsed="false">
      <c r="G1026" s="0"/>
      <c r="H1026" s="197"/>
      <c r="I1026" s="197"/>
      <c r="J1026" s="226"/>
      <c r="L1026" s="186" t="str">
        <f aca="false">IF(AND(L$30&gt;=$D1026,L$30&lt;=$D1026,NOT(ISBLANK($D1026))),$G1026,"")</f>
        <v/>
      </c>
      <c r="M1026" s="186" t="str">
        <f aca="false">IF(AND(M$30&gt;=$D1026,M$30&lt;=$D1026,NOT(ISBLANK($D1026))),$G1026,"")</f>
        <v/>
      </c>
      <c r="N1026" s="186" t="str">
        <f aca="false">IF(AND(N$30&gt;=$D1026,N$30&lt;=$D1026,NOT(ISBLANK($D1026))),$G1026,"")</f>
        <v/>
      </c>
      <c r="O1026" s="186" t="str">
        <f aca="false">IF(AND(O$30&gt;=$D1026,O$30&lt;=$D1026,NOT(ISBLANK($D1026))),$G1026,"")</f>
        <v/>
      </c>
      <c r="P1026" s="186" t="str">
        <f aca="false">IF(AND(P$30&gt;=$D1026,P$30&lt;=$D1026,NOT(ISBLANK($D1026))),$G1026,"")</f>
        <v/>
      </c>
      <c r="Q1026" s="186" t="str">
        <f aca="false">IF(AND(Q$30&gt;=$D1026,Q$30&lt;=$D1026,NOT(ISBLANK($D1026))),$G1026,"")</f>
        <v/>
      </c>
      <c r="R1026" s="186" t="str">
        <f aca="false">IF(AND(R$30&gt;=$D1026,R$30&lt;=$D1026,NOT(ISBLANK($D1026))),$G1026,"")</f>
        <v/>
      </c>
    </row>
    <row r="1027" customFormat="false" ht="15.05" hidden="false" customHeight="false" outlineLevel="0" collapsed="false">
      <c r="G1027" s="0"/>
      <c r="H1027" s="197"/>
      <c r="I1027" s="197"/>
      <c r="J1027" s="226"/>
      <c r="L1027" s="186" t="str">
        <f aca="false">IF(AND(L$30&gt;=$D1027,L$30&lt;=$D1027,NOT(ISBLANK($D1027))),$G1027,"")</f>
        <v/>
      </c>
      <c r="M1027" s="186" t="str">
        <f aca="false">IF(AND(M$30&gt;=$D1027,M$30&lt;=$D1027,NOT(ISBLANK($D1027))),$G1027,"")</f>
        <v/>
      </c>
      <c r="N1027" s="186" t="str">
        <f aca="false">IF(AND(N$30&gt;=$D1027,N$30&lt;=$D1027,NOT(ISBLANK($D1027))),$G1027,"")</f>
        <v/>
      </c>
      <c r="O1027" s="186" t="str">
        <f aca="false">IF(AND(O$30&gt;=$D1027,O$30&lt;=$D1027,NOT(ISBLANK($D1027))),$G1027,"")</f>
        <v/>
      </c>
      <c r="P1027" s="186" t="str">
        <f aca="false">IF(AND(P$30&gt;=$D1027,P$30&lt;=$D1027,NOT(ISBLANK($D1027))),$G1027,"")</f>
        <v/>
      </c>
      <c r="Q1027" s="186" t="str">
        <f aca="false">IF(AND(Q$30&gt;=$D1027,Q$30&lt;=$D1027,NOT(ISBLANK($D1027))),$G1027,"")</f>
        <v/>
      </c>
      <c r="R1027" s="186" t="str">
        <f aca="false">IF(AND(R$30&gt;=$D1027,R$30&lt;=$D1027,NOT(ISBLANK($D1027))),$G1027,"")</f>
        <v/>
      </c>
    </row>
    <row r="1028" customFormat="false" ht="15.05" hidden="false" customHeight="false" outlineLevel="0" collapsed="false">
      <c r="G1028" s="0"/>
      <c r="H1028" s="197"/>
      <c r="I1028" s="197"/>
      <c r="J1028" s="226"/>
      <c r="L1028" s="186" t="str">
        <f aca="false">IF(AND(L$30&gt;=$D1028,L$30&lt;=$D1028,NOT(ISBLANK($D1028))),$G1028,"")</f>
        <v/>
      </c>
      <c r="M1028" s="186" t="str">
        <f aca="false">IF(AND(M$30&gt;=$D1028,M$30&lt;=$D1028,NOT(ISBLANK($D1028))),$G1028,"")</f>
        <v/>
      </c>
      <c r="N1028" s="186" t="str">
        <f aca="false">IF(AND(N$30&gt;=$D1028,N$30&lt;=$D1028,NOT(ISBLANK($D1028))),$G1028,"")</f>
        <v/>
      </c>
      <c r="O1028" s="186" t="str">
        <f aca="false">IF(AND(O$30&gt;=$D1028,O$30&lt;=$D1028,NOT(ISBLANK($D1028))),$G1028,"")</f>
        <v/>
      </c>
      <c r="P1028" s="186" t="str">
        <f aca="false">IF(AND(P$30&gt;=$D1028,P$30&lt;=$D1028,NOT(ISBLANK($D1028))),$G1028,"")</f>
        <v/>
      </c>
      <c r="Q1028" s="186" t="str">
        <f aca="false">IF(AND(Q$30&gt;=$D1028,Q$30&lt;=$D1028,NOT(ISBLANK($D1028))),$G1028,"")</f>
        <v/>
      </c>
      <c r="R1028" s="186" t="str">
        <f aca="false">IF(AND(R$30&gt;=$D1028,R$30&lt;=$D1028,NOT(ISBLANK($D1028))),$G1028,"")</f>
        <v/>
      </c>
    </row>
    <row r="1029" customFormat="false" ht="15.05" hidden="false" customHeight="false" outlineLevel="0" collapsed="false">
      <c r="G1029" s="0"/>
      <c r="H1029" s="197"/>
      <c r="I1029" s="197"/>
      <c r="J1029" s="226"/>
      <c r="L1029" s="186" t="str">
        <f aca="false">IF(AND(L$30&gt;=$D1029,L$30&lt;=$D1029,NOT(ISBLANK($D1029))),$G1029,"")</f>
        <v/>
      </c>
      <c r="M1029" s="186" t="str">
        <f aca="false">IF(AND(M$30&gt;=$D1029,M$30&lt;=$D1029,NOT(ISBLANK($D1029))),$G1029,"")</f>
        <v/>
      </c>
      <c r="N1029" s="186" t="str">
        <f aca="false">IF(AND(N$30&gt;=$D1029,N$30&lt;=$D1029,NOT(ISBLANK($D1029))),$G1029,"")</f>
        <v/>
      </c>
      <c r="O1029" s="186" t="str">
        <f aca="false">IF(AND(O$30&gt;=$D1029,O$30&lt;=$D1029,NOT(ISBLANK($D1029))),$G1029,"")</f>
        <v/>
      </c>
      <c r="P1029" s="186" t="str">
        <f aca="false">IF(AND(P$30&gt;=$D1029,P$30&lt;=$D1029,NOT(ISBLANK($D1029))),$G1029,"")</f>
        <v/>
      </c>
      <c r="Q1029" s="186" t="str">
        <f aca="false">IF(AND(Q$30&gt;=$D1029,Q$30&lt;=$D1029,NOT(ISBLANK($D1029))),$G1029,"")</f>
        <v/>
      </c>
      <c r="R1029" s="186" t="str">
        <f aca="false">IF(AND(R$30&gt;=$D1029,R$30&lt;=$D1029,NOT(ISBLANK($D1029))),$G1029,"")</f>
        <v/>
      </c>
    </row>
    <row r="1030" customFormat="false" ht="15.05" hidden="false" customHeight="false" outlineLevel="0" collapsed="false">
      <c r="G1030" s="0"/>
      <c r="H1030" s="197"/>
      <c r="I1030" s="197"/>
      <c r="J1030" s="226"/>
      <c r="L1030" s="186" t="str">
        <f aca="false">IF(AND(L$30&gt;=$D1030,L$30&lt;=$D1030,NOT(ISBLANK($D1030))),$G1030,"")</f>
        <v/>
      </c>
      <c r="M1030" s="186" t="str">
        <f aca="false">IF(AND(M$30&gt;=$D1030,M$30&lt;=$D1030,NOT(ISBLANK($D1030))),$G1030,"")</f>
        <v/>
      </c>
      <c r="N1030" s="186" t="str">
        <f aca="false">IF(AND(N$30&gt;=$D1030,N$30&lt;=$D1030,NOT(ISBLANK($D1030))),$G1030,"")</f>
        <v/>
      </c>
      <c r="O1030" s="186" t="str">
        <f aca="false">IF(AND(O$30&gt;=$D1030,O$30&lt;=$D1030,NOT(ISBLANK($D1030))),$G1030,"")</f>
        <v/>
      </c>
      <c r="P1030" s="186" t="str">
        <f aca="false">IF(AND(P$30&gt;=$D1030,P$30&lt;=$D1030,NOT(ISBLANK($D1030))),$G1030,"")</f>
        <v/>
      </c>
      <c r="Q1030" s="186" t="str">
        <f aca="false">IF(AND(Q$30&gt;=$D1030,Q$30&lt;=$D1030,NOT(ISBLANK($D1030))),$G1030,"")</f>
        <v/>
      </c>
      <c r="R1030" s="186" t="str">
        <f aca="false">IF(AND(R$30&gt;=$D1030,R$30&lt;=$D1030,NOT(ISBLANK($D1030))),$G1030,"")</f>
        <v/>
      </c>
    </row>
    <row r="1031" customFormat="false" ht="15.05" hidden="false" customHeight="false" outlineLevel="0" collapsed="false">
      <c r="G1031" s="0"/>
      <c r="H1031" s="197"/>
      <c r="I1031" s="197"/>
      <c r="J1031" s="226"/>
      <c r="L1031" s="186" t="str">
        <f aca="false">IF(AND(L$30&gt;=$D1031,L$30&lt;=$D1031,NOT(ISBLANK($D1031))),$G1031,"")</f>
        <v/>
      </c>
      <c r="M1031" s="186" t="str">
        <f aca="false">IF(AND(M$30&gt;=$D1031,M$30&lt;=$D1031,NOT(ISBLANK($D1031))),$G1031,"")</f>
        <v/>
      </c>
      <c r="N1031" s="186" t="str">
        <f aca="false">IF(AND(N$30&gt;=$D1031,N$30&lt;=$D1031,NOT(ISBLANK($D1031))),$G1031,"")</f>
        <v/>
      </c>
      <c r="O1031" s="186" t="str">
        <f aca="false">IF(AND(O$30&gt;=$D1031,O$30&lt;=$D1031,NOT(ISBLANK($D1031))),$G1031,"")</f>
        <v/>
      </c>
      <c r="P1031" s="186" t="str">
        <f aca="false">IF(AND(P$30&gt;=$D1031,P$30&lt;=$D1031,NOT(ISBLANK($D1031))),$G1031,"")</f>
        <v/>
      </c>
      <c r="Q1031" s="186" t="str">
        <f aca="false">IF(AND(Q$30&gt;=$D1031,Q$30&lt;=$D1031,NOT(ISBLANK($D1031))),$G1031,"")</f>
        <v/>
      </c>
      <c r="R1031" s="186" t="str">
        <f aca="false">IF(AND(R$30&gt;=$D1031,R$30&lt;=$D1031,NOT(ISBLANK($D1031))),$G1031,"")</f>
        <v/>
      </c>
    </row>
    <row r="1032" customFormat="false" ht="15.05" hidden="false" customHeight="false" outlineLevel="0" collapsed="false">
      <c r="G1032" s="0"/>
      <c r="H1032" s="197"/>
      <c r="I1032" s="197"/>
      <c r="J1032" s="226"/>
      <c r="L1032" s="186" t="str">
        <f aca="false">IF(AND(L$30&gt;=$D1032,L$30&lt;=$D1032,NOT(ISBLANK($D1032))),$G1032,"")</f>
        <v/>
      </c>
      <c r="M1032" s="186" t="str">
        <f aca="false">IF(AND(M$30&gt;=$D1032,M$30&lt;=$D1032,NOT(ISBLANK($D1032))),$G1032,"")</f>
        <v/>
      </c>
      <c r="N1032" s="186" t="str">
        <f aca="false">IF(AND(N$30&gt;=$D1032,N$30&lt;=$D1032,NOT(ISBLANK($D1032))),$G1032,"")</f>
        <v/>
      </c>
      <c r="O1032" s="186" t="str">
        <f aca="false">IF(AND(O$30&gt;=$D1032,O$30&lt;=$D1032,NOT(ISBLANK($D1032))),$G1032,"")</f>
        <v/>
      </c>
      <c r="P1032" s="186" t="str">
        <f aca="false">IF(AND(P$30&gt;=$D1032,P$30&lt;=$D1032,NOT(ISBLANK($D1032))),$G1032,"")</f>
        <v/>
      </c>
      <c r="Q1032" s="186" t="str">
        <f aca="false">IF(AND(Q$30&gt;=$D1032,Q$30&lt;=$D1032,NOT(ISBLANK($D1032))),$G1032,"")</f>
        <v/>
      </c>
      <c r="R1032" s="186" t="str">
        <f aca="false">IF(AND(R$30&gt;=$D1032,R$30&lt;=$D1032,NOT(ISBLANK($D1032))),$G1032,"")</f>
        <v/>
      </c>
    </row>
    <row r="1033" customFormat="false" ht="15.05" hidden="false" customHeight="false" outlineLevel="0" collapsed="false">
      <c r="G1033" s="0"/>
      <c r="H1033" s="197"/>
      <c r="I1033" s="197"/>
      <c r="J1033" s="226"/>
      <c r="L1033" s="186" t="str">
        <f aca="false">IF(AND(L$30&gt;=$D1033,L$30&lt;=$D1033,NOT(ISBLANK($D1033))),$G1033,"")</f>
        <v/>
      </c>
      <c r="M1033" s="186" t="str">
        <f aca="false">IF(AND(M$30&gt;=$D1033,M$30&lt;=$D1033,NOT(ISBLANK($D1033))),$G1033,"")</f>
        <v/>
      </c>
      <c r="N1033" s="186" t="str">
        <f aca="false">IF(AND(N$30&gt;=$D1033,N$30&lt;=$D1033,NOT(ISBLANK($D1033))),$G1033,"")</f>
        <v/>
      </c>
      <c r="O1033" s="186" t="str">
        <f aca="false">IF(AND(O$30&gt;=$D1033,O$30&lt;=$D1033,NOT(ISBLANK($D1033))),$G1033,"")</f>
        <v/>
      </c>
      <c r="P1033" s="186" t="str">
        <f aca="false">IF(AND(P$30&gt;=$D1033,P$30&lt;=$D1033,NOT(ISBLANK($D1033))),$G1033,"")</f>
        <v/>
      </c>
      <c r="Q1033" s="186" t="str">
        <f aca="false">IF(AND(Q$30&gt;=$D1033,Q$30&lt;=$D1033,NOT(ISBLANK($D1033))),$G1033,"")</f>
        <v/>
      </c>
      <c r="R1033" s="186" t="str">
        <f aca="false">IF(AND(R$30&gt;=$D1033,R$30&lt;=$D1033,NOT(ISBLANK($D1033))),$G1033,"")</f>
        <v/>
      </c>
    </row>
    <row r="1034" customFormat="false" ht="15.05" hidden="false" customHeight="false" outlineLevel="0" collapsed="false">
      <c r="G1034" s="0"/>
      <c r="H1034" s="197"/>
      <c r="I1034" s="197"/>
      <c r="J1034" s="226"/>
      <c r="L1034" s="186" t="str">
        <f aca="false">IF(AND(L$30&gt;=$D1034,L$30&lt;=$D1034,NOT(ISBLANK($D1034))),$G1034,"")</f>
        <v/>
      </c>
      <c r="M1034" s="186" t="str">
        <f aca="false">IF(AND(M$30&gt;=$D1034,M$30&lt;=$D1034,NOT(ISBLANK($D1034))),$G1034,"")</f>
        <v/>
      </c>
      <c r="N1034" s="186" t="str">
        <f aca="false">IF(AND(N$30&gt;=$D1034,N$30&lt;=$D1034,NOT(ISBLANK($D1034))),$G1034,"")</f>
        <v/>
      </c>
      <c r="O1034" s="186" t="str">
        <f aca="false">IF(AND(O$30&gt;=$D1034,O$30&lt;=$D1034,NOT(ISBLANK($D1034))),$G1034,"")</f>
        <v/>
      </c>
      <c r="P1034" s="186" t="str">
        <f aca="false">IF(AND(P$30&gt;=$D1034,P$30&lt;=$D1034,NOT(ISBLANK($D1034))),$G1034,"")</f>
        <v/>
      </c>
      <c r="Q1034" s="186" t="str">
        <f aca="false">IF(AND(Q$30&gt;=$D1034,Q$30&lt;=$D1034,NOT(ISBLANK($D1034))),$G1034,"")</f>
        <v/>
      </c>
      <c r="R1034" s="186" t="str">
        <f aca="false">IF(AND(R$30&gt;=$D1034,R$30&lt;=$D1034,NOT(ISBLANK($D1034))),$G1034,"")</f>
        <v/>
      </c>
    </row>
    <row r="1035" customFormat="false" ht="15.05" hidden="false" customHeight="false" outlineLevel="0" collapsed="false">
      <c r="G1035" s="0"/>
      <c r="H1035" s="197"/>
      <c r="I1035" s="197"/>
      <c r="J1035" s="226"/>
      <c r="L1035" s="186" t="str">
        <f aca="false">IF(AND(L$30&gt;=$D1035,L$30&lt;=$D1035,NOT(ISBLANK($D1035))),$G1035,"")</f>
        <v/>
      </c>
      <c r="M1035" s="186" t="str">
        <f aca="false">IF(AND(M$30&gt;=$D1035,M$30&lt;=$D1035,NOT(ISBLANK($D1035))),$G1035,"")</f>
        <v/>
      </c>
      <c r="N1035" s="186" t="str">
        <f aca="false">IF(AND(N$30&gt;=$D1035,N$30&lt;=$D1035,NOT(ISBLANK($D1035))),$G1035,"")</f>
        <v/>
      </c>
      <c r="O1035" s="186" t="str">
        <f aca="false">IF(AND(O$30&gt;=$D1035,O$30&lt;=$D1035,NOT(ISBLANK($D1035))),$G1035,"")</f>
        <v/>
      </c>
      <c r="P1035" s="186" t="str">
        <f aca="false">IF(AND(P$30&gt;=$D1035,P$30&lt;=$D1035,NOT(ISBLANK($D1035))),$G1035,"")</f>
        <v/>
      </c>
      <c r="Q1035" s="186" t="str">
        <f aca="false">IF(AND(Q$30&gt;=$D1035,Q$30&lt;=$D1035,NOT(ISBLANK($D1035))),$G1035,"")</f>
        <v/>
      </c>
      <c r="R1035" s="186" t="str">
        <f aca="false">IF(AND(R$30&gt;=$D1035,R$30&lt;=$D1035,NOT(ISBLANK($D1035))),$G1035,"")</f>
        <v/>
      </c>
    </row>
    <row r="1036" customFormat="false" ht="15.05" hidden="false" customHeight="false" outlineLevel="0" collapsed="false">
      <c r="G1036" s="0"/>
      <c r="H1036" s="197"/>
      <c r="I1036" s="197"/>
      <c r="J1036" s="226"/>
      <c r="L1036" s="186" t="str">
        <f aca="false">IF(AND(L$30&gt;=$D1036,L$30&lt;=$D1036,NOT(ISBLANK($D1036))),$G1036,"")</f>
        <v/>
      </c>
      <c r="M1036" s="186" t="str">
        <f aca="false">IF(AND(M$30&gt;=$D1036,M$30&lt;=$D1036,NOT(ISBLANK($D1036))),$G1036,"")</f>
        <v/>
      </c>
      <c r="N1036" s="186" t="str">
        <f aca="false">IF(AND(N$30&gt;=$D1036,N$30&lt;=$D1036,NOT(ISBLANK($D1036))),$G1036,"")</f>
        <v/>
      </c>
      <c r="O1036" s="186" t="str">
        <f aca="false">IF(AND(O$30&gt;=$D1036,O$30&lt;=$D1036,NOT(ISBLANK($D1036))),$G1036,"")</f>
        <v/>
      </c>
      <c r="P1036" s="186" t="str">
        <f aca="false">IF(AND(P$30&gt;=$D1036,P$30&lt;=$D1036,NOT(ISBLANK($D1036))),$G1036,"")</f>
        <v/>
      </c>
      <c r="Q1036" s="186" t="str">
        <f aca="false">IF(AND(Q$30&gt;=$D1036,Q$30&lt;=$D1036,NOT(ISBLANK($D1036))),$G1036,"")</f>
        <v/>
      </c>
      <c r="R1036" s="186" t="str">
        <f aca="false">IF(AND(R$30&gt;=$D1036,R$30&lt;=$D1036,NOT(ISBLANK($D1036))),$G1036,"")</f>
        <v/>
      </c>
    </row>
    <row r="1037" customFormat="false" ht="15.05" hidden="false" customHeight="false" outlineLevel="0" collapsed="false">
      <c r="G1037" s="0"/>
      <c r="H1037" s="197"/>
      <c r="I1037" s="197"/>
      <c r="J1037" s="226"/>
      <c r="L1037" s="186" t="str">
        <f aca="false">IF(AND(L$30&gt;=$D1037,L$30&lt;=$D1037,NOT(ISBLANK($D1037))),$G1037,"")</f>
        <v/>
      </c>
      <c r="M1037" s="186" t="str">
        <f aca="false">IF(AND(M$30&gt;=$D1037,M$30&lt;=$D1037,NOT(ISBLANK($D1037))),$G1037,"")</f>
        <v/>
      </c>
      <c r="N1037" s="186" t="str">
        <f aca="false">IF(AND(N$30&gt;=$D1037,N$30&lt;=$D1037,NOT(ISBLANK($D1037))),$G1037,"")</f>
        <v/>
      </c>
      <c r="O1037" s="186" t="str">
        <f aca="false">IF(AND(O$30&gt;=$D1037,O$30&lt;=$D1037,NOT(ISBLANK($D1037))),$G1037,"")</f>
        <v/>
      </c>
      <c r="P1037" s="186" t="str">
        <f aca="false">IF(AND(P$30&gt;=$D1037,P$30&lt;=$D1037,NOT(ISBLANK($D1037))),$G1037,"")</f>
        <v/>
      </c>
      <c r="Q1037" s="186" t="str">
        <f aca="false">IF(AND(Q$30&gt;=$D1037,Q$30&lt;=$D1037,NOT(ISBLANK($D1037))),$G1037,"")</f>
        <v/>
      </c>
      <c r="R1037" s="186" t="str">
        <f aca="false">IF(AND(R$30&gt;=$D1037,R$30&lt;=$D1037,NOT(ISBLANK($D1037))),$G1037,"")</f>
        <v/>
      </c>
    </row>
    <row r="1038" customFormat="false" ht="15.05" hidden="false" customHeight="false" outlineLevel="0" collapsed="false">
      <c r="G1038" s="0"/>
      <c r="H1038" s="197"/>
      <c r="I1038" s="197"/>
      <c r="J1038" s="226"/>
      <c r="L1038" s="186" t="str">
        <f aca="false">IF(AND(L$30&gt;=$D1038,L$30&lt;=$D1038,NOT(ISBLANK($D1038))),$G1038,"")</f>
        <v/>
      </c>
      <c r="M1038" s="186" t="str">
        <f aca="false">IF(AND(M$30&gt;=$D1038,M$30&lt;=$D1038,NOT(ISBLANK($D1038))),$G1038,"")</f>
        <v/>
      </c>
      <c r="N1038" s="186" t="str">
        <f aca="false">IF(AND(N$30&gt;=$D1038,N$30&lt;=$D1038,NOT(ISBLANK($D1038))),$G1038,"")</f>
        <v/>
      </c>
      <c r="O1038" s="186" t="str">
        <f aca="false">IF(AND(O$30&gt;=$D1038,O$30&lt;=$D1038,NOT(ISBLANK($D1038))),$G1038,"")</f>
        <v/>
      </c>
      <c r="P1038" s="186" t="str">
        <f aca="false">IF(AND(P$30&gt;=$D1038,P$30&lt;=$D1038,NOT(ISBLANK($D1038))),$G1038,"")</f>
        <v/>
      </c>
      <c r="Q1038" s="186" t="str">
        <f aca="false">IF(AND(Q$30&gt;=$D1038,Q$30&lt;=$D1038,NOT(ISBLANK($D1038))),$G1038,"")</f>
        <v/>
      </c>
      <c r="R1038" s="186" t="str">
        <f aca="false">IF(AND(R$30&gt;=$D1038,R$30&lt;=$D1038,NOT(ISBLANK($D1038))),$G1038,"")</f>
        <v/>
      </c>
    </row>
    <row r="1039" customFormat="false" ht="15.05" hidden="false" customHeight="false" outlineLevel="0" collapsed="false">
      <c r="G1039" s="0"/>
      <c r="H1039" s="197"/>
      <c r="I1039" s="197"/>
      <c r="J1039" s="226"/>
      <c r="L1039" s="186" t="str">
        <f aca="false">IF(AND(L$30&gt;=$D1039,L$30&lt;=$D1039,NOT(ISBLANK($D1039))),$G1039,"")</f>
        <v/>
      </c>
      <c r="M1039" s="186" t="str">
        <f aca="false">IF(AND(M$30&gt;=$D1039,M$30&lt;=$D1039,NOT(ISBLANK($D1039))),$G1039,"")</f>
        <v/>
      </c>
      <c r="N1039" s="186" t="str">
        <f aca="false">IF(AND(N$30&gt;=$D1039,N$30&lt;=$D1039,NOT(ISBLANK($D1039))),$G1039,"")</f>
        <v/>
      </c>
      <c r="O1039" s="186" t="str">
        <f aca="false">IF(AND(O$30&gt;=$D1039,O$30&lt;=$D1039,NOT(ISBLANK($D1039))),$G1039,"")</f>
        <v/>
      </c>
      <c r="P1039" s="186" t="str">
        <f aca="false">IF(AND(P$30&gt;=$D1039,P$30&lt;=$D1039,NOT(ISBLANK($D1039))),$G1039,"")</f>
        <v/>
      </c>
      <c r="Q1039" s="186" t="str">
        <f aca="false">IF(AND(Q$30&gt;=$D1039,Q$30&lt;=$D1039,NOT(ISBLANK($D1039))),$G1039,"")</f>
        <v/>
      </c>
      <c r="R1039" s="186" t="str">
        <f aca="false">IF(AND(R$30&gt;=$D1039,R$30&lt;=$D1039,NOT(ISBLANK($D1039))),$G1039,"")</f>
        <v/>
      </c>
    </row>
    <row r="1040" customFormat="false" ht="15.05" hidden="false" customHeight="false" outlineLevel="0" collapsed="false">
      <c r="G1040" s="0"/>
      <c r="H1040" s="197"/>
      <c r="I1040" s="197"/>
      <c r="J1040" s="226"/>
      <c r="L1040" s="186" t="str">
        <f aca="false">IF(AND(L$30&gt;=$D1040,L$30&lt;=$D1040,NOT(ISBLANK($D1040))),$G1040,"")</f>
        <v/>
      </c>
      <c r="M1040" s="186" t="str">
        <f aca="false">IF(AND(M$30&gt;=$D1040,M$30&lt;=$D1040,NOT(ISBLANK($D1040))),$G1040,"")</f>
        <v/>
      </c>
      <c r="N1040" s="186" t="str">
        <f aca="false">IF(AND(N$30&gt;=$D1040,N$30&lt;=$D1040,NOT(ISBLANK($D1040))),$G1040,"")</f>
        <v/>
      </c>
      <c r="O1040" s="186" t="str">
        <f aca="false">IF(AND(O$30&gt;=$D1040,O$30&lt;=$D1040,NOT(ISBLANK($D1040))),$G1040,"")</f>
        <v/>
      </c>
      <c r="P1040" s="186" t="str">
        <f aca="false">IF(AND(P$30&gt;=$D1040,P$30&lt;=$D1040,NOT(ISBLANK($D1040))),$G1040,"")</f>
        <v/>
      </c>
      <c r="Q1040" s="186" t="str">
        <f aca="false">IF(AND(Q$30&gt;=$D1040,Q$30&lt;=$D1040,NOT(ISBLANK($D1040))),$G1040,"")</f>
        <v/>
      </c>
      <c r="R1040" s="186" t="str">
        <f aca="false">IF(AND(R$30&gt;=$D1040,R$30&lt;=$D1040,NOT(ISBLANK($D1040))),$G1040,"")</f>
        <v/>
      </c>
    </row>
    <row r="1041" customFormat="false" ht="15.05" hidden="false" customHeight="false" outlineLevel="0" collapsed="false">
      <c r="G1041" s="0"/>
      <c r="H1041" s="197"/>
      <c r="I1041" s="197"/>
      <c r="J1041" s="226"/>
      <c r="L1041" s="186" t="str">
        <f aca="false">IF(AND(L$30&gt;=$D1041,L$30&lt;=$D1041,NOT(ISBLANK($D1041))),$G1041,"")</f>
        <v/>
      </c>
      <c r="M1041" s="186" t="str">
        <f aca="false">IF(AND(M$30&gt;=$D1041,M$30&lt;=$D1041,NOT(ISBLANK($D1041))),$G1041,"")</f>
        <v/>
      </c>
      <c r="N1041" s="186" t="str">
        <f aca="false">IF(AND(N$30&gt;=$D1041,N$30&lt;=$D1041,NOT(ISBLANK($D1041))),$G1041,"")</f>
        <v/>
      </c>
      <c r="O1041" s="186" t="str">
        <f aca="false">IF(AND(O$30&gt;=$D1041,O$30&lt;=$D1041,NOT(ISBLANK($D1041))),$G1041,"")</f>
        <v/>
      </c>
      <c r="P1041" s="186" t="str">
        <f aca="false">IF(AND(P$30&gt;=$D1041,P$30&lt;=$D1041,NOT(ISBLANK($D1041))),$G1041,"")</f>
        <v/>
      </c>
      <c r="Q1041" s="186" t="str">
        <f aca="false">IF(AND(Q$30&gt;=$D1041,Q$30&lt;=$D1041,NOT(ISBLANK($D1041))),$G1041,"")</f>
        <v/>
      </c>
      <c r="R1041" s="186" t="str">
        <f aca="false">IF(AND(R$30&gt;=$D1041,R$30&lt;=$D1041,NOT(ISBLANK($D1041))),$G1041,"")</f>
        <v/>
      </c>
    </row>
    <row r="1042" customFormat="false" ht="15.05" hidden="false" customHeight="false" outlineLevel="0" collapsed="false">
      <c r="G1042" s="0"/>
      <c r="H1042" s="197"/>
      <c r="I1042" s="197"/>
      <c r="J1042" s="226"/>
      <c r="L1042" s="186" t="str">
        <f aca="false">IF(AND(L$30&gt;=$D1042,L$30&lt;=$D1042,NOT(ISBLANK($D1042))),$G1042,"")</f>
        <v/>
      </c>
      <c r="M1042" s="186" t="str">
        <f aca="false">IF(AND(M$30&gt;=$D1042,M$30&lt;=$D1042,NOT(ISBLANK($D1042))),$G1042,"")</f>
        <v/>
      </c>
      <c r="N1042" s="186" t="str">
        <f aca="false">IF(AND(N$30&gt;=$D1042,N$30&lt;=$D1042,NOT(ISBLANK($D1042))),$G1042,"")</f>
        <v/>
      </c>
      <c r="O1042" s="186" t="str">
        <f aca="false">IF(AND(O$30&gt;=$D1042,O$30&lt;=$D1042,NOT(ISBLANK($D1042))),$G1042,"")</f>
        <v/>
      </c>
      <c r="P1042" s="186" t="str">
        <f aca="false">IF(AND(P$30&gt;=$D1042,P$30&lt;=$D1042,NOT(ISBLANK($D1042))),$G1042,"")</f>
        <v/>
      </c>
      <c r="Q1042" s="186" t="str">
        <f aca="false">IF(AND(Q$30&gt;=$D1042,Q$30&lt;=$D1042,NOT(ISBLANK($D1042))),$G1042,"")</f>
        <v/>
      </c>
      <c r="R1042" s="186" t="str">
        <f aca="false">IF(AND(R$30&gt;=$D1042,R$30&lt;=$D1042,NOT(ISBLANK($D1042))),$G1042,"")</f>
        <v/>
      </c>
    </row>
    <row r="1043" customFormat="false" ht="15.05" hidden="false" customHeight="false" outlineLevel="0" collapsed="false">
      <c r="G1043" s="0"/>
      <c r="H1043" s="197"/>
      <c r="I1043" s="197"/>
      <c r="J1043" s="226"/>
      <c r="L1043" s="186" t="str">
        <f aca="false">IF(AND(L$30&gt;=$D1043,L$30&lt;=$D1043,NOT(ISBLANK($D1043))),$G1043,"")</f>
        <v/>
      </c>
      <c r="M1043" s="186" t="str">
        <f aca="false">IF(AND(M$30&gt;=$D1043,M$30&lt;=$D1043,NOT(ISBLANK($D1043))),$G1043,"")</f>
        <v/>
      </c>
      <c r="N1043" s="186" t="str">
        <f aca="false">IF(AND(N$30&gt;=$D1043,N$30&lt;=$D1043,NOT(ISBLANK($D1043))),$G1043,"")</f>
        <v/>
      </c>
      <c r="O1043" s="186" t="str">
        <f aca="false">IF(AND(O$30&gt;=$D1043,O$30&lt;=$D1043,NOT(ISBLANK($D1043))),$G1043,"")</f>
        <v/>
      </c>
      <c r="P1043" s="186" t="str">
        <f aca="false">IF(AND(P$30&gt;=$D1043,P$30&lt;=$D1043,NOT(ISBLANK($D1043))),$G1043,"")</f>
        <v/>
      </c>
      <c r="Q1043" s="186" t="str">
        <f aca="false">IF(AND(Q$30&gt;=$D1043,Q$30&lt;=$D1043,NOT(ISBLANK($D1043))),$G1043,"")</f>
        <v/>
      </c>
      <c r="R1043" s="186" t="str">
        <f aca="false">IF(AND(R$30&gt;=$D1043,R$30&lt;=$D1043,NOT(ISBLANK($D1043))),$G1043,"")</f>
        <v/>
      </c>
    </row>
    <row r="1044" customFormat="false" ht="15.05" hidden="false" customHeight="false" outlineLevel="0" collapsed="false">
      <c r="G1044" s="0"/>
      <c r="H1044" s="197"/>
      <c r="I1044" s="197"/>
      <c r="J1044" s="226"/>
      <c r="L1044" s="186" t="str">
        <f aca="false">IF(AND(L$30&gt;=$D1044,L$30&lt;=$D1044,NOT(ISBLANK($D1044))),$G1044,"")</f>
        <v/>
      </c>
      <c r="M1044" s="186" t="str">
        <f aca="false">IF(AND(M$30&gt;=$D1044,M$30&lt;=$D1044,NOT(ISBLANK($D1044))),$G1044,"")</f>
        <v/>
      </c>
      <c r="N1044" s="186" t="str">
        <f aca="false">IF(AND(N$30&gt;=$D1044,N$30&lt;=$D1044,NOT(ISBLANK($D1044))),$G1044,"")</f>
        <v/>
      </c>
      <c r="O1044" s="186" t="str">
        <f aca="false">IF(AND(O$30&gt;=$D1044,O$30&lt;=$D1044,NOT(ISBLANK($D1044))),$G1044,"")</f>
        <v/>
      </c>
      <c r="P1044" s="186" t="str">
        <f aca="false">IF(AND(P$30&gt;=$D1044,P$30&lt;=$D1044,NOT(ISBLANK($D1044))),$G1044,"")</f>
        <v/>
      </c>
      <c r="Q1044" s="186" t="str">
        <f aca="false">IF(AND(Q$30&gt;=$D1044,Q$30&lt;=$D1044,NOT(ISBLANK($D1044))),$G1044,"")</f>
        <v/>
      </c>
      <c r="R1044" s="186" t="str">
        <f aca="false">IF(AND(R$30&gt;=$D1044,R$30&lt;=$D1044,NOT(ISBLANK($D1044))),$G1044,"")</f>
        <v/>
      </c>
    </row>
  </sheetData>
  <autoFilter ref="A31:I1189"/>
  <mergeCells count="1">
    <mergeCell ref="L28:R28"/>
  </mergeCells>
  <conditionalFormatting sqref="L32:R1044">
    <cfRule type="expression" priority="2" aboveAverage="0" equalAverage="0" bottom="0" percent="0" rank="0" text="" dxfId="0">
      <formula>LEN(TRIM(L32))=0</formula>
    </cfRule>
    <cfRule type="cellIs" priority="3" operator="equal" aboveAverage="0" equalAverage="0" bottom="0" percent="0" rank="0" text="" dxfId="1">
      <formula>8</formula>
    </cfRule>
    <cfRule type="cellIs" priority="4" operator="greaterThan" aboveAverage="0" equalAverage="0" bottom="0" percent="0" rank="0" text="" dxfId="2">
      <formula>8</formula>
    </cfRule>
    <cfRule type="cellIs" priority="5" operator="lessThan" aboveAverage="0" equalAverage="0" bottom="0" percent="0" rank="0" text="" dxfId="3">
      <formula>8</formula>
    </cfRule>
  </conditionalFormatting>
  <conditionalFormatting sqref="L32:R1044">
    <cfRule type="expression" priority="6" aboveAverage="0" equalAverage="0" bottom="0" percent="0" rank="0" text="" dxfId="4">
      <formula>#ref!=VYB_MEC</formula>
    </cfRule>
  </conditionalFormatting>
  <conditionalFormatting sqref="L2:R22">
    <cfRule type="cellIs" priority="7" operator="greaterThan" aboveAverage="0" equalAverage="0" bottom="0" percent="0" rank="0" text="" dxfId="5">
      <formula>7</formula>
    </cfRule>
    <cfRule type="cellIs" priority="8" operator="between" aboveAverage="0" equalAverage="0" bottom="0" percent="0" rank="0" text="" dxfId="6">
      <formula>7</formula>
      <formula>8</formula>
    </cfRule>
    <cfRule type="cellIs" priority="9" operator="lessThan" aboveAverage="0" equalAverage="0" bottom="0" percent="0" rank="0" text="" dxfId="7">
      <formula>7</formula>
    </cfRule>
  </conditionalFormatting>
  <dataValidations count="1">
    <dataValidation allowBlank="true" operator="between" showDropDown="false" showErrorMessage="true" showInputMessage="true" sqref="J32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true"/>
  </sheetPr>
  <dimension ref="A1:AL575"/>
  <sheetViews>
    <sheetView showFormulas="false" showGridLines="true" showRowColHeaders="true" showZeros="true" rightToLeft="false" tabSelected="false" showOutlineSymbols="true" defaultGridColor="true" view="normal" topLeftCell="H19" colorId="64" zoomScale="85" zoomScaleNormal="85" zoomScalePageLayoutView="100" workbookViewId="0">
      <selection pane="topLeft" activeCell="T83" activeCellId="0" sqref="T83"/>
    </sheetView>
  </sheetViews>
  <sheetFormatPr defaultRowHeight="15.05" zeroHeight="false" outlineLevelRow="0" outlineLevelCol="1"/>
  <cols>
    <col collapsed="false" customWidth="true" hidden="false" outlineLevel="0" max="1" min="1" style="0" width="17.89"/>
    <col collapsed="false" customWidth="true" hidden="false" outlineLevel="0" max="2" min="2" style="0" width="45.55"/>
    <col collapsed="false" customWidth="true" hidden="false" outlineLevel="0" max="3" min="3" style="0" width="44.66"/>
    <col collapsed="false" customWidth="true" hidden="false" outlineLevel="0" max="4" min="4" style="0" width="21.11"/>
    <col collapsed="false" customWidth="true" hidden="false" outlineLevel="0" max="5" min="5" style="0" width="10.33"/>
    <col collapsed="false" customWidth="true" hidden="false" outlineLevel="0" max="6" min="6" style="0" width="16.11"/>
    <col collapsed="false" customWidth="true" hidden="false" outlineLevel="0" max="7" min="7" style="259" width="13.55"/>
    <col collapsed="false" customWidth="true" hidden="false" outlineLevel="0" max="9" min="8" style="0" width="7.55"/>
    <col collapsed="false" customWidth="true" hidden="false" outlineLevel="0" max="10" min="10" style="0" width="10.66"/>
    <col collapsed="false" customWidth="true" hidden="false" outlineLevel="0" max="11" min="11" style="200" width="11.66"/>
    <col collapsed="false" customWidth="true" hidden="false" outlineLevel="0" max="12" min="12" style="200" width="15.55"/>
    <col collapsed="false" customWidth="true" hidden="false" outlineLevel="0" max="13" min="13" style="200" width="29"/>
    <col collapsed="false" customWidth="true" hidden="false" outlineLevel="0" max="14" min="14" style="200" width="8.33"/>
    <col collapsed="false" customWidth="true" hidden="false" outlineLevel="0" max="15" min="15" style="200" width="6.11"/>
    <col collapsed="false" customWidth="true" hidden="false" outlineLevel="0" max="16" min="16" style="231" width="16.33"/>
    <col collapsed="false" customWidth="true" hidden="false" outlineLevel="1" max="17" min="17" style="186" width="11.33"/>
    <col collapsed="false" customWidth="true" hidden="false" outlineLevel="1" max="18" min="18" style="186" width="12"/>
    <col collapsed="false" customWidth="true" hidden="false" outlineLevel="1" max="19" min="19" style="186" width="12.55"/>
    <col collapsed="false" customWidth="true" hidden="false" outlineLevel="1" max="20" min="20" style="186" width="11"/>
    <col collapsed="false" customWidth="true" hidden="false" outlineLevel="1" max="21" min="21" style="186" width="11.11"/>
    <col collapsed="false" customWidth="true" hidden="false" outlineLevel="1" max="22" min="22" style="186" width="11"/>
    <col collapsed="false" customWidth="true" hidden="false" outlineLevel="1" max="23" min="23" style="186" width="10.66"/>
    <col collapsed="false" customWidth="true" hidden="false" outlineLevel="0" max="25" min="24" style="197" width="7.88"/>
    <col collapsed="false" customWidth="true" hidden="false" outlineLevel="0" max="26" min="26" style="0" width="12.89"/>
    <col collapsed="false" customWidth="true" hidden="false" outlineLevel="0" max="27" min="27" style="231" width="17.44"/>
    <col collapsed="false" customWidth="true" hidden="false" outlineLevel="1" max="28" min="28" style="0" width="13"/>
    <col collapsed="false" customWidth="true" hidden="false" outlineLevel="1" max="29" min="29" style="0" width="15.55"/>
    <col collapsed="false" customWidth="true" hidden="false" outlineLevel="1" max="31" min="30" style="288" width="13.89"/>
    <col collapsed="false" customWidth="true" hidden="false" outlineLevel="1" max="32" min="32" style="0" width="13.11"/>
    <col collapsed="false" customWidth="true" hidden="false" outlineLevel="1" max="33" min="33" style="288" width="13.11"/>
    <col collapsed="false" customWidth="true" hidden="false" outlineLevel="0" max="34" min="34" style="0" width="20.44"/>
    <col collapsed="false" customWidth="true" hidden="false" outlineLevel="0" max="35" min="35" style="0" width="38.88"/>
    <col collapsed="false" customWidth="true" hidden="false" outlineLevel="0" max="36" min="36" style="0" width="24.45"/>
    <col collapsed="false" customWidth="true" hidden="false" outlineLevel="0" max="37" min="37" style="0" width="13.11"/>
    <col collapsed="false" customWidth="true" hidden="false" outlineLevel="0" max="38" min="38" style="0" width="27.56"/>
    <col collapsed="false" customWidth="true" hidden="false" outlineLevel="0" max="39" min="39" style="0" width="28.11"/>
    <col collapsed="false" customWidth="true" hidden="false" outlineLevel="0" max="40" min="40" style="0" width="23.67"/>
    <col collapsed="false" customWidth="true" hidden="false" outlineLevel="0" max="41" min="41" style="0" width="38.55"/>
    <col collapsed="false" customWidth="true" hidden="false" outlineLevel="0" max="42" min="42" style="0" width="23.33"/>
    <col collapsed="false" customWidth="true" hidden="false" outlineLevel="0" max="43" min="43" style="0" width="41.87"/>
    <col collapsed="false" customWidth="true" hidden="false" outlineLevel="0" max="44" min="44" style="0" width="27.11"/>
    <col collapsed="false" customWidth="true" hidden="false" outlineLevel="0" max="45" min="45" style="0" width="33.44"/>
    <col collapsed="false" customWidth="true" hidden="false" outlineLevel="0" max="46" min="46" style="0" width="34.44"/>
    <col collapsed="false" customWidth="true" hidden="false" outlineLevel="0" max="47" min="47" style="0" width="24"/>
    <col collapsed="false" customWidth="true" hidden="false" outlineLevel="0" max="48" min="48" style="0" width="44.11"/>
    <col collapsed="false" customWidth="true" hidden="false" outlineLevel="0" max="49" min="49" style="0" width="29.33"/>
    <col collapsed="false" customWidth="true" hidden="false" outlineLevel="0" max="50" min="50" style="0" width="39"/>
    <col collapsed="false" customWidth="true" hidden="false" outlineLevel="0" max="51" min="51" style="0" width="40"/>
    <col collapsed="false" customWidth="true" hidden="false" outlineLevel="0" max="52" min="52" style="0" width="23.45"/>
    <col collapsed="false" customWidth="true" hidden="false" outlineLevel="0" max="53" min="53" style="0" width="35.44"/>
    <col collapsed="false" customWidth="true" hidden="false" outlineLevel="0" max="54" min="54" style="0" width="26.66"/>
    <col collapsed="false" customWidth="true" hidden="false" outlineLevel="0" max="55" min="55" style="0" width="25.89"/>
    <col collapsed="false" customWidth="true" hidden="false" outlineLevel="0" max="56" min="56" style="0" width="36.66"/>
    <col collapsed="false" customWidth="true" hidden="false" outlineLevel="0" max="57" min="57" style="0" width="31.89"/>
    <col collapsed="false" customWidth="true" hidden="false" outlineLevel="0" max="58" min="58" style="0" width="29.66"/>
    <col collapsed="false" customWidth="true" hidden="false" outlineLevel="0" max="59" min="59" style="0" width="32.89"/>
    <col collapsed="false" customWidth="true" hidden="false" outlineLevel="0" max="60" min="60" style="0" width="26.89"/>
    <col collapsed="false" customWidth="true" hidden="false" outlineLevel="0" max="61" min="61" style="0" width="33"/>
    <col collapsed="false" customWidth="true" hidden="false" outlineLevel="0" max="62" min="62" style="0" width="41.66"/>
    <col collapsed="false" customWidth="true" hidden="false" outlineLevel="0" max="64" min="63" style="0" width="39.66"/>
    <col collapsed="false" customWidth="true" hidden="false" outlineLevel="0" max="65" min="65" style="0" width="39.34"/>
    <col collapsed="false" customWidth="true" hidden="false" outlineLevel="0" max="66" min="66" style="0" width="39.44"/>
    <col collapsed="false" customWidth="true" hidden="false" outlineLevel="0" max="67" min="67" style="0" width="33"/>
    <col collapsed="false" customWidth="true" hidden="false" outlineLevel="0" max="68" min="68" style="0" width="29.45"/>
    <col collapsed="false" customWidth="true" hidden="false" outlineLevel="0" max="69" min="69" style="0" width="42.87"/>
    <col collapsed="false" customWidth="true" hidden="false" outlineLevel="0" max="70" min="70" style="0" width="20.67"/>
    <col collapsed="false" customWidth="true" hidden="false" outlineLevel="0" max="71" min="71" style="0" width="30.56"/>
    <col collapsed="false" customWidth="true" hidden="false" outlineLevel="0" max="72" min="72" style="0" width="44.33"/>
    <col collapsed="false" customWidth="true" hidden="false" outlineLevel="0" max="73" min="73" style="0" width="38"/>
    <col collapsed="false" customWidth="true" hidden="false" outlineLevel="0" max="74" min="74" style="0" width="33.89"/>
    <col collapsed="false" customWidth="true" hidden="false" outlineLevel="0" max="75" min="75" style="0" width="39.44"/>
    <col collapsed="false" customWidth="true" hidden="false" outlineLevel="0" max="76" min="76" style="0" width="36.55"/>
    <col collapsed="false" customWidth="true" hidden="false" outlineLevel="0" max="77" min="77" style="0" width="33"/>
    <col collapsed="false" customWidth="true" hidden="false" outlineLevel="0" max="78" min="78" style="0" width="33.89"/>
    <col collapsed="false" customWidth="true" hidden="false" outlineLevel="0" max="79" min="79" style="0" width="22.55"/>
    <col collapsed="false" customWidth="true" hidden="false" outlineLevel="0" max="80" min="80" style="0" width="40.44"/>
    <col collapsed="false" customWidth="true" hidden="false" outlineLevel="0" max="81" min="81" style="0" width="40"/>
    <col collapsed="false" customWidth="true" hidden="false" outlineLevel="0" max="82" min="82" style="0" width="23.55"/>
    <col collapsed="false" customWidth="true" hidden="false" outlineLevel="0" max="83" min="83" style="0" width="33"/>
    <col collapsed="false" customWidth="true" hidden="false" outlineLevel="0" max="84" min="84" style="0" width="20.67"/>
    <col collapsed="false" customWidth="true" hidden="false" outlineLevel="0" max="85" min="85" style="0" width="19.44"/>
    <col collapsed="false" customWidth="true" hidden="false" outlineLevel="0" max="86" min="86" style="0" width="34"/>
    <col collapsed="false" customWidth="true" hidden="false" outlineLevel="0" max="87" min="87" style="0" width="22.44"/>
    <col collapsed="false" customWidth="true" hidden="false" outlineLevel="0" max="88" min="88" style="0" width="39.88"/>
    <col collapsed="false" customWidth="true" hidden="false" outlineLevel="0" max="89" min="89" style="0" width="21"/>
    <col collapsed="false" customWidth="true" hidden="false" outlineLevel="0" max="90" min="90" style="0" width="31.66"/>
    <col collapsed="false" customWidth="true" hidden="false" outlineLevel="0" max="91" min="91" style="0" width="30.66"/>
    <col collapsed="false" customWidth="true" hidden="false" outlineLevel="0" max="92" min="92" style="0" width="42.33"/>
    <col collapsed="false" customWidth="true" hidden="false" outlineLevel="0" max="93" min="93" style="0" width="23.45"/>
    <col collapsed="false" customWidth="true" hidden="false" outlineLevel="0" max="94" min="94" style="0" width="43"/>
    <col collapsed="false" customWidth="true" hidden="false" outlineLevel="0" max="95" min="95" style="0" width="22.44"/>
    <col collapsed="false" customWidth="true" hidden="false" outlineLevel="0" max="96" min="96" style="0" width="28.33"/>
    <col collapsed="false" customWidth="true" hidden="false" outlineLevel="0" max="97" min="97" style="0" width="21.11"/>
    <col collapsed="false" customWidth="true" hidden="false" outlineLevel="0" max="98" min="98" style="0" width="17.67"/>
    <col collapsed="false" customWidth="true" hidden="false" outlineLevel="0" max="99" min="99" style="0" width="30.33"/>
    <col collapsed="false" customWidth="true" hidden="false" outlineLevel="0" max="100" min="100" style="0" width="24.66"/>
    <col collapsed="false" customWidth="true" hidden="false" outlineLevel="0" max="101" min="101" style="0" width="20.89"/>
    <col collapsed="false" customWidth="true" hidden="false" outlineLevel="0" max="102" min="102" style="0" width="38.66"/>
    <col collapsed="false" customWidth="true" hidden="false" outlineLevel="0" max="103" min="103" style="0" width="30"/>
    <col collapsed="false" customWidth="true" hidden="false" outlineLevel="0" max="104" min="104" style="0" width="35.34"/>
    <col collapsed="false" customWidth="true" hidden="false" outlineLevel="0" max="105" min="105" style="0" width="11.66"/>
    <col collapsed="false" customWidth="true" hidden="false" outlineLevel="0" max="106" min="106" style="0" width="25.89"/>
    <col collapsed="false" customWidth="true" hidden="false" outlineLevel="0" max="107" min="107" style="0" width="32.89"/>
    <col collapsed="false" customWidth="true" hidden="false" outlineLevel="0" max="108" min="108" style="0" width="12.55"/>
    <col collapsed="false" customWidth="true" hidden="false" outlineLevel="0" max="109" min="109" style="0" width="43"/>
    <col collapsed="false" customWidth="true" hidden="false" outlineLevel="0" max="110" min="110" style="0" width="28.11"/>
    <col collapsed="false" customWidth="true" hidden="false" outlineLevel="0" max="111" min="111" style="0" width="19.89"/>
    <col collapsed="false" customWidth="true" hidden="false" outlineLevel="0" max="112" min="112" style="0" width="19.33"/>
    <col collapsed="false" customWidth="true" hidden="false" outlineLevel="0" max="113" min="113" style="0" width="31.11"/>
    <col collapsed="false" customWidth="true" hidden="false" outlineLevel="0" max="114" min="114" style="0" width="27.66"/>
    <col collapsed="false" customWidth="true" hidden="false" outlineLevel="0" max="115" min="115" style="0" width="20.11"/>
    <col collapsed="false" customWidth="true" hidden="false" outlineLevel="0" max="116" min="116" style="0" width="30"/>
    <col collapsed="false" customWidth="true" hidden="false" outlineLevel="0" max="117" min="117" style="0" width="26.66"/>
    <col collapsed="false" customWidth="true" hidden="false" outlineLevel="0" max="118" min="118" style="0" width="23.33"/>
    <col collapsed="false" customWidth="true" hidden="false" outlineLevel="0" max="119" min="119" style="0" width="37.55"/>
    <col collapsed="false" customWidth="true" hidden="false" outlineLevel="0" max="120" min="120" style="0" width="39.55"/>
    <col collapsed="false" customWidth="true" hidden="false" outlineLevel="0" max="121" min="121" style="0" width="45"/>
    <col collapsed="false" customWidth="true" hidden="false" outlineLevel="0" max="122" min="122" style="0" width="38.88"/>
    <col collapsed="false" customWidth="true" hidden="false" outlineLevel="0" max="123" min="123" style="0" width="35.66"/>
    <col collapsed="false" customWidth="true" hidden="false" outlineLevel="0" max="124" min="124" style="0" width="42.87"/>
    <col collapsed="false" customWidth="true" hidden="false" outlineLevel="0" max="125" min="125" style="0" width="36.34"/>
    <col collapsed="false" customWidth="true" hidden="false" outlineLevel="0" max="126" min="126" style="0" width="34.11"/>
    <col collapsed="false" customWidth="true" hidden="false" outlineLevel="0" max="127" min="127" style="0" width="28"/>
    <col collapsed="false" customWidth="true" hidden="false" outlineLevel="0" max="128" min="128" style="0" width="38"/>
    <col collapsed="false" customWidth="true" hidden="false" outlineLevel="0" max="129" min="129" style="0" width="41"/>
    <col collapsed="false" customWidth="true" hidden="false" outlineLevel="0" max="130" min="130" style="0" width="43.11"/>
    <col collapsed="false" customWidth="true" hidden="false" outlineLevel="0" max="131" min="131" style="0" width="35.11"/>
    <col collapsed="false" customWidth="true" hidden="false" outlineLevel="0" max="132" min="132" style="0" width="43"/>
    <col collapsed="false" customWidth="true" hidden="false" outlineLevel="0" max="133" min="133" style="0" width="32.44"/>
    <col collapsed="false" customWidth="true" hidden="false" outlineLevel="0" max="134" min="134" style="0" width="28"/>
    <col collapsed="false" customWidth="true" hidden="false" outlineLevel="0" max="141" min="135" style="0" width="40.44"/>
    <col collapsed="false" customWidth="true" hidden="false" outlineLevel="0" max="142" min="142" style="0" width="35.11"/>
    <col collapsed="false" customWidth="true" hidden="false" outlineLevel="0" max="143" min="143" style="0" width="10.66"/>
    <col collapsed="false" customWidth="true" hidden="false" outlineLevel="0" max="144" min="144" style="0" width="19.55"/>
    <col collapsed="false" customWidth="true" hidden="false" outlineLevel="0" max="145" min="145" style="0" width="35.34"/>
    <col collapsed="false" customWidth="true" hidden="false" outlineLevel="0" max="146" min="146" style="0" width="14.89"/>
    <col collapsed="false" customWidth="true" hidden="false" outlineLevel="0" max="147" min="147" style="0" width="28.66"/>
    <col collapsed="false" customWidth="true" hidden="false" outlineLevel="0" max="148" min="148" style="0" width="33.34"/>
    <col collapsed="false" customWidth="true" hidden="false" outlineLevel="0" max="149" min="149" style="0" width="30.33"/>
    <col collapsed="false" customWidth="true" hidden="false" outlineLevel="0" max="150" min="150" style="0" width="27.56"/>
    <col collapsed="false" customWidth="true" hidden="false" outlineLevel="0" max="151" min="151" style="0" width="34.55"/>
    <col collapsed="false" customWidth="true" hidden="false" outlineLevel="0" max="152" min="152" style="0" width="28"/>
    <col collapsed="false" customWidth="true" hidden="false" outlineLevel="0" max="153" min="153" style="0" width="35.44"/>
    <col collapsed="false" customWidth="true" hidden="false" outlineLevel="0" max="154" min="154" style="0" width="36.11"/>
    <col collapsed="false" customWidth="true" hidden="false" outlineLevel="0" max="155" min="155" style="0" width="40.11"/>
    <col collapsed="false" customWidth="true" hidden="false" outlineLevel="0" max="156" min="156" style="0" width="35.55"/>
    <col collapsed="false" customWidth="true" hidden="false" outlineLevel="0" max="157" min="157" style="0" width="30.11"/>
    <col collapsed="false" customWidth="true" hidden="false" outlineLevel="0" max="158" min="158" style="0" width="24.55"/>
    <col collapsed="false" customWidth="true" hidden="false" outlineLevel="0" max="159" min="159" style="0" width="43.89"/>
    <col collapsed="false" customWidth="true" hidden="false" outlineLevel="0" max="160" min="160" style="0" width="41.87"/>
    <col collapsed="false" customWidth="true" hidden="false" outlineLevel="0" max="161" min="161" style="0" width="27.66"/>
    <col collapsed="false" customWidth="true" hidden="false" outlineLevel="0" max="162" min="162" style="0" width="26.33"/>
    <col collapsed="false" customWidth="true" hidden="false" outlineLevel="0" max="163" min="163" style="0" width="24"/>
    <col collapsed="false" customWidth="true" hidden="false" outlineLevel="0" max="164" min="164" style="0" width="17.67"/>
    <col collapsed="false" customWidth="true" hidden="false" outlineLevel="0" max="165" min="165" style="0" width="43.44"/>
    <col collapsed="false" customWidth="true" hidden="false" outlineLevel="0" max="166" min="166" style="0" width="32.44"/>
    <col collapsed="false" customWidth="true" hidden="false" outlineLevel="0" max="167" min="167" style="0" width="36.34"/>
    <col collapsed="false" customWidth="true" hidden="false" outlineLevel="0" max="168" min="168" style="0" width="28.89"/>
    <col collapsed="false" customWidth="true" hidden="false" outlineLevel="0" max="169" min="169" style="0" width="14.33"/>
    <col collapsed="false" customWidth="true" hidden="false" outlineLevel="0" max="170" min="170" style="0" width="16"/>
    <col collapsed="false" customWidth="true" hidden="false" outlineLevel="0" max="171" min="171" style="0" width="44.33"/>
    <col collapsed="false" customWidth="true" hidden="false" outlineLevel="0" max="172" min="172" style="0" width="27.11"/>
    <col collapsed="false" customWidth="true" hidden="false" outlineLevel="0" max="173" min="173" style="0" width="7.55"/>
    <col collapsed="false" customWidth="true" hidden="false" outlineLevel="0" max="174" min="174" style="0" width="38.66"/>
    <col collapsed="false" customWidth="true" hidden="false" outlineLevel="0" max="175" min="175" style="0" width="19.67"/>
    <col collapsed="false" customWidth="true" hidden="false" outlineLevel="0" max="176" min="176" style="0" width="34.11"/>
    <col collapsed="false" customWidth="true" hidden="false" outlineLevel="0" max="177" min="177" style="0" width="36.88"/>
    <col collapsed="false" customWidth="true" hidden="false" outlineLevel="0" max="178" min="178" style="0" width="38.34"/>
    <col collapsed="false" customWidth="true" hidden="false" outlineLevel="0" max="179" min="179" style="0" width="35.44"/>
    <col collapsed="false" customWidth="true" hidden="false" outlineLevel="0" max="180" min="180" style="0" width="36.55"/>
    <col collapsed="false" customWidth="true" hidden="false" outlineLevel="0" max="181" min="181" style="0" width="25.55"/>
    <col collapsed="false" customWidth="true" hidden="false" outlineLevel="0" max="183" min="182" style="0" width="39"/>
    <col collapsed="false" customWidth="true" hidden="false" outlineLevel="0" max="184" min="184" style="0" width="38.66"/>
    <col collapsed="false" customWidth="true" hidden="false" outlineLevel="0" max="189" min="185" style="0" width="31.56"/>
    <col collapsed="false" customWidth="true" hidden="false" outlineLevel="0" max="190" min="190" style="0" width="39.55"/>
    <col collapsed="false" customWidth="true" hidden="false" outlineLevel="0" max="191" min="191" style="0" width="38.34"/>
    <col collapsed="false" customWidth="true" hidden="false" outlineLevel="0" max="192" min="192" style="0" width="38.66"/>
    <col collapsed="false" customWidth="true" hidden="false" outlineLevel="0" max="193" min="193" style="0" width="23.33"/>
    <col collapsed="false" customWidth="true" hidden="false" outlineLevel="0" max="194" min="194" style="0" width="32.66"/>
    <col collapsed="false" customWidth="true" hidden="false" outlineLevel="0" max="195" min="195" style="0" width="25.55"/>
    <col collapsed="false" customWidth="true" hidden="false" outlineLevel="0" max="197" min="196" style="0" width="30.44"/>
    <col collapsed="false" customWidth="true" hidden="false" outlineLevel="0" max="198" min="198" style="0" width="13.55"/>
    <col collapsed="false" customWidth="true" hidden="false" outlineLevel="0" max="199" min="199" style="0" width="16.89"/>
    <col collapsed="false" customWidth="true" hidden="false" outlineLevel="0" max="200" min="200" style="0" width="22"/>
    <col collapsed="false" customWidth="true" hidden="false" outlineLevel="0" max="201" min="201" style="0" width="32.56"/>
    <col collapsed="false" customWidth="true" hidden="false" outlineLevel="0" max="202" min="202" style="0" width="41"/>
    <col collapsed="false" customWidth="true" hidden="false" outlineLevel="0" max="203" min="203" style="0" width="26"/>
    <col collapsed="false" customWidth="true" hidden="false" outlineLevel="0" max="204" min="204" style="0" width="18.11"/>
    <col collapsed="false" customWidth="true" hidden="false" outlineLevel="0" max="205" min="205" style="0" width="22.55"/>
    <col collapsed="false" customWidth="true" hidden="false" outlineLevel="0" max="206" min="206" style="0" width="21"/>
    <col collapsed="false" customWidth="true" hidden="false" outlineLevel="0" max="207" min="207" style="0" width="18.55"/>
    <col collapsed="false" customWidth="true" hidden="false" outlineLevel="0" max="208" min="208" style="0" width="22.11"/>
    <col collapsed="false" customWidth="true" hidden="false" outlineLevel="0" max="209" min="209" style="0" width="17.67"/>
    <col collapsed="false" customWidth="true" hidden="false" outlineLevel="0" max="210" min="210" style="0" width="17.44"/>
    <col collapsed="false" customWidth="true" hidden="false" outlineLevel="0" max="211" min="211" style="0" width="17.33"/>
    <col collapsed="false" customWidth="true" hidden="false" outlineLevel="0" max="212" min="212" style="0" width="19.11"/>
    <col collapsed="false" customWidth="true" hidden="false" outlineLevel="0" max="213" min="213" style="0" width="12.89"/>
    <col collapsed="false" customWidth="true" hidden="false" outlineLevel="0" max="214" min="214" style="0" width="30"/>
    <col collapsed="false" customWidth="true" hidden="false" outlineLevel="0" max="215" min="215" style="0" width="20"/>
    <col collapsed="false" customWidth="true" hidden="false" outlineLevel="0" max="218" min="216" style="0" width="28.89"/>
    <col collapsed="false" customWidth="true" hidden="false" outlineLevel="0" max="219" min="219" style="0" width="43.44"/>
    <col collapsed="false" customWidth="true" hidden="false" outlineLevel="0" max="220" min="220" style="0" width="27.56"/>
    <col collapsed="false" customWidth="true" hidden="false" outlineLevel="0" max="221" min="221" style="0" width="44.55"/>
    <col collapsed="false" customWidth="true" hidden="false" outlineLevel="0" max="222" min="222" style="0" width="39.88"/>
    <col collapsed="false" customWidth="true" hidden="false" outlineLevel="0" max="223" min="223" style="0" width="38.34"/>
    <col collapsed="false" customWidth="true" hidden="false" outlineLevel="0" max="224" min="224" style="0" width="33.89"/>
    <col collapsed="false" customWidth="true" hidden="false" outlineLevel="0" max="225" min="225" style="0" width="39.44"/>
    <col collapsed="false" customWidth="true" hidden="false" outlineLevel="0" max="226" min="226" style="0" width="34.66"/>
    <col collapsed="false" customWidth="true" hidden="false" outlineLevel="0" max="227" min="227" style="0" width="25.11"/>
    <col collapsed="false" customWidth="true" hidden="false" outlineLevel="0" max="228" min="228" style="0" width="19"/>
    <col collapsed="false" customWidth="true" hidden="false" outlineLevel="0" max="229" min="229" style="0" width="24.11"/>
    <col collapsed="false" customWidth="true" hidden="false" outlineLevel="0" max="230" min="230" style="0" width="10.11"/>
    <col collapsed="false" customWidth="true" hidden="false" outlineLevel="0" max="231" min="231" style="0" width="42.33"/>
    <col collapsed="false" customWidth="true" hidden="false" outlineLevel="0" max="232" min="232" style="0" width="26.89"/>
    <col collapsed="false" customWidth="true" hidden="false" outlineLevel="0" max="233" min="233" style="0" width="34.44"/>
    <col collapsed="false" customWidth="true" hidden="false" outlineLevel="0" max="234" min="234" style="0" width="41.11"/>
    <col collapsed="false" customWidth="true" hidden="false" outlineLevel="0" max="235" min="235" style="0" width="41.55"/>
    <col collapsed="false" customWidth="true" hidden="false" outlineLevel="0" max="236" min="236" style="0" width="18"/>
    <col collapsed="false" customWidth="true" hidden="false" outlineLevel="0" max="237" min="237" style="0" width="25.11"/>
    <col collapsed="false" customWidth="true" hidden="false" outlineLevel="0" max="238" min="238" style="0" width="15.44"/>
    <col collapsed="false" customWidth="true" hidden="false" outlineLevel="0" max="239" min="239" style="0" width="25.55"/>
    <col collapsed="false" customWidth="true" hidden="false" outlineLevel="0" max="240" min="240" style="0" width="32.33"/>
    <col collapsed="false" customWidth="true" hidden="false" outlineLevel="0" max="241" min="241" style="0" width="7.44"/>
    <col collapsed="false" customWidth="true" hidden="false" outlineLevel="0" max="242" min="242" style="0" width="11.89"/>
    <col collapsed="false" customWidth="true" hidden="false" outlineLevel="0" max="1025" min="243" style="0" width="9.11"/>
  </cols>
  <sheetData>
    <row r="1" customFormat="false" ht="42.75" hidden="false" customHeight="true" outlineLevel="0" collapsed="false">
      <c r="A1" s="260"/>
      <c r="B1" s="260"/>
      <c r="C1" s="260"/>
      <c r="D1" s="260"/>
      <c r="E1" s="262" t="s">
        <v>763</v>
      </c>
      <c r="F1" s="262" t="s">
        <v>764</v>
      </c>
      <c r="G1" s="262" t="s">
        <v>765</v>
      </c>
      <c r="H1" s="262" t="s">
        <v>766</v>
      </c>
      <c r="I1" s="262"/>
      <c r="J1" s="289"/>
      <c r="K1" s="290" t="s">
        <v>777</v>
      </c>
      <c r="L1" s="290" t="s">
        <v>778</v>
      </c>
      <c r="M1" s="290" t="s">
        <v>779</v>
      </c>
      <c r="N1" s="290" t="s">
        <v>780</v>
      </c>
      <c r="O1" s="290" t="s">
        <v>781</v>
      </c>
      <c r="P1" s="262" t="s">
        <v>763</v>
      </c>
      <c r="Q1" s="278" t="s">
        <v>768</v>
      </c>
      <c r="R1" s="278"/>
      <c r="S1" s="278"/>
      <c r="T1" s="278"/>
      <c r="U1" s="278"/>
      <c r="V1" s="278"/>
      <c r="W1" s="278"/>
      <c r="X1" s="291"/>
      <c r="Y1" s="291"/>
      <c r="Z1" s="260"/>
      <c r="AA1" s="266"/>
    </row>
    <row r="2" customFormat="false" ht="15.05" hidden="false" customHeight="false" outlineLevel="0" collapsed="false">
      <c r="A2" s="197"/>
      <c r="B2" s="197"/>
      <c r="C2" s="197"/>
      <c r="D2" s="197" t="n">
        <f aca="false">$F2/5</f>
        <v>6.4</v>
      </c>
      <c r="E2" s="271" t="s">
        <v>120</v>
      </c>
      <c r="F2" s="267" t="n">
        <f aca="false">_xlfn.IFNA(VLOOKUP($E2,табель!$A$4:$J$32,10,0),0)</f>
        <v>32</v>
      </c>
      <c r="G2" s="217" t="n">
        <f aca="false">(SUMIFS($H$33:$H$1048,$J$33:$J$1048,$E2,$K$33:$K$1048,$B$13))</f>
        <v>0</v>
      </c>
      <c r="H2" s="269" t="n">
        <f aca="false">(SUMIFS($H$33:$H$139,$J$33:$J$139,$E2,$K$33:$K$139,$B$8))+(SUMIFS($H$33:$H$139,$J$33:$J$139,$E2,$K$33:$K$139,$B$9))+(SUMIFS($H$33:$H$139,$J$33:$J$139,$E2,$K$33:$K$139,$B$10))+(SUMIFS($H$33:$H$139,$J$33:$J$139,$E2,$K$33:$K$139,$B$11))+(SUMIFS($H$33:$H$139,$J$33:$J$139,$E2,$K$33:$K$139,$B$12))</f>
        <v>0</v>
      </c>
      <c r="I2" s="269"/>
      <c r="J2" s="292"/>
      <c r="K2" s="269" t="n">
        <f aca="false">(SUMIFS($H$33:$H$1048,$J$33:$J$1048,$E2,$G$33:$G$1048,$A$9))</f>
        <v>0</v>
      </c>
      <c r="L2" s="269" t="n">
        <f aca="false">(SUMIFS($H$33:$H$1048,$J$33:$J$1048,$E2,$G$33:$G$1048,$A$8))</f>
        <v>2</v>
      </c>
      <c r="M2" s="293" t="n">
        <f aca="false">(SUMIFS($H$33:$H$1048, $J$33:$J$1048,$E2, $G$33:$G$1048,$A$10))+VLOOKUP($E2,'Дежурка (д)'!$E$2:$J$500,6,0)</f>
        <v>13.8</v>
      </c>
      <c r="N2" s="293"/>
      <c r="O2" s="294" t="n">
        <f aca="false">F2-K2-L2-M2-G2-N2</f>
        <v>16.2</v>
      </c>
      <c r="P2" s="271" t="s">
        <v>120</v>
      </c>
      <c r="Q2" s="186" t="n">
        <f aca="false">SUMIF($J$33:$J$139,$E2,$Q$33:$Q$139)+VLOOKUP($E2,'Дежурка (д)'!$E$2:$R$22,8,0)</f>
        <v>0</v>
      </c>
      <c r="R2" s="186" t="n">
        <f aca="false">SUMIF($J$33:$J$139,$E2,$R$33:$R$139)+VLOOKUP($E2,'Дежурка (д)'!$E$2:$R$22,9,0)</f>
        <v>6.5</v>
      </c>
      <c r="S2" s="186" t="n">
        <f aca="false">SUMIF($J$33:$J$139,$E2,$S$33:$S$139)+VLOOKUP($E2,'Дежурка (д)'!$E$2:$R$22,10,0)</f>
        <v>0</v>
      </c>
      <c r="T2" s="186" t="n">
        <f aca="false">SUMIF($J$33:$J$139,$E2,$T$33:$T$139)+VLOOKUP($E2,'Дежурка (д)'!$E$2:$R$22,11,0)</f>
        <v>4.8</v>
      </c>
      <c r="U2" s="186" t="n">
        <f aca="false">SUMIF($J$33:$J$139,$E2,$U$33:$U$139)+VLOOKUP($E2,'Дежурка (д)'!$E$2:$R$22,12,0)</f>
        <v>0</v>
      </c>
      <c r="V2" s="186" t="n">
        <f aca="false">SUMIF($J$33:$J$139,$E2,$V$33:$V$139)+VLOOKUP($E2,'Дежурка (д)'!$E$2:$R$22,13,0)</f>
        <v>4.5</v>
      </c>
      <c r="W2" s="186" t="n">
        <f aca="false">SUMIF($J$33:$J$139,$E2,$W$33:$W$139)+VLOOKUP($E2,'Дежурка (д)'!$E$2:$R$22,14,0)</f>
        <v>0</v>
      </c>
      <c r="Z2" s="197"/>
      <c r="AA2" s="266"/>
    </row>
    <row r="3" customFormat="false" ht="15.05" hidden="false" customHeight="false" outlineLevel="0" collapsed="false">
      <c r="A3" s="197"/>
      <c r="B3" s="197"/>
      <c r="C3" s="197"/>
      <c r="D3" s="197" t="n">
        <f aca="false">$F3/5</f>
        <v>0</v>
      </c>
      <c r="E3" s="271" t="s">
        <v>117</v>
      </c>
      <c r="F3" s="267" t="n">
        <f aca="false">_xlfn.IFNA(VLOOKUP($E3,табель!$A$4:$J$32,10,0),0)</f>
        <v>0</v>
      </c>
      <c r="G3" s="217" t="n">
        <f aca="false">(SUMIFS($H$33:$H$1048,$J$33:$J$1048,$E3,$K$33:$K$1048,$B$13))</f>
        <v>0</v>
      </c>
      <c r="H3" s="269" t="n">
        <f aca="false">(SUMIFS($H$33:$H$139,$J$33:$J$139,$E3,$K$33:$K$139,$B$8))+(SUMIFS($H$33:$H$139,$J$33:$J$139,$E3,$K$33:$K$139,$B$9))+(SUMIFS($H$33:$H$139,$J$33:$J$139,$E3,$K$33:$K$139,$B$10))+(SUMIFS($H$33:$H$139,$J$33:$J$139,$E3,$K$33:$K$139,$B$11))+(SUMIFS($H$33:$H$139,$J$33:$J$139,$E3,$K$33:$K$139,$B$12))</f>
        <v>0</v>
      </c>
      <c r="I3" s="269"/>
      <c r="J3" s="292"/>
      <c r="K3" s="269" t="n">
        <f aca="false">(SUMIFS($H$33:$H$1048,$J$33:$J$1048,$E3,$G$33:$G$1048,$A$9))</f>
        <v>0</v>
      </c>
      <c r="L3" s="269" t="n">
        <f aca="false">(SUMIFS($H$33:$H$1048,$J$33:$J$1048,$E3,$G$33:$G$1048,$A$8))</f>
        <v>0</v>
      </c>
      <c r="M3" s="293" t="n">
        <f aca="false">(SUMIFS($H$33:$H$1048, $J$33:$J$1048,$E3, $G$33:$G$1048,$A$10))+VLOOKUP($E3,'Дежурка (д)'!$E$2:$J$500,6,0)</f>
        <v>0</v>
      </c>
      <c r="N3" s="293"/>
      <c r="O3" s="294" t="n">
        <f aca="false">F3-K3-L3-M3-G3-N3</f>
        <v>0</v>
      </c>
      <c r="P3" s="271" t="s">
        <v>117</v>
      </c>
      <c r="Q3" s="186" t="n">
        <f aca="false">SUMIF($J$33:$J$139,$E3,$Q$33:$Q$139)+VLOOKUP($E3,'Дежурка (д)'!$E$2:$R$22,8,0)</f>
        <v>0</v>
      </c>
      <c r="R3" s="186" t="n">
        <f aca="false">SUMIF($J$33:$J$139,$E3,$R$33:$R$139)+VLOOKUP($E3,'Дежурка (д)'!$E$2:$R$22,9,0)</f>
        <v>0</v>
      </c>
      <c r="S3" s="186" t="n">
        <f aca="false">SUMIF($J$33:$J$139,$E3,$S$33:$S$139)+VLOOKUP($E3,'Дежурка (д)'!$E$2:$R$22,10,0)</f>
        <v>0</v>
      </c>
      <c r="T3" s="186" t="n">
        <f aca="false">SUMIF($J$33:$J$139,$E3,$T$33:$T$139)+VLOOKUP($E3,'Дежурка (д)'!$E$2:$R$22,11,0)</f>
        <v>0</v>
      </c>
      <c r="U3" s="186" t="n">
        <f aca="false">SUMIF($J$33:$J$139,$E3,$U$33:$U$139)+VLOOKUP($E3,'Дежурка (д)'!$E$2:$R$22,12,0)</f>
        <v>0</v>
      </c>
      <c r="V3" s="186" t="n">
        <f aca="false">SUMIF($J$33:$J$139,$E3,$V$33:$V$139)+VLOOKUP($E3,'Дежурка (д)'!$E$2:$R$22,13,0)</f>
        <v>0</v>
      </c>
      <c r="W3" s="186" t="n">
        <f aca="false">SUMIF($J$33:$J$139,$E3,$W$33:$W$139)+VLOOKUP($E3,'Дежурка (д)'!$E$2:$R$22,14,0)</f>
        <v>0</v>
      </c>
      <c r="Z3" s="197"/>
      <c r="AA3" s="266"/>
    </row>
    <row r="4" customFormat="false" ht="15.05" hidden="false" customHeight="false" outlineLevel="0" collapsed="false">
      <c r="A4" s="197"/>
      <c r="B4" s="197"/>
      <c r="C4" s="197"/>
      <c r="D4" s="197" t="n">
        <f aca="false">$F4/5</f>
        <v>7.06</v>
      </c>
      <c r="E4" s="271" t="s">
        <v>122</v>
      </c>
      <c r="F4" s="267" t="n">
        <f aca="false">_xlfn.IFNA(VLOOKUP($E4,табель!$A$4:$J$32,10,0),0)</f>
        <v>35.3</v>
      </c>
      <c r="G4" s="217" t="n">
        <f aca="false">(SUMIFS($H$33:$H$1048,$J$33:$J$1048,$E4,$K$33:$K$1048,$B$13))</f>
        <v>0</v>
      </c>
      <c r="H4" s="269" t="n">
        <f aca="false">(SUMIFS($H$33:$H$139,$J$33:$J$139,$E4,$K$33:$K$139,$B$8))+(SUMIFS($H$33:$H$139,$J$33:$J$139,$E4,$K$33:$K$139,$B$9))+(SUMIFS($H$33:$H$139,$J$33:$J$139,$E4,$K$33:$K$139,$B$10))+(SUMIFS($H$33:$H$139,$J$33:$J$139,$E4,$K$33:$K$139,$B$11))+(SUMIFS($H$33:$H$139,$J$33:$J$139,$E4,$K$33:$K$139,$B$12))</f>
        <v>0</v>
      </c>
      <c r="I4" s="269"/>
      <c r="J4" s="292"/>
      <c r="K4" s="269" t="n">
        <f aca="false">(SUMIFS($H$33:$H$1048,$J$33:$J$1048,$E4,$G$33:$G$1048,$A$9))</f>
        <v>2</v>
      </c>
      <c r="L4" s="269" t="n">
        <f aca="false">(SUMIFS($H$33:$H$1048,$J$33:$J$1048,$E4,$G$33:$G$1048,$A$8))</f>
        <v>0</v>
      </c>
      <c r="M4" s="293" t="n">
        <f aca="false">(SUMIFS($H$33:$H$1048, $J$33:$J$1048,$E4, $G$33:$G$1048,$A$10))+VLOOKUP($E4,'Дежурка (д)'!$E$2:$J$500,6,0)</f>
        <v>13.8</v>
      </c>
      <c r="N4" s="293"/>
      <c r="O4" s="294" t="n">
        <f aca="false">F4-K4-L4-M4-G4-N4</f>
        <v>19.5</v>
      </c>
      <c r="P4" s="271" t="s">
        <v>122</v>
      </c>
      <c r="Q4" s="186" t="n">
        <f aca="false">SUMIF($J$33:$J$139,$E4,$Q$33:$Q$139)+VLOOKUP($E4,'Дежурка (д)'!$E$2:$R$22,8,0)</f>
        <v>4.5</v>
      </c>
      <c r="R4" s="186" t="n">
        <f aca="false">SUMIF($J$33:$J$139,$E4,$R$33:$R$139)+VLOOKUP($E4,'Дежурка (д)'!$E$2:$R$22,9,0)</f>
        <v>0</v>
      </c>
      <c r="S4" s="186" t="n">
        <f aca="false">SUMIF($J$33:$J$139,$E4,$S$33:$S$139)+VLOOKUP($E4,'Дежурка (д)'!$E$2:$R$22,10,0)</f>
        <v>4.8</v>
      </c>
      <c r="T4" s="186" t="n">
        <f aca="false">SUMIF($J$33:$J$139,$E4,$T$33:$T$139)+VLOOKUP($E4,'Дежурка (д)'!$E$2:$R$22,11,0)</f>
        <v>2</v>
      </c>
      <c r="U4" s="186" t="n">
        <f aca="false">SUMIF($J$33:$J$139,$E4,$U$33:$U$139)+VLOOKUP($E4,'Дежурка (д)'!$E$2:$R$22,12,0)</f>
        <v>4.5</v>
      </c>
      <c r="V4" s="186" t="n">
        <f aca="false">SUMIF($J$33:$J$139,$E4,$V$33:$V$139)+VLOOKUP($E4,'Дежурка (д)'!$E$2:$R$22,13,0)</f>
        <v>0</v>
      </c>
      <c r="W4" s="186" t="n">
        <f aca="false">SUMIF($J$33:$J$139,$E4,$W$33:$W$139)+VLOOKUP($E4,'Дежурка (д)'!$E$2:$R$22,14,0)</f>
        <v>0</v>
      </c>
      <c r="Z4" s="197"/>
      <c r="AA4" s="266"/>
    </row>
    <row r="5" customFormat="false" ht="15.05" hidden="false" customHeight="false" outlineLevel="0" collapsed="false">
      <c r="A5" s="197"/>
      <c r="B5" s="197"/>
      <c r="C5" s="197"/>
      <c r="D5" s="197" t="n">
        <f aca="false">$F5/5</f>
        <v>9.32</v>
      </c>
      <c r="E5" s="271" t="s">
        <v>124</v>
      </c>
      <c r="F5" s="267" t="n">
        <f aca="false">_xlfn.IFNA(VLOOKUP($E5,табель!$A$4:$J$32,10,0),0)</f>
        <v>46.6</v>
      </c>
      <c r="G5" s="217" t="n">
        <f aca="false">(SUMIFS($H$33:$H$1048,$J$33:$J$1048,$E5,$K$33:$K$1048,$B$13))</f>
        <v>0</v>
      </c>
      <c r="H5" s="269" t="n">
        <f aca="false">(SUMIFS($H$33:$H$139,$J$33:$J$139,$E5,$K$33:$K$139,$B$8))+(SUMIFS($H$33:$H$139,$J$33:$J$139,$E5,$K$33:$K$139,$B$9))+(SUMIFS($H$33:$H$139,$J$33:$J$139,$E5,$K$33:$K$139,$B$10))+(SUMIFS($H$33:$H$139,$J$33:$J$139,$E5,$K$33:$K$139,$B$11))+(SUMIFS($H$33:$H$139,$J$33:$J$139,$E5,$K$33:$K$139,$B$12))</f>
        <v>0</v>
      </c>
      <c r="I5" s="269"/>
      <c r="J5" s="292"/>
      <c r="K5" s="269" t="n">
        <f aca="false">(SUMIFS($H$33:$H$1048,$J$33:$J$1048,$E5,$G$33:$G$1048,$A$9))</f>
        <v>0</v>
      </c>
      <c r="L5" s="269" t="n">
        <f aca="false">(SUMIFS($H$33:$H$1048,$J$33:$J$1048,$E5,$G$33:$G$1048,$A$8))</f>
        <v>0</v>
      </c>
      <c r="M5" s="293" t="n">
        <f aca="false">(SUMIFS($H$33:$H$1048, $J$33:$J$1048,$E5, $G$33:$G$1048,$A$10))+VLOOKUP($E5,'Дежурка (д)'!$E$2:$J$500,6,0)</f>
        <v>23.2</v>
      </c>
      <c r="N5" s="293"/>
      <c r="O5" s="294" t="n">
        <f aca="false">F5-K5-L5-M5-G5-N5</f>
        <v>23.4</v>
      </c>
      <c r="P5" s="271" t="s">
        <v>124</v>
      </c>
      <c r="Q5" s="186" t="n">
        <f aca="false">SUMIF($J$33:$J$139,$E5,$Q$33:$Q$139)+VLOOKUP($E5,'Дежурка (д)'!$E$2:$R$22,8,0)</f>
        <v>7.4</v>
      </c>
      <c r="R5" s="186" t="n">
        <f aca="false">SUMIF($J$33:$J$139,$E5,$R$33:$R$139)+VLOOKUP($E5,'Дежурка (д)'!$E$2:$R$22,9,0)</f>
        <v>0</v>
      </c>
      <c r="S5" s="186" t="n">
        <f aca="false">SUMIF($J$33:$J$139,$E5,$S$33:$S$139)+VLOOKUP($E5,'Дежурка (д)'!$E$2:$R$22,10,0)</f>
        <v>4.5</v>
      </c>
      <c r="T5" s="186" t="n">
        <f aca="false">SUMIF($J$33:$J$139,$E5,$T$33:$T$139)+VLOOKUP($E5,'Дежурка (д)'!$E$2:$R$22,11,0)</f>
        <v>0</v>
      </c>
      <c r="U5" s="186" t="n">
        <f aca="false">SUMIF($J$33:$J$139,$E5,$U$33:$U$139)+VLOOKUP($E5,'Дежурка (д)'!$E$2:$R$22,12,0)</f>
        <v>6.8</v>
      </c>
      <c r="V5" s="186" t="n">
        <f aca="false">SUMIF($J$33:$J$139,$E5,$V$33:$V$139)+VLOOKUP($E5,'Дежурка (д)'!$E$2:$R$22,13,0)</f>
        <v>0</v>
      </c>
      <c r="W5" s="186" t="n">
        <f aca="false">SUMIF($J$33:$J$139,$E5,$W$33:$W$139)+VLOOKUP($E5,'Дежурка (д)'!$E$2:$R$22,14,0)</f>
        <v>4.5</v>
      </c>
      <c r="Z5" s="197"/>
      <c r="AA5" s="266"/>
    </row>
    <row r="6" customFormat="false" ht="15.05" hidden="false" customHeight="false" outlineLevel="0" collapsed="false">
      <c r="A6" s="197"/>
      <c r="B6" s="197"/>
      <c r="C6" s="197"/>
      <c r="D6" s="197" t="n">
        <f aca="false">$F6/5</f>
        <v>5.46</v>
      </c>
      <c r="E6" s="271" t="s">
        <v>128</v>
      </c>
      <c r="F6" s="267" t="n">
        <f aca="false">_xlfn.IFNA(VLOOKUP($E6,табель!$A$4:$J$32,10,0),0)</f>
        <v>27.3</v>
      </c>
      <c r="G6" s="217" t="n">
        <f aca="false">(SUMIFS($H$33:$H$1048,$J$33:$J$1048,$E6,$K$33:$K$1048,$B$13))</f>
        <v>0</v>
      </c>
      <c r="H6" s="269" t="n">
        <f aca="false">(SUMIFS($H$33:$H$139,$J$33:$J$139,$E6,$K$33:$K$139,$B$8))+(SUMIFS($H$33:$H$139,$J$33:$J$139,$E6,$K$33:$K$139,$B$9))+(SUMIFS($H$33:$H$139,$J$33:$J$139,$E6,$K$33:$K$139,$B$10))+(SUMIFS($H$33:$H$139,$J$33:$J$139,$E6,$K$33:$K$139,$B$11))+(SUMIFS($H$33:$H$139,$J$33:$J$139,$E6,$K$33:$K$139,$B$12))</f>
        <v>0</v>
      </c>
      <c r="I6" s="269"/>
      <c r="J6" s="292"/>
      <c r="K6" s="269" t="n">
        <f aca="false">(SUMIFS($H$33:$H$1048,$J$33:$J$1048,$E6,$G$33:$G$1048,$A$9))</f>
        <v>0</v>
      </c>
      <c r="L6" s="269" t="n">
        <f aca="false">(SUMIFS($H$33:$H$1048,$J$33:$J$1048,$E6,$G$33:$G$1048,$A$8))</f>
        <v>0</v>
      </c>
      <c r="M6" s="293" t="n">
        <f aca="false">(SUMIFS($H$33:$H$1048, $J$33:$J$1048,$E6, $G$33:$G$1048,$A$10))+VLOOKUP($E6,'Дежурка (д)'!$E$2:$J$500,6,0)</f>
        <v>12</v>
      </c>
      <c r="N6" s="293"/>
      <c r="O6" s="294" t="n">
        <f aca="false">F6-K6-L6-M6-G6-N6</f>
        <v>15.3</v>
      </c>
      <c r="P6" s="271" t="s">
        <v>128</v>
      </c>
      <c r="Q6" s="186" t="n">
        <f aca="false">SUMIF($J$33:$J$139,$E6,$Q$33:$Q$139)+VLOOKUP($E6,'Дежурка (д)'!$E$2:$R$22,8,0)</f>
        <v>1.5</v>
      </c>
      <c r="R6" s="186" t="n">
        <f aca="false">SUMIF($J$33:$J$139,$E6,$R$33:$R$139)+VLOOKUP($E6,'Дежурка (д)'!$E$2:$R$22,9,0)</f>
        <v>1.5</v>
      </c>
      <c r="S6" s="186" t="n">
        <f aca="false">SUMIF($J$33:$J$139,$E6,$S$33:$S$139)+VLOOKUP($E6,'Дежурка (д)'!$E$2:$R$22,10,0)</f>
        <v>1.5</v>
      </c>
      <c r="T6" s="186" t="n">
        <f aca="false">SUMIF($J$33:$J$139,$E6,$T$33:$T$139)+VLOOKUP($E6,'Дежурка (д)'!$E$2:$R$22,11,0)</f>
        <v>0</v>
      </c>
      <c r="U6" s="186" t="n">
        <f aca="false">SUMIF($J$33:$J$139,$E6,$U$33:$U$139)+VLOOKUP($E6,'Дежурка (д)'!$E$2:$R$22,12,0)</f>
        <v>0</v>
      </c>
      <c r="V6" s="186" t="n">
        <f aca="false">SUMIF($J$33:$J$139,$E6,$V$33:$V$139)+VLOOKUP($E6,'Дежурка (д)'!$E$2:$R$22,13,0)</f>
        <v>0</v>
      </c>
      <c r="W6" s="186" t="n">
        <f aca="false">SUMIF($J$33:$J$139,$E6,$W$33:$W$139)+VLOOKUP($E6,'Дежурка (д)'!$E$2:$R$22,14,0)</f>
        <v>4.5</v>
      </c>
      <c r="Z6" s="197"/>
      <c r="AA6" s="266"/>
    </row>
    <row r="7" customFormat="false" ht="15.05" hidden="false" customHeight="false" outlineLevel="0" collapsed="false">
      <c r="A7" s="197"/>
      <c r="B7" s="197"/>
      <c r="C7" s="197"/>
      <c r="D7" s="197" t="n">
        <f aca="false">$F7/5</f>
        <v>7.72</v>
      </c>
      <c r="E7" s="271" t="s">
        <v>126</v>
      </c>
      <c r="F7" s="267" t="n">
        <f aca="false">_xlfn.IFNA(VLOOKUP($E7,табель!$A$4:$J$32,10,0),0)</f>
        <v>38.6</v>
      </c>
      <c r="G7" s="217" t="n">
        <f aca="false">(SUMIFS($H$33:$H$1048,$J$33:$J$1048,$E7,$K$33:$K$1048,$B$13))</f>
        <v>0</v>
      </c>
      <c r="H7" s="269" t="n">
        <f aca="false">(SUMIFS($H$33:$H$139,$J$33:$J$139,$E7,$K$33:$K$139,$B$8))+(SUMIFS($H$33:$H$139,$J$33:$J$139,$E7,$K$33:$K$139,$B$9))+(SUMIFS($H$33:$H$139,$J$33:$J$139,$E7,$K$33:$K$139,$B$10))+(SUMIFS($H$33:$H$139,$J$33:$J$139,$E7,$K$33:$K$139,$B$11))+(SUMIFS($H$33:$H$139,$J$33:$J$139,$E7,$K$33:$K$139,$B$12))</f>
        <v>0</v>
      </c>
      <c r="I7" s="269"/>
      <c r="J7" s="292"/>
      <c r="K7" s="269" t="n">
        <f aca="false">(SUMIFS($H$33:$H$1048,$J$33:$J$1048,$E7,$G$33:$G$1048,$A$9))</f>
        <v>0</v>
      </c>
      <c r="L7" s="269" t="n">
        <f aca="false">(SUMIFS($H$33:$H$1048,$J$33:$J$1048,$E7,$G$33:$G$1048,$A$8))</f>
        <v>0</v>
      </c>
      <c r="M7" s="293" t="n">
        <f aca="false">(SUMIFS($H$33:$H$1048, $J$33:$J$1048,$E7, $G$33:$G$1048,$A$10))+VLOOKUP($E7,'Дежурка (д)'!$E$2:$J$500,6,0)</f>
        <v>18.8</v>
      </c>
      <c r="N7" s="293"/>
      <c r="O7" s="294" t="n">
        <f aca="false">F7-K7-L7-M7-G7-N7</f>
        <v>19.8</v>
      </c>
      <c r="P7" s="271" t="s">
        <v>126</v>
      </c>
      <c r="Q7" s="186" t="n">
        <f aca="false">SUMIF($J$33:$J$139,$E7,$Q$33:$Q$139)+VLOOKUP($E7,'Дежурка (д)'!$E$2:$R$22,8,0)</f>
        <v>1</v>
      </c>
      <c r="R7" s="186" t="n">
        <f aca="false">SUMIF($J$33:$J$139,$E7,$R$33:$R$139)+VLOOKUP($E7,'Дежурка (д)'!$E$2:$R$22,9,0)</f>
        <v>5.8</v>
      </c>
      <c r="S7" s="186" t="n">
        <f aca="false">SUMIF($J$33:$J$139,$E7,$S$33:$S$139)+VLOOKUP($E7,'Дежурка (д)'!$E$2:$R$22,10,0)</f>
        <v>1</v>
      </c>
      <c r="T7" s="186" t="n">
        <f aca="false">SUMIF($J$33:$J$139,$E7,$T$33:$T$139)+VLOOKUP($E7,'Дежурка (д)'!$E$2:$R$22,11,0)</f>
        <v>4.5</v>
      </c>
      <c r="U7" s="186" t="n">
        <f aca="false">SUMIF($J$33:$J$139,$E7,$U$33:$U$139)+VLOOKUP($E7,'Дежурка (д)'!$E$2:$R$22,12,0)</f>
        <v>0</v>
      </c>
      <c r="V7" s="186" t="n">
        <f aca="false">SUMIF($J$33:$J$139,$E7,$V$33:$V$139)+VLOOKUP($E7,'Дежурка (д)'!$E$2:$R$22,13,0)</f>
        <v>4.5</v>
      </c>
      <c r="W7" s="186" t="n">
        <f aca="false">SUMIF($J$33:$J$139,$E7,$W$33:$W$139)+VLOOKUP($E7,'Дежурка (д)'!$E$2:$R$22,14,0)</f>
        <v>0</v>
      </c>
      <c r="Z7" s="197"/>
      <c r="AA7" s="266"/>
    </row>
    <row r="8" customFormat="false" ht="15.05" hidden="false" customHeight="false" outlineLevel="0" collapsed="false">
      <c r="A8" s="197" t="s">
        <v>274</v>
      </c>
      <c r="B8" s="197" t="s">
        <v>245</v>
      </c>
      <c r="C8" s="197"/>
      <c r="D8" s="197" t="n">
        <f aca="false">$F8/5</f>
        <v>4.8</v>
      </c>
      <c r="E8" s="271" t="s">
        <v>130</v>
      </c>
      <c r="F8" s="267" t="n">
        <f aca="false">_xlfn.IFNA(VLOOKUP($E8,табель!$A$4:$J$32,10,0),0)</f>
        <v>24</v>
      </c>
      <c r="G8" s="217" t="n">
        <f aca="false">(SUMIFS($H$33:$H$1048,$J$33:$J$1048,$E8,$K$33:$K$1048,$B$13))</f>
        <v>0</v>
      </c>
      <c r="H8" s="269" t="n">
        <f aca="false">(SUMIFS($H$33:$H$139,$J$33:$J$139,$E8,$K$33:$K$139,$B$8))+(SUMIFS($H$33:$H$139,$J$33:$J$139,$E8,$K$33:$K$139,$B$9))+(SUMIFS($H$33:$H$139,$J$33:$J$139,$E8,$K$33:$K$139,$B$10))+(SUMIFS($H$33:$H$139,$J$33:$J$139,$E8,$K$33:$K$139,$B$11))+(SUMIFS($H$33:$H$139,$J$33:$J$139,$E8,$K$33:$K$139,$B$12))</f>
        <v>3</v>
      </c>
      <c r="I8" s="269"/>
      <c r="J8" s="292"/>
      <c r="K8" s="269" t="n">
        <f aca="false">(SUMIFS($H$33:$H$1048,$J$33:$J$1048,$E8,$G$33:$G$1048,$A$9))</f>
        <v>18</v>
      </c>
      <c r="L8" s="269" t="n">
        <f aca="false">(SUMIFS($H$33:$H$1048,$J$33:$J$1048,$E8,$G$33:$G$1048,$A$8))</f>
        <v>0</v>
      </c>
      <c r="M8" s="293" t="n">
        <f aca="false">(SUMIFS($H$33:$H$1048, $J$33:$J$1048,$E8, $G$33:$G$1048,$A$10))+VLOOKUP($E8,'Дежурка (д)'!$E$2:$J$500,6,0)</f>
        <v>6</v>
      </c>
      <c r="N8" s="293"/>
      <c r="O8" s="294" t="n">
        <f aca="false">F8-K8-L8-M8-G8-N8</f>
        <v>0</v>
      </c>
      <c r="P8" s="271" t="s">
        <v>130</v>
      </c>
      <c r="Q8" s="186" t="n">
        <f aca="false">SUMIF($J$33:$J$139,$E8,$Q$33:$Q$139)+VLOOKUP($E8,'Дежурка (д)'!$E$2:$R$22,8,0)</f>
        <v>5</v>
      </c>
      <c r="R8" s="186" t="n">
        <f aca="false">SUMIF($J$33:$J$139,$E8,$R$33:$R$139)+VLOOKUP($E8,'Дежурка (д)'!$E$2:$R$22,9,0)</f>
        <v>6</v>
      </c>
      <c r="S8" s="186" t="n">
        <f aca="false">SUMIF($J$33:$J$139,$E8,$S$33:$S$139)+VLOOKUP($E8,'Дежурка (д)'!$E$2:$R$22,10,0)</f>
        <v>2</v>
      </c>
      <c r="T8" s="186" t="n">
        <f aca="false">SUMIF($J$33:$J$139,$E8,$T$33:$T$139)+VLOOKUP($E8,'Дежурка (д)'!$E$2:$R$22,11,0)</f>
        <v>0</v>
      </c>
      <c r="U8" s="186" t="n">
        <f aca="false">SUMIF($J$33:$J$139,$E8,$U$33:$U$139)+VLOOKUP($E8,'Дежурка (д)'!$E$2:$R$22,12,0)</f>
        <v>0</v>
      </c>
      <c r="V8" s="186" t="n">
        <f aca="false">SUMIF($J$33:$J$139,$E8,$V$33:$V$139)+VLOOKUP($E8,'Дежурка (д)'!$E$2:$R$22,13,0)</f>
        <v>0</v>
      </c>
      <c r="W8" s="186" t="n">
        <f aca="false">SUMIF($J$33:$J$139,$E8,$W$33:$W$139)+VLOOKUP($E8,'Дежурка (д)'!$E$2:$R$22,14,0)</f>
        <v>0</v>
      </c>
      <c r="Z8" s="197"/>
      <c r="AA8" s="266"/>
    </row>
    <row r="9" customFormat="false" ht="15.05" hidden="false" customHeight="true" outlineLevel="0" collapsed="false">
      <c r="A9" s="197" t="s">
        <v>247</v>
      </c>
      <c r="B9" s="197" t="s">
        <v>177</v>
      </c>
      <c r="C9" s="197"/>
      <c r="D9" s="197" t="n">
        <f aca="false">$F9/5</f>
        <v>4.8</v>
      </c>
      <c r="E9" s="271" t="s">
        <v>132</v>
      </c>
      <c r="F9" s="267" t="n">
        <f aca="false">_xlfn.IFNA(VLOOKUP($E9,табель!$A$4:$J$32,10,0),0)</f>
        <v>24</v>
      </c>
      <c r="G9" s="217" t="n">
        <f aca="false">(SUMIFS($H$33:$H$1048,$J$33:$J$1048,$E9,$K$33:$K$1048,$B$13))</f>
        <v>0</v>
      </c>
      <c r="H9" s="269" t="n">
        <f aca="false">(SUMIFS($H$33:$H$139,$J$33:$J$139,$E9,$K$33:$K$139,$B$8))+(SUMIFS($H$33:$H$139,$J$33:$J$139,$E9,$K$33:$K$139,$B$9))+(SUMIFS($H$33:$H$139,$J$33:$J$139,$E9,$K$33:$K$139,$B$10))+(SUMIFS($H$33:$H$139,$J$33:$J$139,$E9,$K$33:$K$139,$B$11))+(SUMIFS($H$33:$H$139,$J$33:$J$139,$E9,$K$33:$K$139,$B$12))</f>
        <v>1</v>
      </c>
      <c r="I9" s="269"/>
      <c r="J9" s="292"/>
      <c r="K9" s="269" t="n">
        <f aca="false">(SUMIFS($H$33:$H$1048,$J$33:$J$1048,$E9,$G$33:$G$1048,$A$9))</f>
        <v>1</v>
      </c>
      <c r="L9" s="269" t="n">
        <f aca="false">(SUMIFS($H$33:$H$1048,$J$33:$J$1048,$E9,$G$33:$G$1048,$A$8))</f>
        <v>0</v>
      </c>
      <c r="M9" s="293" t="n">
        <f aca="false">(SUMIFS($H$33:$H$1048, $J$33:$J$1048,$E9, $G$33:$G$1048,$A$10))+VLOOKUP($E9,'Дежурка (д)'!$E$2:$J$500,6,0)</f>
        <v>5</v>
      </c>
      <c r="N9" s="293"/>
      <c r="O9" s="294" t="n">
        <f aca="false">F9-K9-L9-M9-G9-N9</f>
        <v>18</v>
      </c>
      <c r="P9" s="271" t="s">
        <v>132</v>
      </c>
      <c r="Q9" s="186" t="n">
        <f aca="false">SUMIF($J$33:$J$139,$E9,$Q$33:$Q$139)+VLOOKUP($E9,'Дежурка (д)'!$E$2:$R$22,8,0)</f>
        <v>1</v>
      </c>
      <c r="R9" s="186" t="n">
        <f aca="false">SUMIF($J$33:$J$139,$E9,$R$33:$R$139)+VLOOKUP($E9,'Дежурка (д)'!$E$2:$R$22,9,0)</f>
        <v>2</v>
      </c>
      <c r="S9" s="186" t="n">
        <f aca="false">SUMIF($J$33:$J$139,$E9,$S$33:$S$139)+VLOOKUP($E9,'Дежурка (д)'!$E$2:$R$22,10,0)</f>
        <v>1</v>
      </c>
      <c r="T9" s="186" t="n">
        <f aca="false">SUMIF($J$33:$J$139,$E9,$T$33:$T$139)+VLOOKUP($E9,'Дежурка (д)'!$E$2:$R$22,11,0)</f>
        <v>0</v>
      </c>
      <c r="U9" s="186" t="n">
        <f aca="false">SUMIF($J$33:$J$139,$E9,$U$33:$U$139)+VLOOKUP($E9,'Дежурка (д)'!$E$2:$R$22,12,0)</f>
        <v>0</v>
      </c>
      <c r="V9" s="186" t="n">
        <f aca="false">SUMIF($J$33:$J$139,$E9,$V$33:$V$139)+VLOOKUP($E9,'Дежурка (д)'!$E$2:$R$22,13,0)</f>
        <v>0</v>
      </c>
      <c r="W9" s="186" t="n">
        <f aca="false">SUMIF($J$33:$J$139,$E9,$W$33:$W$139)+VLOOKUP($E9,'Дежурка (д)'!$E$2:$R$22,14,0)</f>
        <v>0</v>
      </c>
      <c r="Z9" s="197"/>
      <c r="AA9" s="266"/>
    </row>
    <row r="10" customFormat="false" ht="15.05" hidden="false" customHeight="false" outlineLevel="0" collapsed="false">
      <c r="A10" s="197" t="s">
        <v>238</v>
      </c>
      <c r="B10" s="197" t="s">
        <v>178</v>
      </c>
      <c r="C10" s="197"/>
      <c r="D10" s="197" t="n">
        <f aca="false">$F10/5</f>
        <v>4.8</v>
      </c>
      <c r="E10" s="271" t="s">
        <v>134</v>
      </c>
      <c r="F10" s="267" t="n">
        <f aca="false">_xlfn.IFNA(VLOOKUP($E10,табель!$A$4:$J$32,10,0),0)</f>
        <v>24</v>
      </c>
      <c r="G10" s="217" t="n">
        <f aca="false">(SUMIFS($H$33:$H$1048,$J$33:$J$1048,$E10,$K$33:$K$1048,$B$13))</f>
        <v>0</v>
      </c>
      <c r="H10" s="269" t="n">
        <f aca="false">(SUMIFS($H$33:$H$139,$J$33:$J$139,$E10,$K$33:$K$139,$B$8))+(SUMIFS($H$33:$H$139,$J$33:$J$139,$E10,$K$33:$K$139,$B$9))+(SUMIFS($H$33:$H$139,$J$33:$J$139,$E10,$K$33:$K$139,$B$10))+(SUMIFS($H$33:$H$139,$J$33:$J$139,$E10,$K$33:$K$139,$B$11))+(SUMIFS($H$33:$H$139,$J$33:$J$139,$E10,$K$33:$K$139,$B$12))</f>
        <v>0</v>
      </c>
      <c r="I10" s="269"/>
      <c r="J10" s="292"/>
      <c r="K10" s="269" t="n">
        <f aca="false">(SUMIFS($H$33:$H$1048,$J$33:$J$1048,$E10,$G$33:$G$1048,$A$9))</f>
        <v>28</v>
      </c>
      <c r="L10" s="269" t="n">
        <f aca="false">(SUMIFS($H$33:$H$1048,$J$33:$J$1048,$E10,$G$33:$G$1048,$A$8))</f>
        <v>7</v>
      </c>
      <c r="M10" s="293" t="n">
        <f aca="false">(SUMIFS($H$33:$H$1048, $J$33:$J$1048,$E10, $G$33:$G$1048,$A$10))+VLOOKUP($E10,'Дежурка (д)'!$E$2:$J$500,6,0)</f>
        <v>0</v>
      </c>
      <c r="N10" s="293"/>
      <c r="O10" s="294" t="n">
        <f aca="false">F10-K10-L10-M10-G10-N10</f>
        <v>-11</v>
      </c>
      <c r="P10" s="271" t="s">
        <v>134</v>
      </c>
      <c r="Q10" s="186" t="n">
        <f aca="false">SUMIF($J$33:$J$139,$E10,$Q$33:$Q$139)+VLOOKUP($E10,'Дежурка (д)'!$E$2:$R$22,8,0)</f>
        <v>5</v>
      </c>
      <c r="R10" s="186" t="n">
        <f aca="false">SUMIF($J$33:$J$139,$E10,$R$33:$R$139)+VLOOKUP($E10,'Дежурка (д)'!$E$2:$R$22,9,0)</f>
        <v>7</v>
      </c>
      <c r="S10" s="186" t="n">
        <f aca="false">SUMIF($J$33:$J$139,$E10,$S$33:$S$139)+VLOOKUP($E10,'Дежурка (д)'!$E$2:$R$22,10,0)</f>
        <v>7</v>
      </c>
      <c r="T10" s="186" t="n">
        <f aca="false">SUMIF($J$33:$J$139,$E10,$T$33:$T$139)+VLOOKUP($E10,'Дежурка (д)'!$E$2:$R$22,11,0)</f>
        <v>0</v>
      </c>
      <c r="U10" s="186" t="n">
        <f aca="false">SUMIF($J$33:$J$139,$E10,$U$33:$U$139)+VLOOKUP($E10,'Дежурка (д)'!$E$2:$R$22,12,0)</f>
        <v>0</v>
      </c>
      <c r="V10" s="186" t="n">
        <f aca="false">SUMIF($J$33:$J$139,$E10,$V$33:$V$139)+VLOOKUP($E10,'Дежурка (д)'!$E$2:$R$22,13,0)</f>
        <v>0</v>
      </c>
      <c r="W10" s="186" t="n">
        <f aca="false">SUMIF($J$33:$J$139,$E10,$W$33:$W$139)+VLOOKUP($E10,'Дежурка (д)'!$E$2:$R$22,14,0)</f>
        <v>0</v>
      </c>
      <c r="Z10" s="197"/>
      <c r="AA10" s="266"/>
    </row>
    <row r="11" customFormat="false" ht="15.05" hidden="false" customHeight="false" outlineLevel="0" collapsed="false">
      <c r="A11" s="197" t="s">
        <v>782</v>
      </c>
      <c r="B11" s="197" t="s">
        <v>179</v>
      </c>
      <c r="C11" s="197"/>
      <c r="D11" s="197" t="n">
        <f aca="false">$F11/5</f>
        <v>4.8</v>
      </c>
      <c r="E11" s="271" t="s">
        <v>136</v>
      </c>
      <c r="F11" s="267" t="n">
        <f aca="false">_xlfn.IFNA(VLOOKUP($E11,табель!$A$4:$J$32,10,0),0)</f>
        <v>24</v>
      </c>
      <c r="G11" s="217" t="n">
        <f aca="false">(SUMIFS($H$33:$H$1048,$J$33:$J$1048,$E11,$K$33:$K$1048,$B$13))</f>
        <v>0</v>
      </c>
      <c r="H11" s="269" t="n">
        <f aca="false">(SUMIFS($H$33:$H$139,$J$33:$J$139,$E11,$K$33:$K$139,$B$8))+(SUMIFS($H$33:$H$139,$J$33:$J$139,$E11,$K$33:$K$139,$B$9))+(SUMIFS($H$33:$H$139,$J$33:$J$139,$E11,$K$33:$K$139,$B$10))+(SUMIFS($H$33:$H$139,$J$33:$J$139,$E11,$K$33:$K$139,$B$11))+(SUMIFS($H$33:$H$139,$J$33:$J$139,$E11,$K$33:$K$139,$B$12))</f>
        <v>0</v>
      </c>
      <c r="I11" s="269"/>
      <c r="J11" s="292"/>
      <c r="K11" s="269" t="n">
        <f aca="false">(SUMIFS($H$33:$H$1048,$J$33:$J$1048,$E11,$G$33:$G$1048,$A$9))</f>
        <v>0.5</v>
      </c>
      <c r="L11" s="269" t="n">
        <f aca="false">(SUMIFS($H$33:$H$1048,$J$33:$J$1048,$E11,$G$33:$G$1048,$A$8))</f>
        <v>0</v>
      </c>
      <c r="M11" s="293" t="n">
        <f aca="false">(SUMIFS($H$33:$H$1048, $J$33:$J$1048,$E11, $G$33:$G$1048,$A$10))+VLOOKUP($E11,'Дежурка (д)'!$E$2:$J$500,6,0)</f>
        <v>5</v>
      </c>
      <c r="N11" s="293"/>
      <c r="O11" s="294" t="n">
        <f aca="false">F11-K11-L11-M11-G11-N11</f>
        <v>18.5</v>
      </c>
      <c r="P11" s="271" t="s">
        <v>136</v>
      </c>
      <c r="Q11" s="186" t="n">
        <f aca="false">SUMIF($J$33:$J$139,$E11,$Q$33:$Q$139)+VLOOKUP($E11,'Дежурка (д)'!$E$2:$R$22,8,0)</f>
        <v>1.5</v>
      </c>
      <c r="R11" s="186" t="n">
        <f aca="false">SUMIF($J$33:$J$139,$E11,$R$33:$R$139)+VLOOKUP($E11,'Дежурка (д)'!$E$2:$R$22,9,0)</f>
        <v>1</v>
      </c>
      <c r="S11" s="186" t="n">
        <f aca="false">SUMIF($J$33:$J$139,$E11,$S$33:$S$139)+VLOOKUP($E11,'Дежурка (д)'!$E$2:$R$22,10,0)</f>
        <v>1</v>
      </c>
      <c r="T11" s="186" t="n">
        <f aca="false">SUMIF($J$33:$J$139,$E11,$T$33:$T$139)+VLOOKUP($E11,'Дежурка (д)'!$E$2:$R$22,11,0)</f>
        <v>0</v>
      </c>
      <c r="U11" s="186" t="n">
        <f aca="false">SUMIF($J$33:$J$139,$E11,$U$33:$U$139)+VLOOKUP($E11,'Дежурка (д)'!$E$2:$R$22,12,0)</f>
        <v>0</v>
      </c>
      <c r="V11" s="186" t="n">
        <f aca="false">SUMIF($J$33:$J$139,$E11,$V$33:$V$139)+VLOOKUP($E11,'Дежурка (д)'!$E$2:$R$22,13,0)</f>
        <v>0</v>
      </c>
      <c r="W11" s="186" t="n">
        <f aca="false">SUMIF($J$33:$J$139,$E11,$W$33:$W$139)+VLOOKUP($E11,'Дежурка (д)'!$E$2:$R$22,14,0)</f>
        <v>0</v>
      </c>
      <c r="Z11" s="197"/>
      <c r="AA11" s="266"/>
      <c r="AD11" s="288" t="s">
        <v>783</v>
      </c>
      <c r="AF11" s="0" t="s">
        <v>784</v>
      </c>
    </row>
    <row r="12" customFormat="false" ht="15.05" hidden="false" customHeight="false" outlineLevel="0" collapsed="false">
      <c r="A12" s="197" t="s">
        <v>785</v>
      </c>
      <c r="B12" s="197" t="s">
        <v>642</v>
      </c>
      <c r="C12" s="197"/>
      <c r="D12" s="197" t="n">
        <f aca="false">$F12/5</f>
        <v>3.2</v>
      </c>
      <c r="E12" s="198" t="s">
        <v>153</v>
      </c>
      <c r="F12" s="267" t="n">
        <f aca="false">_xlfn.IFNA(VLOOKUP($E12,табель!$A$4:$J$32,10,0),0)</f>
        <v>16</v>
      </c>
      <c r="G12" s="217" t="n">
        <f aca="false">(SUMIFS($H$33:$H$1048,$J$33:$J$1048,$E12,$K$33:$K$1048,$B$13))</f>
        <v>0</v>
      </c>
      <c r="H12" s="269" t="n">
        <f aca="false">(SUMIFS($H$33:$H$139,$J$33:$J$139,$E12,$K$33:$K$139,$B$8))+(SUMIFS($H$33:$H$139,$J$33:$J$139,$E12,$K$33:$K$139,$B$9))+(SUMIFS($H$33:$H$139,$J$33:$J$139,$E12,$K$33:$K$139,$B$10))+(SUMIFS($H$33:$H$139,$J$33:$J$139,$E12,$K$33:$K$139,$B$11))+(SUMIFS($H$33:$H$139,$J$33:$J$139,$E12,$K$33:$K$139,$B$12))</f>
        <v>0</v>
      </c>
      <c r="I12" s="269"/>
      <c r="J12" s="292"/>
      <c r="K12" s="269" t="n">
        <f aca="false">(SUMIFS($H$33:$H$1048,$J$33:$J$1048,$E12,$G$33:$G$1048,$A$9))</f>
        <v>12.5</v>
      </c>
      <c r="L12" s="269" t="n">
        <f aca="false">(SUMIFS($H$33:$H$1048,$J$33:$J$1048,$E12,$G$33:$G$1048,$A$8))</f>
        <v>5</v>
      </c>
      <c r="M12" s="293" t="n">
        <f aca="false">(SUMIFS($H$33:$H$1048, $J$33:$J$1048,$E12, $G$33:$G$1048,$A$10))+VLOOKUP($E12,'Дежурка (д)'!$E$2:$J$500,6,0)</f>
        <v>1.3</v>
      </c>
      <c r="N12" s="293"/>
      <c r="O12" s="294" t="n">
        <f aca="false">F12-K12-L12-M12-G12-N12</f>
        <v>-2.8</v>
      </c>
      <c r="P12" s="198" t="s">
        <v>153</v>
      </c>
      <c r="Q12" s="186" t="n">
        <v>9</v>
      </c>
      <c r="R12" s="186" t="n">
        <v>0</v>
      </c>
      <c r="S12" s="186" t="n">
        <f aca="false">SUMIF($J$33:$J$139,$E12,$S$33:$S$139)+VLOOKUP($E12,'Дежурка (д)'!$E$2:$R$22,10,0)</f>
        <v>7.8</v>
      </c>
      <c r="T12" s="186" t="n">
        <v>8.5</v>
      </c>
      <c r="U12" s="186" t="n">
        <v>0</v>
      </c>
      <c r="V12" s="186" t="n">
        <f aca="false">SUMIF($J$33:$J$139,$E12,$V$33:$V$139)+VLOOKUP($E12,'Дежурка (д)'!$E$2:$R$22,13,0)</f>
        <v>0</v>
      </c>
      <c r="W12" s="186" t="n">
        <f aca="false">SUMIF($J$33:$J$139,$E12,$W$33:$W$139)+VLOOKUP($E12,'Дежурка (д)'!$E$2:$R$22,14,0)</f>
        <v>0</v>
      </c>
      <c r="AC12" s="0" t="s">
        <v>786</v>
      </c>
      <c r="AD12" s="295" t="n">
        <v>6520000</v>
      </c>
      <c r="AE12" s="295"/>
      <c r="AF12" s="0" t="n">
        <v>2150</v>
      </c>
      <c r="AI12" s="0" t="s">
        <v>787</v>
      </c>
      <c r="AJ12" s="0" t="s">
        <v>788</v>
      </c>
      <c r="AK12" s="0" t="s">
        <v>789</v>
      </c>
      <c r="AL12" s="0" t="s">
        <v>790</v>
      </c>
    </row>
    <row r="13" customFormat="false" ht="15.05" hidden="false" customHeight="false" outlineLevel="0" collapsed="false">
      <c r="A13" s="197"/>
      <c r="B13" s="197" t="s">
        <v>791</v>
      </c>
      <c r="C13" s="197"/>
      <c r="D13" s="197" t="n">
        <f aca="false">$F13/5</f>
        <v>9.32</v>
      </c>
      <c r="E13" s="198" t="s">
        <v>151</v>
      </c>
      <c r="F13" s="267" t="n">
        <f aca="false">_xlfn.IFNA(VLOOKUP($E13,табель!$A$4:$J$32,10,0),0)</f>
        <v>46.6</v>
      </c>
      <c r="G13" s="217" t="n">
        <f aca="false">(SUMIFS($H$33:$H$1048,$J$33:$J$1048,$E13,$K$33:$K$1048,$B$13))</f>
        <v>0</v>
      </c>
      <c r="H13" s="269" t="n">
        <f aca="false">(SUMIFS($H$33:$H$139,$J$33:$J$139,$E13,$K$33:$K$139,$B$8))+(SUMIFS($H$33:$H$139,$J$33:$J$139,$E13,$K$33:$K$139,$B$9))+(SUMIFS($H$33:$H$139,$J$33:$J$139,$E13,$K$33:$K$139,$B$10))+(SUMIFS($H$33:$H$139,$J$33:$J$139,$E13,$K$33:$K$139,$B$11))+(SUMIFS($H$33:$H$139,$J$33:$J$139,$E13,$K$33:$K$139,$B$12))</f>
        <v>2.1</v>
      </c>
      <c r="I13" s="269"/>
      <c r="J13" s="292"/>
      <c r="K13" s="269" t="n">
        <f aca="false">(SUMIFS($H$33:$H$1048,$J$33:$J$1048,$E13,$G$33:$G$1048,$A$9))</f>
        <v>3.6</v>
      </c>
      <c r="L13" s="269" t="n">
        <f aca="false">(SUMIFS($H$33:$H$1048,$J$33:$J$1048,$E13,$G$33:$G$1048,$A$8))</f>
        <v>2</v>
      </c>
      <c r="M13" s="293" t="n">
        <f aca="false">(SUMIFS($H$33:$H$1048, $J$33:$J$1048,$E13, $G$33:$G$1048,$A$10))+VLOOKUP($E13,'Дежурка (д)'!$E$2:$J$500,6,0)</f>
        <v>24</v>
      </c>
      <c r="N13" s="293"/>
      <c r="O13" s="294" t="n">
        <f aca="false">F13-K13-L13-M13-G13-N13</f>
        <v>17</v>
      </c>
      <c r="P13" s="198" t="s">
        <v>151</v>
      </c>
      <c r="Q13" s="186" t="n">
        <v>11.3</v>
      </c>
      <c r="R13" s="186" t="n">
        <f aca="false">SUMIF($J$33:$J$139,$E13,$R$33:$R$139)+VLOOKUP($E13,'Дежурка (д)'!$E$2:$R$22,9,0)</f>
        <v>0</v>
      </c>
      <c r="S13" s="186" t="n">
        <f aca="false">SUMIF($J$33:$J$139,$E13,$S$33:$S$139)+VLOOKUP($E13,'Дежурка (д)'!$E$2:$R$22,10,0)</f>
        <v>6</v>
      </c>
      <c r="T13" s="186" t="n">
        <f aca="false">SUMIF($J$33:$J$139,$E13,$T$33:$T$139)+VLOOKUP($E13,'Дежурка (д)'!$E$2:$R$22,11,0)</f>
        <v>0</v>
      </c>
      <c r="U13" s="186" t="n">
        <f aca="false">SUMIF($J$33:$J$139,$E13,$U$33:$U$139)+VLOOKUP($E13,'Дежурка (д)'!$E$2:$R$22,12,0)</f>
        <v>6</v>
      </c>
      <c r="V13" s="186" t="n">
        <f aca="false">SUMIF($J$33:$J$139,$E13,$V$33:$V$139)+VLOOKUP($E13,'Дежурка (д)'!$E$2:$R$22,13,0)</f>
        <v>0</v>
      </c>
      <c r="W13" s="186" t="n">
        <f aca="false">SUMIF($J$33:$J$139,$E13,$W$33:$W$139)+VLOOKUP($E13,'Дежурка (д)'!$E$2:$R$22,14,0)</f>
        <v>6</v>
      </c>
      <c r="AC13" s="0" t="s">
        <v>792</v>
      </c>
      <c r="AD13" s="295" t="n">
        <v>217333.333333333</v>
      </c>
      <c r="AE13" s="295"/>
      <c r="AF13" s="0" t="n">
        <f aca="false">табель!L74*448*8</f>
        <v>32256</v>
      </c>
      <c r="AI13" s="0" t="s">
        <v>793</v>
      </c>
      <c r="AJ13" s="0" t="n">
        <f aca="false">AL13*табель!L65</f>
        <v>207</v>
      </c>
      <c r="AK13" s="0" t="n">
        <f aca="false">AL13*5</f>
        <v>45</v>
      </c>
      <c r="AL13" s="0" t="n">
        <f aca="false">табель!L74</f>
        <v>9</v>
      </c>
    </row>
    <row r="14" customFormat="false" ht="15.05" hidden="false" customHeight="false" outlineLevel="0" collapsed="false">
      <c r="A14" s="197"/>
      <c r="B14" s="197"/>
      <c r="C14" s="197"/>
      <c r="D14" s="197" t="n">
        <f aca="false">$F14/5</f>
        <v>3.2</v>
      </c>
      <c r="E14" s="198" t="s">
        <v>155</v>
      </c>
      <c r="F14" s="267" t="n">
        <f aca="false">_xlfn.IFNA(VLOOKUP($E14,табель!$A$4:$J$32,10,0),0)</f>
        <v>16</v>
      </c>
      <c r="G14" s="217" t="n">
        <f aca="false">(SUMIFS($H$33:$H$1048,$J$33:$J$1048,$E14,$K$33:$K$1048,$B$13))</f>
        <v>0</v>
      </c>
      <c r="H14" s="269" t="n">
        <f aca="false">(SUMIFS($H$33:$H$139,$J$33:$J$139,$E14,$K$33:$K$139,$B$8))+(SUMIFS($H$33:$H$139,$J$33:$J$139,$E14,$K$33:$K$139,$B$9))+(SUMIFS($H$33:$H$139,$J$33:$J$139,$E14,$K$33:$K$139,$B$10))+(SUMIFS($H$33:$H$139,$J$33:$J$139,$E14,$K$33:$K$139,$B$11))+(SUMIFS($H$33:$H$139,$J$33:$J$139,$E14,$K$33:$K$139,$B$12))</f>
        <v>1</v>
      </c>
      <c r="I14" s="269"/>
      <c r="J14" s="292"/>
      <c r="K14" s="269" t="n">
        <f aca="false">(SUMIFS($H$33:$H$1048,$J$33:$J$1048,$E14,$G$33:$G$1048,$A$9))</f>
        <v>11.3</v>
      </c>
      <c r="L14" s="269" t="n">
        <f aca="false">(SUMIFS($H$33:$H$1048,$J$33:$J$1048,$E14,$G$33:$G$1048,$A$8))</f>
        <v>2</v>
      </c>
      <c r="M14" s="293" t="n">
        <f aca="false">(SUMIFS($H$33:$H$1048, $J$33:$J$1048,$E14, $G$33:$G$1048,$A$10))+VLOOKUP($E14,'Дежурка (д)'!$E$2:$J$500,6,0)</f>
        <v>8</v>
      </c>
      <c r="N14" s="293"/>
      <c r="O14" s="294" t="n">
        <f aca="false">F14-K14-L14-M14-G14-N14</f>
        <v>-5.3</v>
      </c>
      <c r="P14" s="198" t="s">
        <v>155</v>
      </c>
      <c r="Q14" s="186" t="n">
        <v>8.2</v>
      </c>
      <c r="R14" s="186" t="n">
        <f aca="false">SUMIF($J$33:$J$139,$E14,$R$33:$R$139)+VLOOKUP($E14,'Дежурка (д)'!$E$2:$R$22,9,0)</f>
        <v>9.2</v>
      </c>
      <c r="S14" s="186" t="n">
        <v>0</v>
      </c>
      <c r="T14" s="186" t="n">
        <v>0</v>
      </c>
      <c r="U14" s="186" t="n">
        <v>8</v>
      </c>
      <c r="V14" s="186" t="n">
        <f aca="false">SUMIF($J$33:$J$139,$E14,$V$33:$V$139)+VLOOKUP($E14,'Дежурка (д)'!$E$2:$R$22,13,0)</f>
        <v>0</v>
      </c>
      <c r="W14" s="186" t="n">
        <f aca="false">SUMIF($J$33:$J$139,$E14,$W$33:$W$139)+VLOOKUP($E14,'Дежурка (д)'!$E$2:$R$22,14,0)</f>
        <v>0</v>
      </c>
      <c r="AI14" s="0" t="s">
        <v>794</v>
      </c>
      <c r="AJ14" s="0" t="n">
        <f aca="false">AJ13*8</f>
        <v>1656</v>
      </c>
      <c r="AK14" s="0" t="n">
        <f aca="false">AK13*8</f>
        <v>360</v>
      </c>
      <c r="AL14" s="0" t="n">
        <f aca="false">AL13*8</f>
        <v>72</v>
      </c>
    </row>
    <row r="15" customFormat="false" ht="15.05" hidden="false" customHeight="false" outlineLevel="0" collapsed="false">
      <c r="A15" s="197"/>
      <c r="B15" s="197"/>
      <c r="C15" s="197"/>
      <c r="D15" s="197" t="n">
        <f aca="false">$F15/5</f>
        <v>4.8</v>
      </c>
      <c r="E15" s="198" t="s">
        <v>157</v>
      </c>
      <c r="F15" s="267" t="n">
        <f aca="false">_xlfn.IFNA(VLOOKUP($E15,табель!$A$4:$J$32,10,0),0)</f>
        <v>24</v>
      </c>
      <c r="G15" s="217" t="n">
        <f aca="false">(SUMIFS($H$33:$H$1048,$J$33:$J$1048,$E15,$K$33:$K$1048,$B$13))</f>
        <v>0</v>
      </c>
      <c r="H15" s="269" t="n">
        <f aca="false">(SUMIFS($H$33:$H$139,$J$33:$J$139,$E15,$K$33:$K$139,$B$8))+(SUMIFS($H$33:$H$139,$J$33:$J$139,$E15,$K$33:$K$139,$B$9))+(SUMIFS($H$33:$H$139,$J$33:$J$139,$E15,$K$33:$K$139,$B$10))+(SUMIFS($H$33:$H$139,$J$33:$J$139,$E15,$K$33:$K$139,$B$11))+(SUMIFS($H$33:$H$139,$J$33:$J$139,$E15,$K$33:$K$139,$B$12))</f>
        <v>5</v>
      </c>
      <c r="I15" s="269"/>
      <c r="J15" s="292"/>
      <c r="K15" s="269" t="n">
        <f aca="false">(SUMIFS($H$33:$H$1048,$J$33:$J$1048,$E15,$G$33:$G$1048,$A$9))</f>
        <v>16</v>
      </c>
      <c r="L15" s="269" t="n">
        <f aca="false">(SUMIFS($H$33:$H$1048,$J$33:$J$1048,$E15,$G$33:$G$1048,$A$8))</f>
        <v>4</v>
      </c>
      <c r="M15" s="293" t="n">
        <f aca="false">(SUMIFS($H$33:$H$1048, $J$33:$J$1048,$E15, $G$33:$G$1048,$A$10))+VLOOKUP($E15,'Дежурка (д)'!$E$2:$J$500,6,0)</f>
        <v>0</v>
      </c>
      <c r="N15" s="293"/>
      <c r="O15" s="294" t="n">
        <f aca="false">F15-K15-L15-M15-G15-N15</f>
        <v>4</v>
      </c>
      <c r="P15" s="198" t="s">
        <v>157</v>
      </c>
      <c r="Q15" s="186" t="n">
        <v>8</v>
      </c>
      <c r="R15" s="186" t="n">
        <v>4</v>
      </c>
      <c r="S15" s="186" t="n">
        <f aca="false">SUMIF($J$33:$J$139,$E15,$S$33:$S$139)+VLOOKUP($E15,'Дежурка (д)'!$E$2:$R$22,10,0)</f>
        <v>0</v>
      </c>
      <c r="T15" s="186" t="n">
        <v>0</v>
      </c>
      <c r="U15" s="186" t="n">
        <v>8</v>
      </c>
      <c r="V15" s="186" t="n">
        <f aca="false">SUMIF($J$33:$J$139,$E15,$V$33:$V$139)+VLOOKUP($E15,'Дежурка (д)'!$E$2:$R$22,13,0)</f>
        <v>0</v>
      </c>
      <c r="W15" s="186" t="n">
        <f aca="false">SUMIF($J$33:$J$139,$E15,$W$33:$W$139)+VLOOKUP($E15,'Дежурка (д)'!$E$2:$R$22,14,0)</f>
        <v>0</v>
      </c>
      <c r="AI15" s="0" t="s">
        <v>795</v>
      </c>
      <c r="AJ15" s="296" t="n">
        <f aca="false">AJ14*448</f>
        <v>741888</v>
      </c>
      <c r="AK15" s="296" t="n">
        <f aca="false">AK14*448</f>
        <v>161280</v>
      </c>
      <c r="AL15" s="296" t="n">
        <f aca="false">AL14*448</f>
        <v>32256</v>
      </c>
    </row>
    <row r="16" customFormat="false" ht="15.05" hidden="false" customHeight="false" outlineLevel="0" collapsed="false">
      <c r="A16" s="197"/>
      <c r="B16" s="197"/>
      <c r="C16" s="197"/>
      <c r="D16" s="197" t="n">
        <f aca="false">$F16/5</f>
        <v>6.26</v>
      </c>
      <c r="E16" s="198" t="s">
        <v>159</v>
      </c>
      <c r="F16" s="267" t="n">
        <f aca="false">_xlfn.IFNA(VLOOKUP($E16,табель!$A$4:$J$32,10,0),0)</f>
        <v>31.3</v>
      </c>
      <c r="G16" s="217" t="n">
        <f aca="false">(SUMIFS($H$33:$H$1048,$J$33:$J$1048,$E16,$K$33:$K$1048,$B$13))</f>
        <v>0</v>
      </c>
      <c r="H16" s="269" t="n">
        <f aca="false">(SUMIFS($H$33:$H$139,$J$33:$J$139,$E16,$K$33:$K$139,$B$8))+(SUMIFS($H$33:$H$139,$J$33:$J$139,$E16,$K$33:$K$139,$B$9))+(SUMIFS($H$33:$H$139,$J$33:$J$139,$E16,$K$33:$K$139,$B$10))+(SUMIFS($H$33:$H$139,$J$33:$J$139,$E16,$K$33:$K$139,$B$11))+(SUMIFS($H$33:$H$139,$J$33:$J$139,$E16,$K$33:$K$139,$B$12))</f>
        <v>0</v>
      </c>
      <c r="I16" s="269"/>
      <c r="J16" s="292"/>
      <c r="K16" s="269" t="n">
        <f aca="false">(SUMIFS($H$33:$H$1048,$J$33:$J$1048,$E16,$G$33:$G$1048,$A$9))</f>
        <v>0</v>
      </c>
      <c r="L16" s="269" t="n">
        <f aca="false">(SUMIFS($H$33:$H$1048,$J$33:$J$1048,$E16,$G$33:$G$1048,$A$8))</f>
        <v>0.5</v>
      </c>
      <c r="M16" s="293" t="n">
        <f aca="false">(SUMIFS($H$33:$H$1048, $J$33:$J$1048,$E16, $G$33:$G$1048,$A$10))+VLOOKUP($E16,'Дежурка (д)'!$E$2:$J$500,6,0)</f>
        <v>0</v>
      </c>
      <c r="N16" s="293"/>
      <c r="O16" s="294" t="n">
        <f aca="false">F16-K16-L16-M16-G16-N16</f>
        <v>30.8</v>
      </c>
      <c r="P16" s="198" t="s">
        <v>159</v>
      </c>
      <c r="Q16" s="186" t="n">
        <v>6.5</v>
      </c>
      <c r="R16" s="186" t="n">
        <f aca="false">SUMIF($J$33:$J$139,$E16,$R$33:$R$139)+VLOOKUP($E16,'Дежурка (д)'!$E$2:$R$22,9,0)</f>
        <v>0</v>
      </c>
      <c r="S16" s="186" t="n">
        <v>6</v>
      </c>
      <c r="T16" s="186" t="n">
        <f aca="false">SUMIF($J$33:$J$139,$E16,$T$33:$T$139)+VLOOKUP($E16,'Дежурка (д)'!$E$2:$R$22,11,0)</f>
        <v>0</v>
      </c>
      <c r="U16" s="186" t="n">
        <v>7</v>
      </c>
      <c r="V16" s="186" t="n">
        <f aca="false">SUMIF($J$33:$J$139,$E16,$V$33:$V$139)+VLOOKUP($E16,'Дежурка (д)'!$E$2:$R$22,13,0)</f>
        <v>0</v>
      </c>
      <c r="W16" s="186" t="n">
        <f aca="false">SUMIF($J$33:$J$139,$E16,$W$33:$W$139)+VLOOKUP($E16,'Дежурка (д)'!$E$2:$R$22,14,0)</f>
        <v>0</v>
      </c>
    </row>
    <row r="17" customFormat="false" ht="15.05" hidden="false" customHeight="false" outlineLevel="0" collapsed="false">
      <c r="A17" s="197"/>
      <c r="B17" s="197"/>
      <c r="C17" s="197"/>
      <c r="D17" s="197" t="n">
        <f aca="false">$F17/5</f>
        <v>0</v>
      </c>
      <c r="E17" s="198" t="s">
        <v>147</v>
      </c>
      <c r="F17" s="267" t="n">
        <f aca="false">_xlfn.IFNA(VLOOKUP($E17,табель!$A$4:$J$32,10,0),0)</f>
        <v>0</v>
      </c>
      <c r="G17" s="217" t="n">
        <f aca="false">(SUMIFS($H$33:$H$1048,$J$33:$J$1048,$E17,$K$33:$K$1048,$B$13))</f>
        <v>0</v>
      </c>
      <c r="H17" s="269" t="n">
        <f aca="false">(SUMIFS($H$33:$H$139,$J$33:$J$139,$E17,$K$33:$K$139,$B$8))+(SUMIFS($H$33:$H$139,$J$33:$J$139,$E17,$K$33:$K$139,$B$9))+(SUMIFS($H$33:$H$139,$J$33:$J$139,$E17,$K$33:$K$139,$B$10))+(SUMIFS($H$33:$H$139,$J$33:$J$139,$E17,$K$33:$K$139,$B$11))+(SUMIFS($H$33:$H$139,$J$33:$J$139,$E17,$K$33:$K$139,$B$12))</f>
        <v>0</v>
      </c>
      <c r="I17" s="269"/>
      <c r="J17" s="292"/>
      <c r="K17" s="269" t="n">
        <f aca="false">(SUMIFS($H$33:$H$1048,$J$33:$J$1048,$E17,$G$33:$G$1048,$A$9))</f>
        <v>0</v>
      </c>
      <c r="L17" s="269" t="n">
        <f aca="false">(SUMIFS($H$33:$H$1048,$J$33:$J$1048,$E17,$G$33:$G$1048,$A$8))</f>
        <v>0</v>
      </c>
      <c r="M17" s="293" t="n">
        <f aca="false">(SUMIFS($H$33:$H$1048, $J$33:$J$1048,$E17, $G$33:$G$1048,$A$10))+VLOOKUP($E17,'Дежурка (д)'!$E$2:$J$500,6,0)</f>
        <v>18</v>
      </c>
      <c r="N17" s="293"/>
      <c r="O17" s="294" t="n">
        <f aca="false">F17-K17-L17-M17-G17-N17</f>
        <v>-18</v>
      </c>
      <c r="P17" s="198" t="s">
        <v>147</v>
      </c>
      <c r="Q17" s="186" t="n">
        <f aca="false">SUMIF($J$33:$J$139,$E17,$Q$33:$Q$139)+VLOOKUP($E17,'Дежурка (д)'!$E$2:$R$22,8,0)</f>
        <v>0</v>
      </c>
      <c r="R17" s="186" t="n">
        <v>0</v>
      </c>
      <c r="S17" s="186" t="n">
        <f aca="false">SUMIF($J$33:$J$139,$E17,$S$33:$S$139)+VLOOKUP($E17,'Дежурка (д)'!$E$2:$R$22,10,0)</f>
        <v>0</v>
      </c>
      <c r="T17" s="186" t="n">
        <v>0</v>
      </c>
      <c r="U17" s="186" t="n">
        <f aca="false">SUMIF($J$33:$J$139,$E17,$U$33:$U$139)+VLOOKUP($E17,'Дежурка (д)'!$E$2:$R$22,12,0)</f>
        <v>0</v>
      </c>
      <c r="V17" s="186" t="n">
        <v>0</v>
      </c>
      <c r="W17" s="186" t="n">
        <f aca="false">SUMIF($J$33:$J$139,$E17,$W$33:$W$139)+VLOOKUP($E17,'Дежурка (д)'!$E$2:$R$22,14,0)</f>
        <v>0</v>
      </c>
    </row>
    <row r="18" customFormat="false" ht="15.05" hidden="false" customHeight="false" outlineLevel="0" collapsed="false">
      <c r="A18" s="197"/>
      <c r="B18" s="197"/>
      <c r="C18" s="284"/>
      <c r="D18" s="197" t="n">
        <f aca="false">$F18/5</f>
        <v>7.72</v>
      </c>
      <c r="E18" s="198" t="s">
        <v>145</v>
      </c>
      <c r="F18" s="267" t="n">
        <f aca="false">_xlfn.IFNA(VLOOKUP($E18,табель!$A$4:$J$32,10,0),0)</f>
        <v>38.6</v>
      </c>
      <c r="G18" s="217" t="n">
        <f aca="false">(SUMIFS($H$33:$H$1048,$J$33:$J$1048,$E18,$K$33:$K$1048,$B$13))</f>
        <v>0</v>
      </c>
      <c r="H18" s="269" t="n">
        <f aca="false">(SUMIFS($H$33:$H$139,$J$33:$J$139,$E18,$K$33:$K$139,$B$8))+(SUMIFS($H$33:$H$139,$J$33:$J$139,$E18,$K$33:$K$139,$B$9))+(SUMIFS($H$33:$H$139,$J$33:$J$139,$E18,$K$33:$K$139,$B$10))+(SUMIFS($H$33:$H$139,$J$33:$J$139,$E18,$K$33:$K$139,$B$11))+(SUMIFS($H$33:$H$139,$J$33:$J$139,$E18,$K$33:$K$139,$B$12))</f>
        <v>0</v>
      </c>
      <c r="I18" s="269"/>
      <c r="J18" s="292"/>
      <c r="K18" s="269" t="n">
        <f aca="false">(SUMIFS($H$33:$H$1048,$J$33:$J$1048,$E18,$G$33:$G$1048,$A$9))</f>
        <v>0</v>
      </c>
      <c r="L18" s="269" t="n">
        <f aca="false">(SUMIFS($H$33:$H$1048,$J$33:$J$1048,$E18,$G$33:$G$1048,$A$8))</f>
        <v>6</v>
      </c>
      <c r="M18" s="293" t="n">
        <f aca="false">(SUMIFS($H$33:$H$1048, $J$33:$J$1048,$E18, $G$33:$G$1048,$A$10))+VLOOKUP($E18,'Дежурка (д)'!$E$2:$J$500,6,0)</f>
        <v>18</v>
      </c>
      <c r="N18" s="293"/>
      <c r="O18" s="294" t="n">
        <f aca="false">F18-K18-L18-M18-G18-N18</f>
        <v>14.6</v>
      </c>
      <c r="P18" s="198" t="s">
        <v>145</v>
      </c>
      <c r="Q18" s="186" t="n">
        <f aca="false">SUMIF($J$33:$J$139,$E18,$Q$33:$Q$139)+VLOOKUP($E18,'Дежурка (д)'!$E$2:$R$22,8,0)</f>
        <v>0</v>
      </c>
      <c r="R18" s="186" t="n">
        <f aca="false">SUMIF($J$33:$J$139,$E18,$R$33:$R$139)+VLOOKUP($E18,'Дежурка (д)'!$E$2:$R$22,9,0)</f>
        <v>6</v>
      </c>
      <c r="S18" s="186" t="n">
        <f aca="false">SUMIF($J$33:$J$139,$E18,$S$33:$S$139)+VLOOKUP($E18,'Дежурка (д)'!$E$2:$R$22,10,0)</f>
        <v>0</v>
      </c>
      <c r="T18" s="186" t="n">
        <f aca="false">SUMIF($J$33:$J$139,$E18,$T$33:$T$139)+VLOOKUP($E18,'Дежурка (д)'!$E$2:$R$22,11,0)</f>
        <v>6</v>
      </c>
      <c r="U18" s="186" t="n">
        <f aca="false">SUMIF($J$33:$J$139,$E18,$U$33:$U$139)+VLOOKUP($E18,'Дежурка (д)'!$E$2:$R$22,12,0)</f>
        <v>0</v>
      </c>
      <c r="V18" s="186" t="n">
        <f aca="false">SUMIF($J$33:$J$139,$E18,$V$33:$V$139)+VLOOKUP($E18,'Дежурка (д)'!$E$2:$R$22,13,0)</f>
        <v>6</v>
      </c>
      <c r="W18" s="186" t="n">
        <f aca="false">SUMIF($J$33:$J$139,$E18,$W$33:$W$139)+VLOOKUP($E18,'Дежурка (д)'!$E$2:$R$22,14,0)</f>
        <v>0</v>
      </c>
    </row>
    <row r="19" customFormat="false" ht="15.05" hidden="false" customHeight="false" outlineLevel="0" collapsed="false">
      <c r="A19" s="197"/>
      <c r="B19" s="197"/>
      <c r="C19" s="284"/>
      <c r="D19" s="197" t="n">
        <f aca="false">$F19/5</f>
        <v>3.86</v>
      </c>
      <c r="E19" s="198" t="s">
        <v>149</v>
      </c>
      <c r="F19" s="267" t="n">
        <f aca="false">_xlfn.IFNA(VLOOKUP($E19,табель!$A$4:$J$32,10,0),0)</f>
        <v>19.3</v>
      </c>
      <c r="G19" s="217" t="n">
        <f aca="false">(SUMIFS($H$33:$H$1048,$J$33:$J$1048,$E19,$K$33:$K$1048,$B$13))</f>
        <v>0</v>
      </c>
      <c r="H19" s="269" t="n">
        <f aca="false">(SUMIFS($H$33:$H$139,$J$33:$J$139,$E19,$K$33:$K$139,$B$8))+(SUMIFS($H$33:$H$139,$J$33:$J$139,$E19,$K$33:$K$139,$B$9))+(SUMIFS($H$33:$H$139,$J$33:$J$139,$E19,$K$33:$K$139,$B$10))+(SUMIFS($H$33:$H$139,$J$33:$J$139,$E19,$K$33:$K$139,$B$11))+(SUMIFS($H$33:$H$139,$J$33:$J$139,$E19,$K$33:$K$139,$B$12))</f>
        <v>0</v>
      </c>
      <c r="I19" s="269"/>
      <c r="J19" s="292"/>
      <c r="K19" s="269" t="n">
        <f aca="false">(SUMIFS($H$33:$H$1048,$J$33:$J$1048,$E19,$G$33:$G$1048,$A$9))</f>
        <v>0</v>
      </c>
      <c r="L19" s="269" t="n">
        <f aca="false">(SUMIFS($H$33:$H$1048,$J$33:$J$1048,$E19,$G$33:$G$1048,$A$8))</f>
        <v>2</v>
      </c>
      <c r="M19" s="293" t="n">
        <f aca="false">(SUMIFS($H$33:$H$1048, $J$33:$J$1048,$E19, $G$33:$G$1048,$A$10))+VLOOKUP($E19,'Дежурка (д)'!$E$2:$J$500,6,0)</f>
        <v>24</v>
      </c>
      <c r="N19" s="293"/>
      <c r="O19" s="294" t="n">
        <f aca="false">F19-K19-L19-M19-G19-N19</f>
        <v>-6.7</v>
      </c>
      <c r="P19" s="198" t="s">
        <v>149</v>
      </c>
      <c r="Q19" s="186" t="n">
        <v>0</v>
      </c>
      <c r="R19" s="186" t="n">
        <f aca="false">SUMIF($J$33:$J$139,$E19,$R$33:$R$139)+VLOOKUP($E19,'Дежурка (д)'!$E$2:$R$22,9,0)</f>
        <v>0</v>
      </c>
      <c r="S19" s="186" t="n">
        <f aca="false">SUMIF($J$33:$J$139,$E19,$S$33:$S$139)+VLOOKUP($E19,'Дежурка (д)'!$E$2:$R$22,10,0)</f>
        <v>6</v>
      </c>
      <c r="T19" s="186" t="n">
        <f aca="false">SUMIF($J$33:$J$139,$E19,$T$33:$T$139)+VLOOKUP($E19,'Дежурка (д)'!$E$2:$R$22,11,0)</f>
        <v>0</v>
      </c>
      <c r="U19" s="186" t="n">
        <f aca="false">SUMIF($J$33:$J$139,$E19,$U$33:$U$139)+VLOOKUP($E19,'Дежурка (д)'!$E$2:$R$22,12,0)</f>
        <v>6</v>
      </c>
      <c r="V19" s="186" t="n">
        <f aca="false">SUMIF($J$33:$J$139,$E19,$V$33:$V$139)+VLOOKUP($E19,'Дежурка (д)'!$E$2:$R$22,13,0)</f>
        <v>0</v>
      </c>
      <c r="W19" s="186" t="n">
        <f aca="false">SUMIF($J$33:$J$139,$E19,$W$33:$W$139)+VLOOKUP($E19,'Дежурка (д)'!$E$2:$R$22,14,0)</f>
        <v>6</v>
      </c>
    </row>
    <row r="20" customFormat="false" ht="15.05" hidden="false" customHeight="false" outlineLevel="0" collapsed="false">
      <c r="A20" s="197"/>
      <c r="B20" s="197"/>
      <c r="C20" s="284"/>
      <c r="D20" s="197" t="n">
        <f aca="false">$F20/5</f>
        <v>7.06</v>
      </c>
      <c r="E20" s="198" t="s">
        <v>161</v>
      </c>
      <c r="F20" s="267" t="n">
        <f aca="false">_xlfn.IFNA(VLOOKUP($E20,табель!$A$4:$J$32,10,0),0)</f>
        <v>35.3</v>
      </c>
      <c r="G20" s="217" t="n">
        <f aca="false">(SUMIFS($H$33:$H$1048,$J$33:$J$1048,$E20,$K$33:$K$1048,$B$13))</f>
        <v>0</v>
      </c>
      <c r="H20" s="269" t="n">
        <f aca="false">(SUMIFS($H$33:$H$139,$J$33:$J$139,$E20,$K$33:$K$139,$B$8))+(SUMIFS($H$33:$H$139,$J$33:$J$139,$E20,$K$33:$K$139,$B$9))+(SUMIFS($H$33:$H$139,$J$33:$J$139,$E20,$K$33:$K$139,$B$10))+(SUMIFS($H$33:$H$139,$J$33:$J$139,$E20,$K$33:$K$139,$B$11))+(SUMIFS($H$33:$H$139,$J$33:$J$139,$E20,$K$33:$K$139,$B$12))</f>
        <v>0</v>
      </c>
      <c r="I20" s="269"/>
      <c r="J20" s="292"/>
      <c r="K20" s="269" t="n">
        <f aca="false">(SUMIFS($H$33:$H$1048,$J$33:$J$1048,$E20,$G$33:$G$1048,$A$9))</f>
        <v>0</v>
      </c>
      <c r="L20" s="269" t="n">
        <f aca="false">(SUMIFS($H$33:$H$1048,$J$33:$J$1048,$E20,$G$33:$G$1048,$A$8))</f>
        <v>0</v>
      </c>
      <c r="M20" s="293" t="n">
        <f aca="false">(SUMIFS($H$33:$H$1048, $J$33:$J$1048,$E20, $G$33:$G$1048,$A$10))+VLOOKUP($E20,'Дежурка (д)'!$E$2:$J$500,6,0)</f>
        <v>0</v>
      </c>
      <c r="N20" s="293"/>
      <c r="O20" s="294" t="n">
        <f aca="false">F20-K20-L20-M20-G20-N20</f>
        <v>35.3</v>
      </c>
      <c r="P20" s="198" t="s">
        <v>161</v>
      </c>
      <c r="Q20" s="186" t="n">
        <f aca="false">SUMIF($J$33:$J$139,$E20,$Q$33:$Q$139)+VLOOKUP($E20,'Дежурка (д)'!$E$2:$R$22,8,0)</f>
        <v>0</v>
      </c>
      <c r="R20" s="186" t="n">
        <v>7</v>
      </c>
      <c r="S20" s="186" t="n">
        <f aca="false">SUMIF($J$33:$J$139,$E20,$S$33:$S$139)+VLOOKUP($E20,'Дежурка (д)'!$E$2:$R$22,10,0)</f>
        <v>0</v>
      </c>
      <c r="T20" s="186" t="n">
        <v>6</v>
      </c>
      <c r="U20" s="186" t="n">
        <f aca="false">SUMIF($J$33:$J$139,$E20,$U$33:$U$139)+VLOOKUP($E20,'Дежурка (д)'!$E$2:$R$22,12,0)</f>
        <v>0</v>
      </c>
      <c r="V20" s="186" t="n">
        <v>6</v>
      </c>
      <c r="W20" s="186" t="n">
        <f aca="false">SUMIF($J$33:$J$139,$E20,$W$33:$W$139)+VLOOKUP($E20,'Дежурка (д)'!$E$2:$R$22,14,0)</f>
        <v>0</v>
      </c>
    </row>
    <row r="21" customFormat="false" ht="15.05" hidden="false" customHeight="false" outlineLevel="0" collapsed="false">
      <c r="A21" s="197"/>
      <c r="B21" s="197"/>
      <c r="C21" s="284"/>
      <c r="D21" s="197" t="n">
        <f aca="false">$F21/5</f>
        <v>4.8</v>
      </c>
      <c r="E21" s="255" t="s">
        <v>163</v>
      </c>
      <c r="F21" s="267" t="n">
        <f aca="false">_xlfn.IFNA(VLOOKUP($E21,табель!$A$4:$J$32,10,0),0)</f>
        <v>24</v>
      </c>
      <c r="G21" s="217" t="n">
        <f aca="false">(SUMIFS($H$33:$H$1048,$J$33:$J$1048,$E21,$K$33:$K$1048,$B$13))</f>
        <v>0</v>
      </c>
      <c r="H21" s="269" t="n">
        <f aca="false">(SUMIFS($H$33:$H$139,$J$33:$J$139,$E21,$K$33:$K$139,$B$8))+(SUMIFS($H$33:$H$139,$J$33:$J$139,$E21,$K$33:$K$139,$B$9))+(SUMIFS($H$33:$H$139,$J$33:$J$139,$E21,$K$33:$K$139,$B$10))+(SUMIFS($H$33:$H$139,$J$33:$J$139,$E21,$K$33:$K$139,$B$11))+(SUMIFS($H$33:$H$139,$J$33:$J$139,$E21,$K$33:$K$139,$B$12))</f>
        <v>1</v>
      </c>
      <c r="I21" s="269"/>
      <c r="J21" s="292"/>
      <c r="K21" s="269" t="n">
        <f aca="false">(SUMIFS($H$33:$H$1048,$J$33:$J$1048,$E21,$G$33:$G$1048,$A$9))</f>
        <v>4.5</v>
      </c>
      <c r="L21" s="269" t="n">
        <f aca="false">(SUMIFS($H$33:$H$1048,$J$33:$J$1048,$E21,$G$33:$G$1048,$A$8))</f>
        <v>15.5</v>
      </c>
      <c r="M21" s="293" t="n">
        <f aca="false">(SUMIFS($H$33:$H$1048, $J$33:$J$1048,$E21, $G$33:$G$1048,$A$10))+VLOOKUP($E21,'Дежурка (д)'!$E$2:$J$500,6,0)</f>
        <v>0</v>
      </c>
      <c r="N21" s="293"/>
      <c r="O21" s="294" t="n">
        <f aca="false">F21-K21-L21-M21-G21-N21</f>
        <v>4</v>
      </c>
      <c r="P21" s="200" t="s">
        <v>796</v>
      </c>
      <c r="Q21" s="186" t="n">
        <v>8.5</v>
      </c>
      <c r="R21" s="186" t="n">
        <v>0</v>
      </c>
      <c r="S21" s="186" t="n">
        <v>8</v>
      </c>
      <c r="T21" s="186" t="n">
        <v>8</v>
      </c>
      <c r="U21" s="186" t="n">
        <v>0</v>
      </c>
      <c r="V21" s="186" t="n">
        <f aca="false">SUMIF($J$33:$J$139,$E21,$V$33:$V$139)+VLOOKUP($E21,'Дежурка (д)'!$E$2:$R$22,13,0)</f>
        <v>0</v>
      </c>
      <c r="W21" s="186" t="n">
        <f aca="false">SUMIF($J$33:$J$139,$E21,$W$33:$W$139)+VLOOKUP($E21,'Дежурка (д)'!$E$2:$R$22,14,0)</f>
        <v>0</v>
      </c>
    </row>
    <row r="22" customFormat="false" ht="15.05" hidden="false" customHeight="false" outlineLevel="0" collapsed="false">
      <c r="A22" s="197"/>
      <c r="B22" s="197"/>
      <c r="C22" s="284"/>
      <c r="D22" s="197" t="n">
        <v>72</v>
      </c>
      <c r="E22" s="297" t="s">
        <v>138</v>
      </c>
      <c r="F22" s="267" t="n">
        <f aca="false">VLOOKUP($E22,табель!$A$4:$J$32,10,0)</f>
        <v>407</v>
      </c>
      <c r="G22" s="217" t="n">
        <f aca="false">(SUMIFS($H$33:$H$1048,$J$33:$J$1048,$E22,$K$33:$K$1048,$B$13))</f>
        <v>0</v>
      </c>
      <c r="H22" s="269" t="n">
        <f aca="false">(SUMIFS($H$33:$H$139,$J$33:$J$139,$E22,$K$33:$K$139,$B$8))+(SUMIFS($H$33:$H$139,$J$33:$J$139,$E22,$K$33:$K$139,$B$9))+(SUMIFS($H$33:$H$139,$J$33:$J$139,$E22,$K$33:$K$139,$B$10))+(SUMIFS($H$33:$H$139,$J$33:$J$139,$E22,$K$33:$K$139,$B$11))+(SUMIFS($H$33:$H$139,$J$33:$J$139,$E22,$K$33:$K$139,$B$12))</f>
        <v>81.4</v>
      </c>
      <c r="I22" s="269"/>
      <c r="J22" s="292"/>
      <c r="K22" s="269" t="n">
        <f aca="false">(SUMIFS($H$33:$H$1048,$J$33:$J$1048,$E22,$G$33:$G$1048,$A$9))</f>
        <v>129.5</v>
      </c>
      <c r="L22" s="269" t="n">
        <f aca="false">(SUMIFS($H$33:$H$1048,$J$33:$J$1048,$E22,$G$33:$G$1048,$A$8))</f>
        <v>277</v>
      </c>
      <c r="M22" s="293" t="n">
        <f aca="false">(SUMIFS($H$33:$H$1048, $J$33:$J$1048,$E22, $G$33:$G$1048,$A$10))</f>
        <v>6</v>
      </c>
      <c r="N22" s="269"/>
      <c r="O22" s="294" t="n">
        <f aca="false">F22-K22-L22-M22</f>
        <v>-5.5</v>
      </c>
      <c r="P22" s="297" t="s">
        <v>138</v>
      </c>
      <c r="Q22" s="186" t="n">
        <f aca="false">SUMIF($J$33:$J$139,$E22,$Q$33:$Q$139)</f>
        <v>61.4</v>
      </c>
      <c r="R22" s="186" t="n">
        <f aca="false">SUMIF($J$33:$J$139,$E22,$R$33:$R$139)</f>
        <v>49</v>
      </c>
      <c r="S22" s="186" t="n">
        <f aca="false">SUMIF($J$33:$J$139,$E22,$S$33:$S$139)</f>
        <v>20.5</v>
      </c>
      <c r="T22" s="186" t="n">
        <f aca="false">SUMIF($J$33:$J$139,$E22,$T$33:$T$139)</f>
        <v>4</v>
      </c>
      <c r="U22" s="186" t="n">
        <f aca="false">SUMIF($J$33:$J$139,$E22,$U$33:$U$139)</f>
        <v>0</v>
      </c>
      <c r="V22" s="186" t="n">
        <f aca="false">SUMIF($J$33:$J$139,$E22,$V$33:$V$139)</f>
        <v>0</v>
      </c>
      <c r="W22" s="186" t="n">
        <f aca="false">SUMIF($J$33:$J$139,$E22,$W$33:$W$139)</f>
        <v>0</v>
      </c>
    </row>
    <row r="23" customFormat="false" ht="15.05" hidden="false" customHeight="false" outlineLevel="0" collapsed="false">
      <c r="A23" s="197"/>
      <c r="B23" s="197"/>
      <c r="C23" s="284"/>
      <c r="D23" s="197"/>
      <c r="E23" s="298" t="s">
        <v>116</v>
      </c>
      <c r="F23" s="267" t="n">
        <f aca="false">SUM(F2:F11)</f>
        <v>275.8</v>
      </c>
      <c r="G23" s="217" t="n">
        <f aca="false">SUM(G2:G11)</f>
        <v>0</v>
      </c>
      <c r="H23" s="269" t="n">
        <f aca="false">SUM(H2:H11)</f>
        <v>4</v>
      </c>
      <c r="I23" s="269" t="n">
        <f aca="false">SUM(I2:I11)</f>
        <v>0</v>
      </c>
      <c r="J23" s="292" t="n">
        <f aca="false">SUM(J2:J11)</f>
        <v>0</v>
      </c>
      <c r="K23" s="269" t="n">
        <f aca="false">SUM(K2:K11)</f>
        <v>49.5</v>
      </c>
      <c r="L23" s="269" t="n">
        <f aca="false">SUM(L2:L11)</f>
        <v>9</v>
      </c>
      <c r="M23" s="293" t="n">
        <f aca="false">SUM(M2:M11)</f>
        <v>97.6</v>
      </c>
      <c r="N23" s="269" t="n">
        <f aca="false">SUM(N2:N11)</f>
        <v>0</v>
      </c>
      <c r="O23" s="294" t="n">
        <f aca="false">SUM(O2:O11)</f>
        <v>119.7</v>
      </c>
      <c r="P23" s="299"/>
      <c r="Q23" s="197" t="n">
        <f aca="false">SUMIF($J$33:$J$139,$E23,$Q$33:$Q$139)</f>
        <v>39.1</v>
      </c>
      <c r="R23" s="197" t="n">
        <f aca="false">SUMIF($J$33:$J$139,$E23,$R$33:$R$139)</f>
        <v>0.3</v>
      </c>
      <c r="S23" s="197" t="n">
        <f aca="false">SUMIF($J$33:$J$139,$E23,$S$33:$S$139)</f>
        <v>20.3</v>
      </c>
      <c r="T23" s="197" t="n">
        <f aca="false">SUMIF($J$33:$J$139,$E23,$T$33:$T$139)</f>
        <v>1.5</v>
      </c>
      <c r="U23" s="197" t="n">
        <f aca="false">SUMIF($J$33:$J$139,$E23,$U$33:$U$139)</f>
        <v>0</v>
      </c>
      <c r="V23" s="197" t="n">
        <f aca="false">SUMIF($J$33:$J$139,$E23,$V$33:$V$139)</f>
        <v>0</v>
      </c>
      <c r="W23" s="197" t="n">
        <f aca="false">SUMIF($J$33:$J$139,$E23,$W$33:$W$139)</f>
        <v>0</v>
      </c>
    </row>
    <row r="24" customFormat="false" ht="15.05" hidden="false" customHeight="false" outlineLevel="0" collapsed="false">
      <c r="A24" s="197"/>
      <c r="B24" s="197"/>
      <c r="C24" s="284"/>
      <c r="D24" s="197"/>
      <c r="E24" s="300" t="s">
        <v>144</v>
      </c>
      <c r="F24" s="267" t="n">
        <f aca="false">SUM(F12:F21)</f>
        <v>251.1</v>
      </c>
      <c r="G24" s="217" t="n">
        <f aca="false">SUM(G12:G21)</f>
        <v>0</v>
      </c>
      <c r="H24" s="269" t="n">
        <f aca="false">SUM(H12:H21)</f>
        <v>9.1</v>
      </c>
      <c r="I24" s="269" t="n">
        <f aca="false">SUM(I12:I21)</f>
        <v>0</v>
      </c>
      <c r="J24" s="292" t="n">
        <f aca="false">SUM(J12:J21)</f>
        <v>0</v>
      </c>
      <c r="K24" s="269" t="n">
        <f aca="false">SUM(K12:K21)</f>
        <v>47.9</v>
      </c>
      <c r="L24" s="269" t="n">
        <f aca="false">SUM(L12:L21)</f>
        <v>37</v>
      </c>
      <c r="M24" s="293" t="n">
        <f aca="false">SUM(M12:M21)</f>
        <v>93.3</v>
      </c>
      <c r="N24" s="269" t="n">
        <f aca="false">SUM(N12:N21)</f>
        <v>0</v>
      </c>
      <c r="O24" s="294" t="n">
        <f aca="false">SUM(O12:O21)</f>
        <v>72.9</v>
      </c>
      <c r="P24" s="299"/>
      <c r="Q24" s="197" t="n">
        <f aca="false">SUMIF($J$33:$J$139,$E24,$Q$33:$Q$139)</f>
        <v>4</v>
      </c>
      <c r="R24" s="197" t="n">
        <f aca="false">SUMIF($J$33:$J$139,$E24,$R$33:$R$139)</f>
        <v>3</v>
      </c>
      <c r="S24" s="197" t="n">
        <f aca="false">SUMIF($J$33:$J$139,$E24,$S$33:$S$139)</f>
        <v>0</v>
      </c>
      <c r="T24" s="197" t="n">
        <f aca="false">SUMIF($J$33:$J$139,$E24,$T$33:$T$139)</f>
        <v>0</v>
      </c>
      <c r="U24" s="197" t="n">
        <f aca="false">SUMIF($J$33:$J$139,$E24,$U$33:$U$139)</f>
        <v>0</v>
      </c>
      <c r="V24" s="197" t="n">
        <f aca="false">SUMIF($J$33:$J$139,$E24,$V$33:$V$139)</f>
        <v>0</v>
      </c>
      <c r="W24" s="197" t="n">
        <f aca="false">SUMIF($J$33:$J$139,$E24,$W$33:$W$139)</f>
        <v>0</v>
      </c>
    </row>
    <row r="25" customFormat="false" ht="15.05" hidden="false" customHeight="false" outlineLevel="0" collapsed="false">
      <c r="A25" s="197"/>
      <c r="B25" s="197"/>
      <c r="C25" s="197"/>
      <c r="D25" s="197" t="n">
        <f aca="false">SUM(D8:D22)</f>
        <v>141.42</v>
      </c>
      <c r="E25" s="301" t="s">
        <v>797</v>
      </c>
      <c r="F25" s="0" t="n">
        <f aca="false">F23+F24</f>
        <v>526.9</v>
      </c>
      <c r="G25" s="0" t="n">
        <f aca="false">G23+G24</f>
        <v>0</v>
      </c>
      <c r="H25" s="0" t="n">
        <f aca="false">H23+H24</f>
        <v>13.1</v>
      </c>
      <c r="I25" s="0" t="n">
        <f aca="false">I23+I24</f>
        <v>0</v>
      </c>
      <c r="J25" s="0" t="n">
        <f aca="false">J23+J24</f>
        <v>0</v>
      </c>
      <c r="K25" s="0" t="n">
        <f aca="false">K23+K24</f>
        <v>97.4</v>
      </c>
      <c r="L25" s="0" t="n">
        <f aca="false">L23+L24</f>
        <v>46</v>
      </c>
      <c r="M25" s="0" t="n">
        <f aca="false">M23+M24</f>
        <v>190.9</v>
      </c>
      <c r="N25" s="0" t="n">
        <f aca="false">N23+N24</f>
        <v>0</v>
      </c>
      <c r="O25" s="0" t="n">
        <f aca="false">O23+O24</f>
        <v>192.6</v>
      </c>
      <c r="P25" s="302" t="s">
        <v>798</v>
      </c>
      <c r="Q25" s="197" t="n">
        <f aca="false">Q24+Q23</f>
        <v>43.1</v>
      </c>
      <c r="R25" s="197" t="n">
        <f aca="false">R24+R23</f>
        <v>3.3</v>
      </c>
      <c r="S25" s="197" t="n">
        <f aca="false">S24+S23</f>
        <v>20.3</v>
      </c>
      <c r="T25" s="197" t="n">
        <f aca="false">T24+T23</f>
        <v>1.5</v>
      </c>
      <c r="U25" s="197" t="n">
        <f aca="false">U24+U23</f>
        <v>0</v>
      </c>
      <c r="V25" s="197" t="n">
        <f aca="false">V24+V23</f>
        <v>0</v>
      </c>
      <c r="W25" s="197" t="n">
        <f aca="false">W24+W23</f>
        <v>0</v>
      </c>
      <c r="X25" s="303" t="n">
        <f aca="false">SUM(Q25:W25)</f>
        <v>68.2</v>
      </c>
    </row>
    <row r="26" customFormat="false" ht="15.05" hidden="false" customHeight="false" outlineLevel="0" collapsed="false">
      <c r="A26" s="197"/>
      <c r="B26" s="197"/>
      <c r="C26" s="197"/>
      <c r="D26" s="197"/>
      <c r="F26" s="304" t="s">
        <v>799</v>
      </c>
      <c r="G26" s="0"/>
      <c r="H26" s="259"/>
      <c r="I26" s="259"/>
      <c r="P26" s="302" t="s">
        <v>798</v>
      </c>
      <c r="Q26" s="305" t="n">
        <f aca="false">IFERROR(Q25/Q27,0)</f>
        <v>0.235647895024604</v>
      </c>
      <c r="R26" s="305" t="n">
        <f aca="false">IFERROR(R25/R27,0)</f>
        <v>0.0304709141274238</v>
      </c>
      <c r="S26" s="305" t="n">
        <f aca="false">IFERROR(S25/S27,0)</f>
        <v>0.208418891170431</v>
      </c>
      <c r="T26" s="305" t="n">
        <f aca="false">IFERROR(T25/T27,0)</f>
        <v>0.033112582781457</v>
      </c>
      <c r="U26" s="305" t="n">
        <f aca="false">IFERROR(U25/U27,0)</f>
        <v>0</v>
      </c>
      <c r="V26" s="305" t="n">
        <f aca="false">IFERROR(V25/V27,0)</f>
        <v>0</v>
      </c>
      <c r="W26" s="305" t="n">
        <f aca="false">IFERROR(W25/W27,0)</f>
        <v>0</v>
      </c>
      <c r="X26" s="306" t="n">
        <f aca="false">IFERROR(X25/X27,0)</f>
        <v>0.130601302183072</v>
      </c>
      <c r="Y26" s="305"/>
    </row>
    <row r="27" customFormat="false" ht="15.05" hidden="false" customHeight="false" outlineLevel="0" collapsed="false">
      <c r="A27" s="197"/>
      <c r="B27" s="197"/>
      <c r="C27" s="197"/>
      <c r="D27" s="197"/>
      <c r="P27" s="266" t="s">
        <v>800</v>
      </c>
      <c r="Q27" s="197" t="n">
        <f aca="false">SUM(Q$2:Q$24)</f>
        <v>182.9</v>
      </c>
      <c r="R27" s="197" t="n">
        <f aca="false">SUM(R$2:R$24)</f>
        <v>108.3</v>
      </c>
      <c r="S27" s="197" t="n">
        <f aca="false">SUM(S$2:S$24)</f>
        <v>97.4</v>
      </c>
      <c r="T27" s="197" t="n">
        <f aca="false">SUM(T$2:T$24)</f>
        <v>45.3</v>
      </c>
      <c r="U27" s="197" t="n">
        <f aca="false">SUM(U$2:U$24)</f>
        <v>46.3</v>
      </c>
      <c r="V27" s="197" t="n">
        <f aca="false">SUM(V$2:V$24)</f>
        <v>21</v>
      </c>
      <c r="W27" s="197" t="n">
        <f aca="false">SUM(W$2:W$24)</f>
        <v>21</v>
      </c>
      <c r="X27" s="303" t="n">
        <f aca="false">SUM(Q27:W27)</f>
        <v>522.2</v>
      </c>
      <c r="Y27" s="307" t="n">
        <f aca="false">SUM($H$33:$H$139)</f>
        <v>334.6</v>
      </c>
    </row>
    <row r="28" customFormat="false" ht="15.05" hidden="false" customHeight="false" outlineLevel="0" collapsed="false">
      <c r="C28" s="197"/>
      <c r="D28" s="197"/>
      <c r="Q28" s="273"/>
      <c r="R28" s="274"/>
      <c r="S28" s="274"/>
      <c r="T28" s="274"/>
      <c r="U28" s="274"/>
      <c r="V28" s="274"/>
      <c r="W28" s="275"/>
      <c r="X28" s="307" t="n">
        <f aca="false">SUM($H$33:$H$139)</f>
        <v>334.6</v>
      </c>
    </row>
    <row r="29" customFormat="false" ht="15.05" hidden="false" customHeight="false" outlineLevel="0" collapsed="false">
      <c r="C29" s="197"/>
      <c r="D29" s="197"/>
      <c r="K29" s="276"/>
      <c r="L29" s="276"/>
      <c r="M29" s="276"/>
      <c r="N29" s="276"/>
      <c r="O29" s="276"/>
      <c r="P29" s="308"/>
      <c r="Q29" s="278" t="s">
        <v>768</v>
      </c>
      <c r="R29" s="278"/>
      <c r="S29" s="278"/>
      <c r="T29" s="278"/>
      <c r="U29" s="278"/>
      <c r="V29" s="278"/>
      <c r="W29" s="278"/>
      <c r="X29" s="291"/>
      <c r="Y29" s="291"/>
      <c r="AC29" s="309" t="n">
        <f aca="false">AC32/AB32</f>
        <v>0.716960941680043</v>
      </c>
      <c r="AD29" s="310"/>
      <c r="AE29" s="310" t="n">
        <f aca="false">AE32/AD32</f>
        <v>0.00844713280958085</v>
      </c>
      <c r="AF29" s="309"/>
      <c r="AG29" s="310" t="n">
        <f aca="false">AG32/AF32</f>
        <v>0.0479963181912605</v>
      </c>
    </row>
    <row r="30" customFormat="false" ht="13.5" hidden="false" customHeight="true" outlineLevel="0" collapsed="false">
      <c r="A30" s="311" t="s">
        <v>224</v>
      </c>
      <c r="B30" s="312" t="s">
        <v>801</v>
      </c>
      <c r="G30" s="0"/>
      <c r="J30" s="197"/>
      <c r="K30" s="279"/>
      <c r="L30" s="279"/>
      <c r="M30" s="279"/>
      <c r="N30" s="279"/>
      <c r="O30" s="279"/>
      <c r="P30" s="208" t="s">
        <v>797</v>
      </c>
      <c r="Q30" s="212" t="n">
        <f aca="false">SUBTOTAL(9,Q33:Q139)</f>
        <v>133.3</v>
      </c>
      <c r="R30" s="212" t="n">
        <f aca="false">SUBTOTAL(9,R33:R139)</f>
        <v>82</v>
      </c>
      <c r="S30" s="212" t="n">
        <f aca="false">SUBTOTAL(9,S33:S139)</f>
        <v>65.8</v>
      </c>
      <c r="T30" s="212" t="n">
        <f aca="false">SUBTOTAL(9,T33:T139)</f>
        <v>8.5</v>
      </c>
      <c r="U30" s="212" t="n">
        <f aca="false">SUBTOTAL(9,U33:U139)</f>
        <v>2</v>
      </c>
      <c r="V30" s="212" t="n">
        <f aca="false">SUBTOTAL(9,V33:V139)</f>
        <v>0</v>
      </c>
      <c r="W30" s="212" t="n">
        <f aca="false">SUBTOTAL(9,W33:W139)</f>
        <v>0</v>
      </c>
      <c r="X30" s="284"/>
      <c r="Y30" s="284"/>
      <c r="AB30" s="313" t="s">
        <v>802</v>
      </c>
      <c r="AC30" s="313"/>
      <c r="AD30" s="314" t="s">
        <v>803</v>
      </c>
      <c r="AE30" s="314"/>
      <c r="AF30" s="315" t="s">
        <v>804</v>
      </c>
      <c r="AG30" s="315"/>
    </row>
    <row r="31" customFormat="false" ht="20.2" hidden="false" customHeight="true" outlineLevel="0" collapsed="false">
      <c r="G31" s="0"/>
      <c r="I31" s="220"/>
      <c r="J31" s="316" t="s">
        <v>805</v>
      </c>
      <c r="K31" s="317"/>
      <c r="L31" s="225"/>
      <c r="M31" s="225" t="s">
        <v>806</v>
      </c>
      <c r="N31" s="228"/>
      <c r="O31" s="281"/>
      <c r="Q31" s="318" t="n">
        <f aca="false">табель!C2</f>
        <v>43927</v>
      </c>
      <c r="R31" s="318" t="n">
        <f aca="false">табель!D2</f>
        <v>43928</v>
      </c>
      <c r="S31" s="318" t="n">
        <f aca="false">табель!E2</f>
        <v>43929</v>
      </c>
      <c r="T31" s="318" t="n">
        <f aca="false">табель!F2</f>
        <v>43930</v>
      </c>
      <c r="U31" s="318" t="n">
        <f aca="false">табель!G2</f>
        <v>43931</v>
      </c>
      <c r="V31" s="318" t="n">
        <f aca="false">табель!H2</f>
        <v>43932</v>
      </c>
      <c r="W31" s="318" t="n">
        <f aca="false">табель!I2</f>
        <v>43933</v>
      </c>
      <c r="X31" s="319"/>
      <c r="Y31" s="319"/>
      <c r="Z31" s="283"/>
      <c r="AA31" s="283"/>
      <c r="AB31" s="212" t="s">
        <v>807</v>
      </c>
      <c r="AC31" s="212" t="s">
        <v>808</v>
      </c>
      <c r="AD31" s="320" t="s">
        <v>807</v>
      </c>
      <c r="AE31" s="320" t="s">
        <v>809</v>
      </c>
      <c r="AF31" s="212" t="s">
        <v>807</v>
      </c>
      <c r="AG31" s="320" t="s">
        <v>808</v>
      </c>
    </row>
    <row r="32" customFormat="false" ht="18" hidden="false" customHeight="true" outlineLevel="0" collapsed="false">
      <c r="A32" s="233" t="s">
        <v>225</v>
      </c>
      <c r="B32" s="234" t="s">
        <v>227</v>
      </c>
      <c r="C32" s="234" t="s">
        <v>228</v>
      </c>
      <c r="D32" s="234" t="s">
        <v>229</v>
      </c>
      <c r="E32" s="234" t="s">
        <v>230</v>
      </c>
      <c r="F32" s="234" t="s">
        <v>231</v>
      </c>
      <c r="G32" s="234" t="s">
        <v>232</v>
      </c>
      <c r="H32" s="235" t="s">
        <v>233</v>
      </c>
      <c r="I32" s="321" t="s">
        <v>808</v>
      </c>
      <c r="J32" s="322" t="s">
        <v>810</v>
      </c>
      <c r="K32" s="322" t="s">
        <v>226</v>
      </c>
      <c r="L32" s="322" t="s">
        <v>811</v>
      </c>
      <c r="M32" s="322"/>
      <c r="N32" s="322"/>
      <c r="O32" s="322"/>
      <c r="P32" s="323" t="s">
        <v>812</v>
      </c>
      <c r="Q32" s="324" t="s">
        <v>770</v>
      </c>
      <c r="R32" s="324" t="s">
        <v>771</v>
      </c>
      <c r="S32" s="324" t="s">
        <v>772</v>
      </c>
      <c r="T32" s="324" t="s">
        <v>773</v>
      </c>
      <c r="U32" s="324" t="s">
        <v>774</v>
      </c>
      <c r="V32" s="324" t="s">
        <v>775</v>
      </c>
      <c r="W32" s="324" t="s">
        <v>776</v>
      </c>
      <c r="X32" s="325"/>
      <c r="Y32" s="325"/>
      <c r="AA32" s="231" t="s">
        <v>813</v>
      </c>
      <c r="AB32" s="326" t="n">
        <f aca="false">SUM(AB$33:AB$139)</f>
        <v>83731.2</v>
      </c>
      <c r="AC32" s="326" t="n">
        <f aca="false">SUM(AC$33:AC$139)</f>
        <v>60032</v>
      </c>
      <c r="AD32" s="326" t="n">
        <f aca="false">SUM(AD$33:AD$139)</f>
        <v>1416292.4</v>
      </c>
      <c r="AE32" s="326" t="n">
        <f aca="false">SUM(AE$33:AE$139)</f>
        <v>11963.61</v>
      </c>
      <c r="AF32" s="326" t="n">
        <f aca="false">SUM(AF$33:AF$139)</f>
        <v>1500023.6</v>
      </c>
      <c r="AG32" s="326" t="n">
        <f aca="false">SUM(AG$33:AG$139)</f>
        <v>71995.61</v>
      </c>
    </row>
    <row r="33" customFormat="false" ht="15.05" hidden="false" customHeight="false" outlineLevel="0" collapsed="false">
      <c r="A33" s="242" t="n">
        <v>71476564</v>
      </c>
      <c r="B33" s="237" t="s">
        <v>270</v>
      </c>
      <c r="C33" s="237" t="s">
        <v>271</v>
      </c>
      <c r="D33" s="237" t="s">
        <v>138</v>
      </c>
      <c r="E33" s="238" t="n">
        <v>43927</v>
      </c>
      <c r="F33" s="238" t="n">
        <v>43927</v>
      </c>
      <c r="G33" s="237" t="s">
        <v>274</v>
      </c>
      <c r="H33" s="239" t="n">
        <v>8</v>
      </c>
      <c r="I33" s="186"/>
      <c r="J33" s="223" t="str">
        <f aca="false">D33</f>
        <v>VYB_OSN</v>
      </c>
      <c r="K33" s="224" t="str">
        <f aca="false">VLOOKUP($A33,БДСМ!$A$353:$C$2604,3,0)</f>
        <v>STOP_L1</v>
      </c>
      <c r="L33" s="225" t="str">
        <f aca="false">VLOOKUP($A33,БДСМ!$A$352:$P$2459,16,0)</f>
        <v>AEK</v>
      </c>
      <c r="M33" s="226"/>
      <c r="N33" s="226"/>
      <c r="O33" s="226"/>
      <c r="P33" s="227" t="n">
        <v>43965</v>
      </c>
      <c r="Q33" s="186" t="str">
        <f aca="false">IF(AND(Q$31&gt;=$AA33,Q$31&lt;=$AA33,NOT(ISBLANK($AA33))),$H33,"")</f>
        <v/>
      </c>
      <c r="R33" s="186" t="str">
        <f aca="false">IF(AND(R$31&gt;=$AA33,R$31&lt;=$AA33,NOT(ISBLANK($AA33))),$H33,"")</f>
        <v/>
      </c>
      <c r="S33" s="218" t="str">
        <f aca="false">IF(AND(S$31&gt;=$AA33,S$31&lt;=$AA33,NOT(ISBLANK($AA33))),$H33,"")</f>
        <v/>
      </c>
      <c r="T33" s="186" t="str">
        <f aca="false">IF(AND(T$31&gt;=$AA33,T$31&lt;=$AA33,NOT(ISBLANK($AA33))),$H33,"")</f>
        <v/>
      </c>
      <c r="U33" s="186" t="str">
        <f aca="false">IF(AND(U$31&gt;=$AA33,U$31&lt;=$AA33,NOT(ISBLANK($AA33))),$H33,"")</f>
        <v/>
      </c>
      <c r="V33" s="186" t="str">
        <f aca="false">IF(AND(V$31&gt;=$AA33,V$31&lt;=$AA33,NOT(ISBLANK($AA33))),$H33,"")</f>
        <v/>
      </c>
      <c r="W33" s="186" t="str">
        <f aca="false">IF(AND(W$31&gt;=$AA33,W$31&lt;=$AA33,NOT(ISBLANK($AA33))),$H33,"")</f>
        <v/>
      </c>
      <c r="AA33" s="191" t="n">
        <f aca="false">IF($P33,$P33,$F33)</f>
        <v>43965</v>
      </c>
      <c r="AB33" s="225" t="n">
        <f aca="false">IF($J33=$E$22,$H33*448,0)</f>
        <v>3584</v>
      </c>
      <c r="AC33" s="225" t="n">
        <f aca="false">IF($J33=$E$22,$I33*448,0)</f>
        <v>0</v>
      </c>
      <c r="AD33" s="327" t="n">
        <f aca="false">IFERROR(VLOOKUP($A33,БДСМ!$A$353:$O$1956,15,0),0)</f>
        <v>274770</v>
      </c>
      <c r="AE33" s="225" t="n">
        <f aca="false">IFERROR(VLOOKUP($A33,#REF!,13,0),0)</f>
        <v>0</v>
      </c>
      <c r="AF33" s="225" t="n">
        <f aca="false">AB33+AD33</f>
        <v>278354</v>
      </c>
      <c r="AG33" s="225" t="n">
        <f aca="false">AC33+AE33</f>
        <v>0</v>
      </c>
    </row>
    <row r="34" customFormat="false" ht="15.05" hidden="false" customHeight="false" outlineLevel="0" collapsed="false">
      <c r="A34" s="236" t="n">
        <v>71521880</v>
      </c>
      <c r="B34" s="243" t="s">
        <v>270</v>
      </c>
      <c r="C34" s="243" t="s">
        <v>282</v>
      </c>
      <c r="D34" s="237" t="s">
        <v>116</v>
      </c>
      <c r="E34" s="238" t="n">
        <v>43927</v>
      </c>
      <c r="F34" s="238" t="n">
        <v>43927</v>
      </c>
      <c r="G34" s="237" t="s">
        <v>274</v>
      </c>
      <c r="H34" s="239" t="n">
        <v>0</v>
      </c>
      <c r="I34" s="186"/>
      <c r="J34" s="223" t="str">
        <f aca="false">D34</f>
        <v>VYB_MEC</v>
      </c>
      <c r="K34" s="224" t="str">
        <f aca="false">VLOOKUP($A34,БДСМ!$A$353:$C$2604,3,0)</f>
        <v>STOP_L1</v>
      </c>
      <c r="L34" s="225" t="str">
        <f aca="false">VLOOKUP($A34,БДСМ!$A$352:$P$2459,16,0)</f>
        <v>VLAGO</v>
      </c>
      <c r="M34" s="226"/>
      <c r="N34" s="226"/>
      <c r="O34" s="226"/>
      <c r="P34" s="227"/>
      <c r="Q34" s="186" t="n">
        <f aca="false">IF(AND(Q$31&gt;=$AA34,Q$31&lt;=$AA34,NOT(ISBLANK($AA34))),$H34,"")</f>
        <v>0</v>
      </c>
      <c r="R34" s="186" t="str">
        <f aca="false">IF(AND(R$31&gt;=$AA34,R$31&lt;=$AA34,NOT(ISBLANK($AA34))),$H34,"")</f>
        <v/>
      </c>
      <c r="S34" s="218" t="str">
        <f aca="false">IF(AND(S$31&gt;=$AA34,S$31&lt;=$AA34,NOT(ISBLANK($AA34))),$H34,"")</f>
        <v/>
      </c>
      <c r="T34" s="186" t="str">
        <f aca="false">IF(AND(T$31&gt;=$AA34,T$31&lt;=$AA34,NOT(ISBLANK($AA34))),$H34,"")</f>
        <v/>
      </c>
      <c r="U34" s="186" t="str">
        <f aca="false">IF(AND(U$31&gt;=$AA34,U$31&lt;=$AA34,NOT(ISBLANK($AA34))),$H34,"")</f>
        <v/>
      </c>
      <c r="V34" s="186" t="str">
        <f aca="false">IF(AND(V$31&gt;=$AA34,V$31&lt;=$AA34,NOT(ISBLANK($AA34))),$H34,"")</f>
        <v/>
      </c>
      <c r="W34" s="186" t="str">
        <f aca="false">IF(AND(W$31&gt;=$AA34,W$31&lt;=$AA34,NOT(ISBLANK($AA34))),$H34,"")</f>
        <v/>
      </c>
      <c r="AA34" s="191" t="n">
        <f aca="false">IF($P34,$P34,$F34)</f>
        <v>43927</v>
      </c>
      <c r="AB34" s="225" t="n">
        <f aca="false">IF($J34=$E$22,$H34*448,0)</f>
        <v>0</v>
      </c>
      <c r="AC34" s="225" t="n">
        <f aca="false">IF($J34=$E$22,$I34*448,0)</f>
        <v>0</v>
      </c>
      <c r="AD34" s="327" t="n">
        <f aca="false">IFERROR(VLOOKUP($A34,БДСМ!$A$353:$O$1956,15,0),0)</f>
        <v>175861.03</v>
      </c>
      <c r="AE34" s="225" t="n">
        <f aca="false">IFERROR(VLOOKUP($A34,#REF!,13,0),0)</f>
        <v>0</v>
      </c>
      <c r="AF34" s="225" t="n">
        <f aca="false">AB34+AD34</f>
        <v>175861.03</v>
      </c>
      <c r="AG34" s="225" t="n">
        <f aca="false">AC34+AE34</f>
        <v>0</v>
      </c>
    </row>
    <row r="35" customFormat="false" ht="15.05" hidden="false" customHeight="false" outlineLevel="0" collapsed="false">
      <c r="A35" s="241"/>
      <c r="B35" s="244"/>
      <c r="C35" s="244"/>
      <c r="D35" s="237" t="s">
        <v>138</v>
      </c>
      <c r="E35" s="238" t="n">
        <v>43927</v>
      </c>
      <c r="F35" s="238" t="n">
        <v>43927</v>
      </c>
      <c r="G35" s="237" t="s">
        <v>274</v>
      </c>
      <c r="H35" s="239" t="n">
        <v>24</v>
      </c>
      <c r="I35" s="186"/>
      <c r="J35" s="223" t="str">
        <f aca="false">D35</f>
        <v>VYB_OSN</v>
      </c>
      <c r="K35" s="224" t="str">
        <f aca="false">VLOOKUP($A35,БДСМ!$A$353:$C$2604,3,0)</f>
        <v>STOP_L1</v>
      </c>
      <c r="L35" s="225" t="str">
        <f aca="false">VLOOKUP($A35,БДСМ!$A$352:$P$2459,16,0)</f>
        <v>VLAGO</v>
      </c>
      <c r="M35" s="226"/>
      <c r="N35" s="226"/>
      <c r="O35" s="226"/>
      <c r="P35" s="227"/>
      <c r="Q35" s="186" t="n">
        <f aca="false">IF(AND(Q$31&gt;=$AA35,Q$31&lt;=$AA35,NOT(ISBLANK($AA35))),$H35,"")</f>
        <v>24</v>
      </c>
      <c r="R35" s="186" t="str">
        <f aca="false">IF(AND(R$31&gt;=$AA35,R$31&lt;=$AA35,NOT(ISBLANK($AA35))),$H35,"")</f>
        <v/>
      </c>
      <c r="S35" s="218" t="str">
        <f aca="false">IF(AND(S$31&gt;=$AA35,S$31&lt;=$AA35,NOT(ISBLANK($AA35))),$H35,"")</f>
        <v/>
      </c>
      <c r="T35" s="186" t="str">
        <f aca="false">IF(AND(T$31&gt;=$AA35,T$31&lt;=$AA35,NOT(ISBLANK($AA35))),$H35,"")</f>
        <v/>
      </c>
      <c r="U35" s="186" t="str">
        <f aca="false">IF(AND(U$31&gt;=$AA35,U$31&lt;=$AA35,NOT(ISBLANK($AA35))),$H35,"")</f>
        <v/>
      </c>
      <c r="V35" s="186" t="str">
        <f aca="false">IF(AND(V$31&gt;=$AA35,V$31&lt;=$AA35,NOT(ISBLANK($AA35))),$H35,"")</f>
        <v/>
      </c>
      <c r="W35" s="186" t="str">
        <f aca="false">IF(AND(W$31&gt;=$AA35,W$31&lt;=$AA35,NOT(ISBLANK($AA35))),$H35,"")</f>
        <v/>
      </c>
      <c r="AA35" s="191" t="n">
        <f aca="false">IF($P35,$P35,$F35)</f>
        <v>43927</v>
      </c>
      <c r="AB35" s="225" t="n">
        <f aca="false">IF($J35=$E$22,$H35*448,0)</f>
        <v>10752</v>
      </c>
      <c r="AC35" s="225" t="n">
        <f aca="false">IF($J35=$E$22,$I35*448,0)</f>
        <v>0</v>
      </c>
      <c r="AD35" s="327" t="n">
        <f aca="false">IFERROR(VLOOKUP($A35,БДСМ!$A$353:$O$1956,15,0),0)</f>
        <v>175861.03</v>
      </c>
      <c r="AE35" s="225" t="n">
        <f aca="false">IFERROR(VLOOKUP($A35,#REF!,13,0),0)</f>
        <v>0</v>
      </c>
      <c r="AF35" s="225" t="n">
        <f aca="false">AB35+AD35</f>
        <v>186613.03</v>
      </c>
      <c r="AG35" s="225" t="n">
        <f aca="false">AC35+AE35</f>
        <v>0</v>
      </c>
    </row>
    <row r="36" customFormat="false" ht="15.05" hidden="false" customHeight="false" outlineLevel="0" collapsed="false">
      <c r="A36" s="242" t="n">
        <v>71610226</v>
      </c>
      <c r="B36" s="237" t="s">
        <v>289</v>
      </c>
      <c r="C36" s="237" t="s">
        <v>290</v>
      </c>
      <c r="D36" s="237" t="s">
        <v>116</v>
      </c>
      <c r="E36" s="238" t="n">
        <v>43927</v>
      </c>
      <c r="F36" s="238" t="n">
        <v>43927</v>
      </c>
      <c r="G36" s="237" t="s">
        <v>238</v>
      </c>
      <c r="H36" s="239" t="n">
        <v>6</v>
      </c>
      <c r="I36" s="186"/>
      <c r="J36" s="223" t="str">
        <f aca="false">D36</f>
        <v>VYB_MEC</v>
      </c>
      <c r="K36" s="224" t="str">
        <f aca="false">VLOOKUP($A36,БДСМ!$A$353:$C$2604,3,0)</f>
        <v>STOP_L1</v>
      </c>
      <c r="L36" s="225" t="str">
        <f aca="false">VLOOKUP($A36,БДСМ!$A$352:$P$2459,16,0)</f>
        <v>IP1020200207</v>
      </c>
      <c r="M36" s="226"/>
      <c r="N36" s="226"/>
      <c r="O36" s="226"/>
      <c r="P36" s="227"/>
      <c r="Q36" s="186" t="n">
        <f aca="false">IF(AND(Q$31&gt;=$AA36,Q$31&lt;=$AA36,NOT(ISBLANK($AA36))),$H36,"")</f>
        <v>6</v>
      </c>
      <c r="R36" s="186" t="str">
        <f aca="false">IF(AND(R$31&gt;=$AA36,R$31&lt;=$AA36,NOT(ISBLANK($AA36))),$H36,"")</f>
        <v/>
      </c>
      <c r="S36" s="218" t="str">
        <f aca="false">IF(AND(S$31&gt;=$AA36,S$31&lt;=$AA36,NOT(ISBLANK($AA36))),$H36,"")</f>
        <v/>
      </c>
      <c r="T36" s="186" t="str">
        <f aca="false">IF(AND(T$31&gt;=$AA36,T$31&lt;=$AA36,NOT(ISBLANK($AA36))),$H36,"")</f>
        <v/>
      </c>
      <c r="U36" s="186" t="str">
        <f aca="false">IF(AND(U$31&gt;=$AA36,U$31&lt;=$AA36,NOT(ISBLANK($AA36))),$H36,"")</f>
        <v/>
      </c>
      <c r="V36" s="186" t="str">
        <f aca="false">IF(AND(V$31&gt;=$AA36,V$31&lt;=$AA36,NOT(ISBLANK($AA36))),$H36,"")</f>
        <v/>
      </c>
      <c r="W36" s="186" t="str">
        <f aca="false">IF(AND(W$31&gt;=$AA36,W$31&lt;=$AA36,NOT(ISBLANK($AA36))),$H36,"")</f>
        <v/>
      </c>
      <c r="AA36" s="191" t="n">
        <f aca="false">IF($P36,$P36,$F36)</f>
        <v>43927</v>
      </c>
      <c r="AB36" s="225" t="n">
        <f aca="false">IF($J36=$E$22,$H36*448,0)</f>
        <v>0</v>
      </c>
      <c r="AC36" s="225" t="n">
        <f aca="false">IF($J36=$E$22,$I36*448,0)</f>
        <v>0</v>
      </c>
      <c r="AD36" s="327" t="n">
        <f aca="false">IFERROR(VLOOKUP($A36,БДСМ!$A$353:$O$1956,15,0),0)</f>
        <v>4.5</v>
      </c>
      <c r="AE36" s="225" t="n">
        <f aca="false">IFERROR(VLOOKUP($A36,#REF!,13,0),0)</f>
        <v>0</v>
      </c>
      <c r="AF36" s="225" t="n">
        <f aca="false">AB36+AD36</f>
        <v>4.5</v>
      </c>
      <c r="AG36" s="225" t="n">
        <f aca="false">AC36+AE36</f>
        <v>0</v>
      </c>
    </row>
    <row r="37" customFormat="false" ht="15.05" hidden="false" customHeight="false" outlineLevel="0" collapsed="false">
      <c r="A37" s="242" t="n">
        <v>71615484</v>
      </c>
      <c r="B37" s="237" t="s">
        <v>298</v>
      </c>
      <c r="C37" s="237" t="s">
        <v>299</v>
      </c>
      <c r="D37" s="237" t="s">
        <v>138</v>
      </c>
      <c r="E37" s="238" t="n">
        <v>43927</v>
      </c>
      <c r="F37" s="238" t="n">
        <v>43927</v>
      </c>
      <c r="G37" s="237" t="s">
        <v>274</v>
      </c>
      <c r="H37" s="239" t="n">
        <v>16</v>
      </c>
      <c r="I37" s="186"/>
      <c r="J37" s="223" t="str">
        <f aca="false">D37</f>
        <v>VYB_OSN</v>
      </c>
      <c r="K37" s="224" t="str">
        <f aca="false">VLOOKUP($A37,БДСМ!$A$353:$C$2604,3,0)</f>
        <v>STOPRM80</v>
      </c>
      <c r="L37" s="225" t="str">
        <f aca="false">VLOOKUP($A37,БДСМ!$A$352:$P$2459,16,0)</f>
        <v>VLAGO</v>
      </c>
      <c r="M37" s="226"/>
      <c r="N37" s="226"/>
      <c r="O37" s="226"/>
      <c r="P37" s="227" t="n">
        <v>43976</v>
      </c>
      <c r="Q37" s="186" t="str">
        <f aca="false">IF(AND(Q$31&gt;=$AA37,Q$31&lt;=$AA37,NOT(ISBLANK($AA37))),$H37,"")</f>
        <v/>
      </c>
      <c r="R37" s="186" t="str">
        <f aca="false">IF(AND(R$31&gt;=$AA37,R$31&lt;=$AA37,NOT(ISBLANK($AA37))),$H37,"")</f>
        <v/>
      </c>
      <c r="S37" s="218" t="str">
        <f aca="false">IF(AND(S$31&gt;=$AA37,S$31&lt;=$AA37,NOT(ISBLANK($AA37))),$H37,"")</f>
        <v/>
      </c>
      <c r="T37" s="186" t="str">
        <f aca="false">IF(AND(T$31&gt;=$AA37,T$31&lt;=$AA37,NOT(ISBLANK($AA37))),$H37,"")</f>
        <v/>
      </c>
      <c r="U37" s="186" t="str">
        <f aca="false">IF(AND(U$31&gt;=$AA37,U$31&lt;=$AA37,NOT(ISBLANK($AA37))),$H37,"")</f>
        <v/>
      </c>
      <c r="V37" s="186" t="str">
        <f aca="false">IF(AND(V$31&gt;=$AA37,V$31&lt;=$AA37,NOT(ISBLANK($AA37))),$H37,"")</f>
        <v/>
      </c>
      <c r="W37" s="186" t="str">
        <f aca="false">IF(AND(W$31&gt;=$AA37,W$31&lt;=$AA37,NOT(ISBLANK($AA37))),$H37,"")</f>
        <v/>
      </c>
      <c r="AA37" s="191" t="n">
        <f aca="false">IF($P37,$P37,$F37)</f>
        <v>43976</v>
      </c>
      <c r="AB37" s="225" t="n">
        <f aca="false">IF($J37=$E$22,$H37*448,0)</f>
        <v>7168</v>
      </c>
      <c r="AC37" s="225" t="n">
        <f aca="false">IF($J37=$E$22,$I37*448,0)</f>
        <v>0</v>
      </c>
      <c r="AD37" s="327" t="n">
        <f aca="false">IFERROR(VLOOKUP($A37,БДСМ!$A$353:$O$1956,15,0),0)</f>
        <v>0</v>
      </c>
      <c r="AE37" s="225" t="n">
        <f aca="false">IFERROR(VLOOKUP($A37,#REF!,13,0),0)</f>
        <v>0</v>
      </c>
      <c r="AF37" s="225" t="n">
        <f aca="false">AB37+AD37</f>
        <v>7168</v>
      </c>
      <c r="AG37" s="225" t="n">
        <f aca="false">AC37+AE37</f>
        <v>0</v>
      </c>
    </row>
    <row r="38" customFormat="false" ht="15.05" hidden="false" customHeight="false" outlineLevel="0" collapsed="false">
      <c r="A38" s="242" t="n">
        <v>71623733</v>
      </c>
      <c r="B38" s="237" t="s">
        <v>306</v>
      </c>
      <c r="C38" s="237" t="s">
        <v>307</v>
      </c>
      <c r="D38" s="237" t="s">
        <v>308</v>
      </c>
      <c r="E38" s="238" t="n">
        <v>43927</v>
      </c>
      <c r="F38" s="238" t="n">
        <v>43927</v>
      </c>
      <c r="G38" s="237" t="s">
        <v>247</v>
      </c>
      <c r="H38" s="239" t="n">
        <v>0</v>
      </c>
      <c r="I38" s="186"/>
      <c r="J38" s="223" t="str">
        <f aca="false">D38</f>
        <v>VYB_ENG</v>
      </c>
      <c r="K38" s="224" t="str">
        <f aca="false">VLOOKUP($A38,БДСМ!$A$353:$C$2604,3,0)</f>
        <v>SP</v>
      </c>
      <c r="L38" s="225" t="str">
        <f aca="false">VLOOKUP($A38,БДСМ!$A$352:$P$2459,16,0)</f>
        <v>ANDO</v>
      </c>
      <c r="M38" s="226"/>
      <c r="N38" s="226"/>
      <c r="O38" s="226"/>
      <c r="P38" s="227"/>
      <c r="Q38" s="186" t="n">
        <f aca="false">IF(AND(Q$31&gt;=$AA38,Q$31&lt;=$AA38,NOT(ISBLANK($AA38))),$H38,"")</f>
        <v>0</v>
      </c>
      <c r="R38" s="186" t="str">
        <f aca="false">IF(AND(R$31&gt;=$AA38,R$31&lt;=$AA38,NOT(ISBLANK($AA38))),$H38,"")</f>
        <v/>
      </c>
      <c r="S38" s="218" t="str">
        <f aca="false">IF(AND(S$31&gt;=$AA38,S$31&lt;=$AA38,NOT(ISBLANK($AA38))),$H38,"")</f>
        <v/>
      </c>
      <c r="T38" s="186" t="str">
        <f aca="false">IF(AND(T$31&gt;=$AA38,T$31&lt;=$AA38,NOT(ISBLANK($AA38))),$H38,"")</f>
        <v/>
      </c>
      <c r="U38" s="186" t="str">
        <f aca="false">IF(AND(U$31&gt;=$AA38,U$31&lt;=$AA38,NOT(ISBLANK($AA38))),$H38,"")</f>
        <v/>
      </c>
      <c r="V38" s="186" t="str">
        <f aca="false">IF(AND(V$31&gt;=$AA38,V$31&lt;=$AA38,NOT(ISBLANK($AA38))),$H38,"")</f>
        <v/>
      </c>
      <c r="W38" s="186" t="str">
        <f aca="false">IF(AND(W$31&gt;=$AA38,W$31&lt;=$AA38,NOT(ISBLANK($AA38))),$H38,"")</f>
        <v/>
      </c>
      <c r="AA38" s="191" t="n">
        <f aca="false">IF($P38,$P38,$F38)</f>
        <v>43927</v>
      </c>
      <c r="AB38" s="225" t="n">
        <f aca="false">IF($J38=$E$22,$H38*448,0)</f>
        <v>0</v>
      </c>
      <c r="AC38" s="225" t="n">
        <f aca="false">IF($J38=$E$22,$I38*448,0)</f>
        <v>0</v>
      </c>
      <c r="AD38" s="327" t="n">
        <f aca="false">IFERROR(VLOOKUP($A38,БДСМ!$A$353:$O$1956,15,0),0)</f>
        <v>0</v>
      </c>
      <c r="AE38" s="225" t="n">
        <f aca="false">IFERROR(VLOOKUP($A38,#REF!,13,0),0)</f>
        <v>0</v>
      </c>
      <c r="AF38" s="225" t="n">
        <f aca="false">AB38+AD38</f>
        <v>0</v>
      </c>
      <c r="AG38" s="225" t="n">
        <f aca="false">AC38+AE38</f>
        <v>0</v>
      </c>
    </row>
    <row r="39" customFormat="false" ht="15.05" hidden="false" customHeight="false" outlineLevel="0" collapsed="false">
      <c r="A39" s="242" t="n">
        <v>71627017</v>
      </c>
      <c r="B39" s="237" t="s">
        <v>314</v>
      </c>
      <c r="C39" s="237" t="s">
        <v>315</v>
      </c>
      <c r="D39" s="237" t="s">
        <v>116</v>
      </c>
      <c r="E39" s="238" t="n">
        <v>43927</v>
      </c>
      <c r="F39" s="238" t="n">
        <v>43927</v>
      </c>
      <c r="G39" s="237" t="s">
        <v>247</v>
      </c>
      <c r="H39" s="239" t="n">
        <v>0</v>
      </c>
      <c r="I39" s="186"/>
      <c r="J39" s="223" t="str">
        <f aca="false">D39</f>
        <v>VYB_MEC</v>
      </c>
      <c r="K39" s="224" t="str">
        <f aca="false">VLOOKUP($A39,БДСМ!$A$353:$C$2604,3,0)</f>
        <v>SP</v>
      </c>
      <c r="L39" s="225" t="str">
        <f aca="false">VLOOKUP($A39,БДСМ!$A$352:$P$2459,16,0)</f>
        <v>AEK</v>
      </c>
      <c r="M39" s="226"/>
      <c r="N39" s="226"/>
      <c r="O39" s="226"/>
      <c r="P39" s="227"/>
      <c r="Q39" s="186" t="n">
        <f aca="false">IF(AND(Q$31&gt;=$AA39,Q$31&lt;=$AA39,NOT(ISBLANK($AA39))),$H39,"")</f>
        <v>0</v>
      </c>
      <c r="R39" s="186" t="str">
        <f aca="false">IF(AND(R$31&gt;=$AA39,R$31&lt;=$AA39,NOT(ISBLANK($AA39))),$H39,"")</f>
        <v/>
      </c>
      <c r="S39" s="218" t="str">
        <f aca="false">IF(AND(S$31&gt;=$AA39,S$31&lt;=$AA39,NOT(ISBLANK($AA39))),$H39,"")</f>
        <v/>
      </c>
      <c r="T39" s="186" t="str">
        <f aca="false">IF(AND(T$31&gt;=$AA39,T$31&lt;=$AA39,NOT(ISBLANK($AA39))),$H39,"")</f>
        <v/>
      </c>
      <c r="U39" s="186" t="str">
        <f aca="false">IF(AND(U$31&gt;=$AA39,U$31&lt;=$AA39,NOT(ISBLANK($AA39))),$H39,"")</f>
        <v/>
      </c>
      <c r="V39" s="186" t="str">
        <f aca="false">IF(AND(V$31&gt;=$AA39,V$31&lt;=$AA39,NOT(ISBLANK($AA39))),$H39,"")</f>
        <v/>
      </c>
      <c r="W39" s="186" t="str">
        <f aca="false">IF(AND(W$31&gt;=$AA39,W$31&lt;=$AA39,NOT(ISBLANK($AA39))),$H39,"")</f>
        <v/>
      </c>
      <c r="AA39" s="191" t="n">
        <f aca="false">IF($P39,$P39,$F39)</f>
        <v>43927</v>
      </c>
      <c r="AB39" s="225" t="n">
        <f aca="false">IF($J39=$E$22,$H39*448,0)</f>
        <v>0</v>
      </c>
      <c r="AC39" s="225" t="n">
        <f aca="false">IF($J39=$E$22,$I39*448,0)</f>
        <v>0</v>
      </c>
      <c r="AD39" s="327" t="n">
        <f aca="false">IFERROR(VLOOKUP($A39,БДСМ!$A$353:$O$1956,15,0),0)</f>
        <v>222667.78</v>
      </c>
      <c r="AE39" s="225" t="n">
        <f aca="false">IFERROR(VLOOKUP($A39,#REF!,13,0),0)</f>
        <v>0</v>
      </c>
      <c r="AF39" s="225" t="n">
        <f aca="false">AB39+AD39</f>
        <v>222667.78</v>
      </c>
      <c r="AG39" s="225" t="n">
        <f aca="false">AC39+AE39</f>
        <v>0</v>
      </c>
    </row>
    <row r="40" customFormat="false" ht="15.05" hidden="false" customHeight="false" outlineLevel="0" collapsed="false">
      <c r="A40" s="236" t="n">
        <v>71627378</v>
      </c>
      <c r="B40" s="243" t="s">
        <v>321</v>
      </c>
      <c r="C40" s="243" t="s">
        <v>322</v>
      </c>
      <c r="D40" s="237" t="s">
        <v>138</v>
      </c>
      <c r="E40" s="238" t="n">
        <v>43927</v>
      </c>
      <c r="F40" s="238" t="n">
        <v>43927</v>
      </c>
      <c r="G40" s="237" t="s">
        <v>274</v>
      </c>
      <c r="H40" s="239" t="n">
        <v>28</v>
      </c>
      <c r="I40" s="186"/>
      <c r="J40" s="223" t="str">
        <f aca="false">D40</f>
        <v>VYB_OSN</v>
      </c>
      <c r="K40" s="224" t="n">
        <f aca="false">VLOOKUP($A40,БДСМ!$A$353:$C$2604,3,0)</f>
        <v>0</v>
      </c>
      <c r="L40" s="225" t="str">
        <f aca="false">VLOOKUP($A40,БДСМ!$A$352:$P$2459,16,0)</f>
        <v>EVRYA</v>
      </c>
      <c r="M40" s="226"/>
      <c r="N40" s="226"/>
      <c r="O40" s="226"/>
      <c r="P40" s="227" t="n">
        <v>43963</v>
      </c>
      <c r="Q40" s="186" t="str">
        <f aca="false">IF(AND(Q$31&gt;=$AA40,Q$31&lt;=$AA40,NOT(ISBLANK($AA40))),$H40,"")</f>
        <v/>
      </c>
      <c r="R40" s="186" t="str">
        <f aca="false">IF(AND(R$31&gt;=$AA40,R$31&lt;=$AA40,NOT(ISBLANK($AA40))),$H40,"")</f>
        <v/>
      </c>
      <c r="S40" s="218" t="str">
        <f aca="false">IF(AND(S$31&gt;=$AA40,S$31&lt;=$AA40,NOT(ISBLANK($AA40))),$H40,"")</f>
        <v/>
      </c>
      <c r="T40" s="186" t="str">
        <f aca="false">IF(AND(T$31&gt;=$AA40,T$31&lt;=$AA40,NOT(ISBLANK($AA40))),$H40,"")</f>
        <v/>
      </c>
      <c r="U40" s="186" t="str">
        <f aca="false">IF(AND(U$31&gt;=$AA40,U$31&lt;=$AA40,NOT(ISBLANK($AA40))),$H40,"")</f>
        <v/>
      </c>
      <c r="V40" s="186" t="str">
        <f aca="false">IF(AND(V$31&gt;=$AA40,V$31&lt;=$AA40,NOT(ISBLANK($AA40))),$H40,"")</f>
        <v/>
      </c>
      <c r="W40" s="186" t="str">
        <f aca="false">IF(AND(W$31&gt;=$AA40,W$31&lt;=$AA40,NOT(ISBLANK($AA40))),$H40,"")</f>
        <v/>
      </c>
      <c r="AA40" s="191" t="n">
        <f aca="false">IF($P40,$P40,$F40)</f>
        <v>43963</v>
      </c>
      <c r="AB40" s="225" t="n">
        <f aca="false">IF($J40=$E$22,$H40*448,0)</f>
        <v>12544</v>
      </c>
      <c r="AC40" s="225" t="n">
        <f aca="false">IF($J40=$E$22,$I40*448,0)</f>
        <v>0</v>
      </c>
      <c r="AD40" s="327" t="n">
        <f aca="false">IFERROR(VLOOKUP($A40,БДСМ!$A$353:$O$1956,15,0),0)</f>
        <v>15730.74</v>
      </c>
      <c r="AE40" s="225" t="n">
        <f aca="false">IFERROR(VLOOKUP($A40,#REF!,13,0),0)</f>
        <v>0</v>
      </c>
      <c r="AF40" s="225" t="n">
        <f aca="false">AB40+AD40</f>
        <v>28274.74</v>
      </c>
      <c r="AG40" s="225" t="n">
        <f aca="false">AC40+AE40</f>
        <v>0</v>
      </c>
    </row>
    <row r="41" customFormat="false" ht="15.05" hidden="false" customHeight="false" outlineLevel="0" collapsed="false">
      <c r="A41" s="241"/>
      <c r="B41" s="244"/>
      <c r="C41" s="244"/>
      <c r="D41" s="237" t="s">
        <v>134</v>
      </c>
      <c r="E41" s="238" t="n">
        <v>43927</v>
      </c>
      <c r="F41" s="238" t="n">
        <v>43927</v>
      </c>
      <c r="G41" s="237" t="s">
        <v>274</v>
      </c>
      <c r="H41" s="239" t="n">
        <v>5</v>
      </c>
      <c r="I41" s="186"/>
      <c r="J41" s="223" t="str">
        <f aca="false">D41</f>
        <v>M_K_MKAP</v>
      </c>
      <c r="K41" s="224" t="e">
        <f aca="false">VLOOKUP($A41,БДСМ!$A$353:$C$2604,3,0)</f>
        <v>#N/A</v>
      </c>
      <c r="L41" s="225" t="str">
        <f aca="false">VLOOKUP($A41,БДСМ!$A$352:$P$2459,16,0)</f>
        <v>EVRYA</v>
      </c>
      <c r="M41" s="226"/>
      <c r="N41" s="226"/>
      <c r="O41" s="226"/>
      <c r="P41" s="227"/>
      <c r="Q41" s="186" t="n">
        <f aca="false">IF(AND(Q$31&gt;=$AA41,Q$31&lt;=$AA41,NOT(ISBLANK($AA41))),$H41,"")</f>
        <v>5</v>
      </c>
      <c r="R41" s="186" t="str">
        <f aca="false">IF(AND(R$31&gt;=$AA41,R$31&lt;=$AA41,NOT(ISBLANK($AA41))),$H41,"")</f>
        <v/>
      </c>
      <c r="S41" s="218" t="str">
        <f aca="false">IF(AND(S$31&gt;=$AA41,S$31&lt;=$AA41,NOT(ISBLANK($AA41))),$H41,"")</f>
        <v/>
      </c>
      <c r="T41" s="186" t="str">
        <f aca="false">IF(AND(T$31&gt;=$AA41,T$31&lt;=$AA41,NOT(ISBLANK($AA41))),$H41,"")</f>
        <v/>
      </c>
      <c r="U41" s="186" t="str">
        <f aca="false">IF(AND(U$31&gt;=$AA41,U$31&lt;=$AA41,NOT(ISBLANK($AA41))),$H41,"")</f>
        <v/>
      </c>
      <c r="V41" s="186" t="str">
        <f aca="false">IF(AND(V$31&gt;=$AA41,V$31&lt;=$AA41,NOT(ISBLANK($AA41))),$H41,"")</f>
        <v/>
      </c>
      <c r="W41" s="186" t="str">
        <f aca="false">IF(AND(W$31&gt;=$AA41,W$31&lt;=$AA41,NOT(ISBLANK($AA41))),$H41,"")</f>
        <v/>
      </c>
      <c r="AA41" s="191" t="n">
        <f aca="false">IF($P41,$P41,$F41)</f>
        <v>43927</v>
      </c>
      <c r="AB41" s="225" t="n">
        <f aca="false">IF($J41=$E$22,$H41*448,0)</f>
        <v>0</v>
      </c>
      <c r="AC41" s="225" t="n">
        <f aca="false">IF($J41=$E$22,$I41*448,0)</f>
        <v>0</v>
      </c>
      <c r="AD41" s="327" t="n">
        <f aca="false">IFERROR(VLOOKUP($A41,БДСМ!$A$353:$O$1956,15,0),0)</f>
        <v>15730.74</v>
      </c>
      <c r="AE41" s="225" t="n">
        <f aca="false">IFERROR(VLOOKUP($A41,#REF!,13,0),0)</f>
        <v>0</v>
      </c>
      <c r="AF41" s="225" t="n">
        <f aca="false">AB41+AD41</f>
        <v>15730.74</v>
      </c>
      <c r="AG41" s="225" t="n">
        <f aca="false">AC41+AE41</f>
        <v>0</v>
      </c>
    </row>
    <row r="42" customFormat="false" ht="15.05" hidden="false" customHeight="false" outlineLevel="0" collapsed="false">
      <c r="A42" s="242" t="n">
        <v>71637698</v>
      </c>
      <c r="B42" s="237" t="s">
        <v>328</v>
      </c>
      <c r="C42" s="237" t="s">
        <v>329</v>
      </c>
      <c r="D42" s="237" t="s">
        <v>144</v>
      </c>
      <c r="E42" s="238" t="n">
        <v>43927</v>
      </c>
      <c r="F42" s="238" t="n">
        <v>43927</v>
      </c>
      <c r="G42" s="237" t="s">
        <v>247</v>
      </c>
      <c r="H42" s="239" t="n">
        <v>1</v>
      </c>
      <c r="I42" s="186"/>
      <c r="J42" s="223" t="s">
        <v>155</v>
      </c>
      <c r="K42" s="224" t="str">
        <f aca="false">VLOOKUP($A42,БДСМ!$A$353:$C$2604,3,0)</f>
        <v>STOP_L1</v>
      </c>
      <c r="L42" s="225" t="str">
        <f aca="false">VLOOKUP($A42,БДСМ!$A$352:$P$2459,16,0)</f>
        <v>IP1020200312</v>
      </c>
      <c r="M42" s="226"/>
      <c r="N42" s="226"/>
      <c r="O42" s="226"/>
      <c r="P42" s="227"/>
      <c r="Q42" s="186" t="n">
        <f aca="false">IF(AND(Q$31&gt;=$AA42,Q$31&lt;=$AA42,NOT(ISBLANK($AA42))),$H42,"")</f>
        <v>1</v>
      </c>
      <c r="R42" s="186" t="str">
        <f aca="false">IF(AND(R$31&gt;=$AA42,R$31&lt;=$AA42,NOT(ISBLANK($AA42))),$H42,"")</f>
        <v/>
      </c>
      <c r="S42" s="218" t="str">
        <f aca="false">IF(AND(S$31&gt;=$AA42,S$31&lt;=$AA42,NOT(ISBLANK($AA42))),$H42,"")</f>
        <v/>
      </c>
      <c r="T42" s="186" t="str">
        <f aca="false">IF(AND(T$31&gt;=$AA42,T$31&lt;=$AA42,NOT(ISBLANK($AA42))),$H42,"")</f>
        <v/>
      </c>
      <c r="U42" s="186" t="str">
        <f aca="false">IF(AND(U$31&gt;=$AA42,U$31&lt;=$AA42,NOT(ISBLANK($AA42))),$H42,"")</f>
        <v/>
      </c>
      <c r="V42" s="186" t="str">
        <f aca="false">IF(AND(V$31&gt;=$AA42,V$31&lt;=$AA42,NOT(ISBLANK($AA42))),$H42,"")</f>
        <v/>
      </c>
      <c r="W42" s="186" t="str">
        <f aca="false">IF(AND(W$31&gt;=$AA42,W$31&lt;=$AA42,NOT(ISBLANK($AA42))),$H42,"")</f>
        <v/>
      </c>
      <c r="AA42" s="191" t="n">
        <f aca="false">IF($P42,$P42,$F42)</f>
        <v>43927</v>
      </c>
      <c r="AB42" s="225" t="n">
        <f aca="false">IF($J42=$E$22,$H42*448,0)</f>
        <v>0</v>
      </c>
      <c r="AC42" s="225" t="n">
        <f aca="false">IF($J42=$E$22,$I42*448,0)</f>
        <v>0</v>
      </c>
      <c r="AD42" s="327" t="n">
        <f aca="false">IFERROR(VLOOKUP($A42,БДСМ!$A$353:$O$1956,15,0),0)</f>
        <v>0.75</v>
      </c>
      <c r="AE42" s="225" t="n">
        <f aca="false">IFERROR(VLOOKUP($A42,#REF!,13,0),0)</f>
        <v>0</v>
      </c>
      <c r="AF42" s="225" t="n">
        <f aca="false">AB42+AD42</f>
        <v>0.75</v>
      </c>
      <c r="AG42" s="225" t="n">
        <f aca="false">AC42+AE42</f>
        <v>0</v>
      </c>
    </row>
    <row r="43" customFormat="false" ht="15.05" hidden="false" customHeight="false" outlineLevel="0" collapsed="false">
      <c r="A43" s="242" t="n">
        <v>71637705</v>
      </c>
      <c r="B43" s="237" t="s">
        <v>321</v>
      </c>
      <c r="C43" s="237" t="s">
        <v>337</v>
      </c>
      <c r="D43" s="237" t="s">
        <v>116</v>
      </c>
      <c r="E43" s="238" t="n">
        <v>43927</v>
      </c>
      <c r="F43" s="238" t="n">
        <v>43927</v>
      </c>
      <c r="G43" s="237" t="s">
        <v>247</v>
      </c>
      <c r="H43" s="239" t="n">
        <v>6.5</v>
      </c>
      <c r="I43" s="186" t="n">
        <v>12</v>
      </c>
      <c r="J43" s="223" t="s">
        <v>138</v>
      </c>
      <c r="K43" s="224" t="n">
        <f aca="false">VLOOKUP($A43,БДСМ!$A$353:$C$2604,3,0)</f>
        <v>0</v>
      </c>
      <c r="L43" s="225" t="str">
        <f aca="false">VLOOKUP($A43,БДСМ!$A$352:$P$2459,16,0)</f>
        <v>IP1020200312</v>
      </c>
      <c r="M43" s="226"/>
      <c r="N43" s="226"/>
      <c r="O43" s="226"/>
      <c r="P43" s="227" t="n">
        <v>43929</v>
      </c>
      <c r="Q43" s="186" t="str">
        <f aca="false">IF(AND(Q$31&gt;=$AA43,Q$31&lt;=$AA43,NOT(ISBLANK($AA43))),$H43,"")</f>
        <v/>
      </c>
      <c r="R43" s="186" t="str">
        <f aca="false">IF(AND(R$31&gt;=$AA43,R$31&lt;=$AA43,NOT(ISBLANK($AA43))),$H43,"")</f>
        <v/>
      </c>
      <c r="S43" s="218" t="n">
        <f aca="false">IF(AND(S$31&gt;=$AA43,S$31&lt;=$AA43,NOT(ISBLANK($AA43))),$H43,"")</f>
        <v>6.5</v>
      </c>
      <c r="T43" s="186" t="str">
        <f aca="false">IF(AND(T$31&gt;=$AA43,T$31&lt;=$AA43,NOT(ISBLANK($AA43))),$H43,"")</f>
        <v/>
      </c>
      <c r="U43" s="186" t="str">
        <f aca="false">IF(AND(U$31&gt;=$AA43,U$31&lt;=$AA43,NOT(ISBLANK($AA43))),$H43,"")</f>
        <v/>
      </c>
      <c r="V43" s="186" t="str">
        <f aca="false">IF(AND(V$31&gt;=$AA43,V$31&lt;=$AA43,NOT(ISBLANK($AA43))),$H43,"")</f>
        <v/>
      </c>
      <c r="W43" s="186" t="str">
        <f aca="false">IF(AND(W$31&gt;=$AA43,W$31&lt;=$AA43,NOT(ISBLANK($AA43))),$H43,"")</f>
        <v/>
      </c>
      <c r="AA43" s="191" t="n">
        <f aca="false">IF($P43,$P43,$F43)</f>
        <v>43929</v>
      </c>
      <c r="AB43" s="225" t="n">
        <f aca="false">IF($J43=$E$22,$H43*448,0)</f>
        <v>2912</v>
      </c>
      <c r="AC43" s="225" t="n">
        <f aca="false">IF($J43=$E$22,$I43*448,0)</f>
        <v>5376</v>
      </c>
      <c r="AD43" s="327" t="n">
        <f aca="false">IFERROR(VLOOKUP($A43,БДСМ!$A$353:$O$1956,15,0),0)</f>
        <v>4.89</v>
      </c>
      <c r="AE43" s="225" t="n">
        <f aca="false">IFERROR(VLOOKUP($A43,#REF!,13,0),0)</f>
        <v>0</v>
      </c>
      <c r="AF43" s="225" t="n">
        <f aca="false">AB43+AD43</f>
        <v>2916.89</v>
      </c>
      <c r="AG43" s="225" t="n">
        <f aca="false">AC43+AE43</f>
        <v>5376</v>
      </c>
    </row>
    <row r="44" customFormat="false" ht="15.05" hidden="false" customHeight="false" outlineLevel="0" collapsed="false">
      <c r="A44" s="242" t="n">
        <v>71643197</v>
      </c>
      <c r="B44" s="237" t="s">
        <v>340</v>
      </c>
      <c r="C44" s="237" t="s">
        <v>341</v>
      </c>
      <c r="D44" s="237" t="s">
        <v>138</v>
      </c>
      <c r="E44" s="238" t="n">
        <v>43927</v>
      </c>
      <c r="F44" s="238" t="n">
        <v>43927</v>
      </c>
      <c r="G44" s="237" t="s">
        <v>247</v>
      </c>
      <c r="H44" s="239" t="n">
        <v>2</v>
      </c>
      <c r="I44" s="186" t="n">
        <v>4</v>
      </c>
      <c r="J44" s="223" t="str">
        <f aca="false">D44</f>
        <v>VYB_OSN</v>
      </c>
      <c r="K44" s="224" t="str">
        <f aca="false">VLOOKUP($A44,БДСМ!$A$353:$C$2604,3,0)</f>
        <v>STOP_L1</v>
      </c>
      <c r="L44" s="225" t="str">
        <f aca="false">VLOOKUP($A44,БДСМ!$A$352:$P$2459,16,0)</f>
        <v>IP1020200318</v>
      </c>
      <c r="M44" s="226"/>
      <c r="N44" s="226"/>
      <c r="O44" s="226"/>
      <c r="P44" s="227"/>
      <c r="Q44" s="186" t="n">
        <f aca="false">IF(AND(Q$31&gt;=$AA44,Q$31&lt;=$AA44,NOT(ISBLANK($AA44))),$H44,"")</f>
        <v>2</v>
      </c>
      <c r="R44" s="186" t="str">
        <f aca="false">IF(AND(R$31&gt;=$AA44,R$31&lt;=$AA44,NOT(ISBLANK($AA44))),$H44,"")</f>
        <v/>
      </c>
      <c r="S44" s="218" t="str">
        <f aca="false">IF(AND(S$31&gt;=$AA44,S$31&lt;=$AA44,NOT(ISBLANK($AA44))),$H44,"")</f>
        <v/>
      </c>
      <c r="T44" s="186" t="str">
        <f aca="false">IF(AND(T$31&gt;=$AA44,T$31&lt;=$AA44,NOT(ISBLANK($AA44))),$H44,"")</f>
        <v/>
      </c>
      <c r="U44" s="186" t="str">
        <f aca="false">IF(AND(U$31&gt;=$AA44,U$31&lt;=$AA44,NOT(ISBLANK($AA44))),$H44,"")</f>
        <v/>
      </c>
      <c r="V44" s="186" t="str">
        <f aca="false">IF(AND(V$31&gt;=$AA44,V$31&lt;=$AA44,NOT(ISBLANK($AA44))),$H44,"")</f>
        <v/>
      </c>
      <c r="W44" s="186" t="str">
        <f aca="false">IF(AND(W$31&gt;=$AA44,W$31&lt;=$AA44,NOT(ISBLANK($AA44))),$H44,"")</f>
        <v/>
      </c>
      <c r="AA44" s="191" t="n">
        <f aca="false">IF($P44,$P44,$F44)</f>
        <v>43927</v>
      </c>
      <c r="AB44" s="225" t="n">
        <f aca="false">IF($J44=$E$22,$H44*448,0)</f>
        <v>896</v>
      </c>
      <c r="AC44" s="225" t="n">
        <f aca="false">IF($J44=$E$22,$I44*448,0)</f>
        <v>1792</v>
      </c>
      <c r="AD44" s="327" t="n">
        <f aca="false">IFERROR(VLOOKUP($A44,БДСМ!$A$353:$O$1956,15,0),0)</f>
        <v>14949.99</v>
      </c>
      <c r="AE44" s="225" t="n">
        <f aca="false">IFERROR(VLOOKUP($A44,#REF!,13,0),0)</f>
        <v>0</v>
      </c>
      <c r="AF44" s="225" t="n">
        <f aca="false">AB44+AD44</f>
        <v>15845.99</v>
      </c>
      <c r="AG44" s="225" t="n">
        <f aca="false">AC44+AE44</f>
        <v>1792</v>
      </c>
    </row>
    <row r="45" customFormat="false" ht="15.05" hidden="false" customHeight="false" outlineLevel="0" collapsed="false">
      <c r="A45" s="242" t="n">
        <v>71643198</v>
      </c>
      <c r="B45" s="237" t="s">
        <v>347</v>
      </c>
      <c r="C45" s="237" t="s">
        <v>348</v>
      </c>
      <c r="D45" s="237" t="s">
        <v>116</v>
      </c>
      <c r="E45" s="238" t="n">
        <v>43927</v>
      </c>
      <c r="F45" s="238" t="n">
        <v>43927</v>
      </c>
      <c r="G45" s="237" t="s">
        <v>247</v>
      </c>
      <c r="H45" s="239" t="n">
        <v>2</v>
      </c>
      <c r="I45" s="186"/>
      <c r="J45" s="223" t="str">
        <f aca="false">D45</f>
        <v>VYB_MEC</v>
      </c>
      <c r="K45" s="224" t="str">
        <f aca="false">VLOOKUP($A45,БДСМ!$A$353:$C$2604,3,0)</f>
        <v>STOP_L1</v>
      </c>
      <c r="L45" s="225" t="str">
        <f aca="false">VLOOKUP($A45,БДСМ!$A$352:$P$2459,16,0)</f>
        <v>IP1020200318</v>
      </c>
      <c r="M45" s="226"/>
      <c r="N45" s="226"/>
      <c r="O45" s="226"/>
      <c r="P45" s="227"/>
      <c r="Q45" s="186" t="n">
        <f aca="false">IF(AND(Q$31&gt;=$AA45,Q$31&lt;=$AA45,NOT(ISBLANK($AA45))),$H45,"")</f>
        <v>2</v>
      </c>
      <c r="R45" s="186" t="str">
        <f aca="false">IF(AND(R$31&gt;=$AA45,R$31&lt;=$AA45,NOT(ISBLANK($AA45))),$H45,"")</f>
        <v/>
      </c>
      <c r="S45" s="218" t="str">
        <f aca="false">IF(AND(S$31&gt;=$AA45,S$31&lt;=$AA45,NOT(ISBLANK($AA45))),$H45,"")</f>
        <v/>
      </c>
      <c r="T45" s="186" t="str">
        <f aca="false">IF(AND(T$31&gt;=$AA45,T$31&lt;=$AA45,NOT(ISBLANK($AA45))),$H45,"")</f>
        <v/>
      </c>
      <c r="U45" s="186" t="str">
        <f aca="false">IF(AND(U$31&gt;=$AA45,U$31&lt;=$AA45,NOT(ISBLANK($AA45))),$H45,"")</f>
        <v/>
      </c>
      <c r="V45" s="186" t="str">
        <f aca="false">IF(AND(V$31&gt;=$AA45,V$31&lt;=$AA45,NOT(ISBLANK($AA45))),$H45,"")</f>
        <v/>
      </c>
      <c r="W45" s="186" t="str">
        <f aca="false">IF(AND(W$31&gt;=$AA45,W$31&lt;=$AA45,NOT(ISBLANK($AA45))),$H45,"")</f>
        <v/>
      </c>
      <c r="AA45" s="191" t="n">
        <f aca="false">IF($P45,$P45,$F45)</f>
        <v>43927</v>
      </c>
      <c r="AB45" s="225" t="n">
        <f aca="false">IF($J45=$E$22,$H45*448,0)</f>
        <v>0</v>
      </c>
      <c r="AC45" s="225" t="n">
        <f aca="false">IF($J45=$E$22,$I45*448,0)</f>
        <v>0</v>
      </c>
      <c r="AD45" s="327" t="n">
        <f aca="false">IFERROR(VLOOKUP($A45,БДСМ!$A$353:$O$1956,15,0),0)</f>
        <v>1.5</v>
      </c>
      <c r="AE45" s="225" t="n">
        <f aca="false">IFERROR(VLOOKUP($A45,#REF!,13,0),0)</f>
        <v>0</v>
      </c>
      <c r="AF45" s="225" t="n">
        <f aca="false">AB45+AD45</f>
        <v>1.5</v>
      </c>
      <c r="AG45" s="225" t="n">
        <f aca="false">AC45+AE45</f>
        <v>0</v>
      </c>
    </row>
    <row r="46" customFormat="false" ht="15.05" hidden="false" customHeight="false" outlineLevel="0" collapsed="false">
      <c r="A46" s="242" t="n">
        <v>71643199</v>
      </c>
      <c r="B46" s="237" t="s">
        <v>352</v>
      </c>
      <c r="C46" s="237" t="s">
        <v>353</v>
      </c>
      <c r="D46" s="237" t="s">
        <v>116</v>
      </c>
      <c r="E46" s="238" t="n">
        <v>43927</v>
      </c>
      <c r="F46" s="238" t="n">
        <v>43927</v>
      </c>
      <c r="G46" s="237" t="s">
        <v>247</v>
      </c>
      <c r="H46" s="239" t="n">
        <v>5</v>
      </c>
      <c r="I46" s="186"/>
      <c r="J46" s="223" t="str">
        <f aca="false">D46</f>
        <v>VYB_MEC</v>
      </c>
      <c r="K46" s="224" t="str">
        <f aca="false">VLOOKUP($A46,БДСМ!$A$353:$C$2604,3,0)</f>
        <v>STOP_L1</v>
      </c>
      <c r="L46" s="225" t="str">
        <f aca="false">VLOOKUP($A46,БДСМ!$A$352:$P$2459,16,0)</f>
        <v>IP1020200318</v>
      </c>
      <c r="M46" s="226"/>
      <c r="N46" s="226"/>
      <c r="O46" s="226"/>
      <c r="P46" s="227"/>
      <c r="Q46" s="186" t="n">
        <f aca="false">IF(AND(Q$31&gt;=$AA46,Q$31&lt;=$AA46,NOT(ISBLANK($AA46))),$H46,"")</f>
        <v>5</v>
      </c>
      <c r="R46" s="186" t="str">
        <f aca="false">IF(AND(R$31&gt;=$AA46,R$31&lt;=$AA46,NOT(ISBLANK($AA46))),$H46,"")</f>
        <v/>
      </c>
      <c r="S46" s="218" t="str">
        <f aca="false">IF(AND(S$31&gt;=$AA46,S$31&lt;=$AA46,NOT(ISBLANK($AA46))),$H46,"")</f>
        <v/>
      </c>
      <c r="T46" s="186" t="str">
        <f aca="false">IF(AND(T$31&gt;=$AA46,T$31&lt;=$AA46,NOT(ISBLANK($AA46))),$H46,"")</f>
        <v/>
      </c>
      <c r="U46" s="186" t="str">
        <f aca="false">IF(AND(U$31&gt;=$AA46,U$31&lt;=$AA46,NOT(ISBLANK($AA46))),$H46,"")</f>
        <v/>
      </c>
      <c r="V46" s="186" t="str">
        <f aca="false">IF(AND(V$31&gt;=$AA46,V$31&lt;=$AA46,NOT(ISBLANK($AA46))),$H46,"")</f>
        <v/>
      </c>
      <c r="W46" s="186" t="str">
        <f aca="false">IF(AND(W$31&gt;=$AA46,W$31&lt;=$AA46,NOT(ISBLANK($AA46))),$H46,"")</f>
        <v/>
      </c>
      <c r="AA46" s="191" t="n">
        <f aca="false">IF($P46,$P46,$F46)</f>
        <v>43927</v>
      </c>
      <c r="AB46" s="225" t="n">
        <f aca="false">IF($J46=$E$22,$H46*448,0)</f>
        <v>0</v>
      </c>
      <c r="AC46" s="225" t="n">
        <f aca="false">IF($J46=$E$22,$I46*448,0)</f>
        <v>0</v>
      </c>
      <c r="AD46" s="327" t="n">
        <f aca="false">IFERROR(VLOOKUP($A46,БДСМ!$A$353:$O$1956,15,0),0)</f>
        <v>3.78</v>
      </c>
      <c r="AE46" s="225" t="n">
        <f aca="false">IFERROR(VLOOKUP($A46,#REF!,13,0),0)</f>
        <v>0</v>
      </c>
      <c r="AF46" s="225" t="n">
        <f aca="false">AB46+AD46</f>
        <v>3.78</v>
      </c>
      <c r="AG46" s="225" t="n">
        <f aca="false">AC46+AE46</f>
        <v>0</v>
      </c>
    </row>
    <row r="47" customFormat="false" ht="15.05" hidden="false" customHeight="false" outlineLevel="0" collapsed="false">
      <c r="A47" s="242" t="n">
        <v>71643200</v>
      </c>
      <c r="B47" s="237" t="s">
        <v>340</v>
      </c>
      <c r="C47" s="237" t="s">
        <v>341</v>
      </c>
      <c r="D47" s="237" t="s">
        <v>138</v>
      </c>
      <c r="E47" s="238" t="n">
        <v>43927</v>
      </c>
      <c r="F47" s="238" t="n">
        <v>43927</v>
      </c>
      <c r="G47" s="237" t="s">
        <v>247</v>
      </c>
      <c r="H47" s="239" t="n">
        <v>2</v>
      </c>
      <c r="I47" s="186" t="n">
        <v>4</v>
      </c>
      <c r="J47" s="223" t="str">
        <f aca="false">D47</f>
        <v>VYB_OSN</v>
      </c>
      <c r="K47" s="224" t="str">
        <f aca="false">VLOOKUP($A47,БДСМ!$A$353:$C$2604,3,0)</f>
        <v>STOP_L1</v>
      </c>
      <c r="L47" s="225" t="str">
        <f aca="false">VLOOKUP($A47,БДСМ!$A$352:$P$2459,16,0)</f>
        <v>IP1020200318</v>
      </c>
      <c r="M47" s="226"/>
      <c r="N47" s="226"/>
      <c r="O47" s="226"/>
      <c r="P47" s="227"/>
      <c r="Q47" s="186" t="n">
        <f aca="false">IF(AND(Q$31&gt;=$AA47,Q$31&lt;=$AA47,NOT(ISBLANK($AA47))),$H47,"")</f>
        <v>2</v>
      </c>
      <c r="R47" s="186" t="str">
        <f aca="false">IF(AND(R$31&gt;=$AA47,R$31&lt;=$AA47,NOT(ISBLANK($AA47))),$H47,"")</f>
        <v/>
      </c>
      <c r="S47" s="218" t="str">
        <f aca="false">IF(AND(S$31&gt;=$AA47,S$31&lt;=$AA47,NOT(ISBLANK($AA47))),$H47,"")</f>
        <v/>
      </c>
      <c r="T47" s="186" t="str">
        <f aca="false">IF(AND(T$31&gt;=$AA47,T$31&lt;=$AA47,NOT(ISBLANK($AA47))),$H47,"")</f>
        <v/>
      </c>
      <c r="U47" s="186" t="str">
        <f aca="false">IF(AND(U$31&gt;=$AA47,U$31&lt;=$AA47,NOT(ISBLANK($AA47))),$H47,"")</f>
        <v/>
      </c>
      <c r="V47" s="186" t="str">
        <f aca="false">IF(AND(V$31&gt;=$AA47,V$31&lt;=$AA47,NOT(ISBLANK($AA47))),$H47,"")</f>
        <v/>
      </c>
      <c r="W47" s="186" t="str">
        <f aca="false">IF(AND(W$31&gt;=$AA47,W$31&lt;=$AA47,NOT(ISBLANK($AA47))),$H47,"")</f>
        <v/>
      </c>
      <c r="AA47" s="191" t="n">
        <f aca="false">IF($P47,$P47,$F47)</f>
        <v>43927</v>
      </c>
      <c r="AB47" s="225" t="n">
        <f aca="false">IF($J47=$E$22,$H47*448,0)</f>
        <v>896</v>
      </c>
      <c r="AC47" s="225" t="n">
        <f aca="false">IF($J47=$E$22,$I47*448,0)</f>
        <v>1792</v>
      </c>
      <c r="AD47" s="327" t="n">
        <f aca="false">IFERROR(VLOOKUP($A47,БДСМ!$A$353:$O$1956,15,0),0)</f>
        <v>14949.99</v>
      </c>
      <c r="AE47" s="225" t="n">
        <f aca="false">IFERROR(VLOOKUP($A47,#REF!,13,0),0)</f>
        <v>0</v>
      </c>
      <c r="AF47" s="225" t="n">
        <f aca="false">AB47+AD47</f>
        <v>15845.99</v>
      </c>
      <c r="AG47" s="225" t="n">
        <f aca="false">AC47+AE47</f>
        <v>1792</v>
      </c>
    </row>
    <row r="48" customFormat="false" ht="15.05" hidden="false" customHeight="false" outlineLevel="0" collapsed="false">
      <c r="A48" s="242" t="n">
        <v>71643201</v>
      </c>
      <c r="B48" s="237" t="s">
        <v>359</v>
      </c>
      <c r="C48" s="237" t="s">
        <v>360</v>
      </c>
      <c r="D48" s="237" t="s">
        <v>144</v>
      </c>
      <c r="E48" s="238" t="n">
        <v>43927</v>
      </c>
      <c r="F48" s="238" t="n">
        <v>43927</v>
      </c>
      <c r="G48" s="237" t="s">
        <v>247</v>
      </c>
      <c r="H48" s="239" t="n">
        <v>1</v>
      </c>
      <c r="I48" s="186"/>
      <c r="J48" s="223" t="s">
        <v>157</v>
      </c>
      <c r="K48" s="224" t="str">
        <f aca="false">VLOOKUP($A48,БДСМ!$A$353:$C$2604,3,0)</f>
        <v>STOP_L1</v>
      </c>
      <c r="L48" s="225" t="str">
        <f aca="false">VLOOKUP($A48,БДСМ!$A$352:$P$2459,16,0)</f>
        <v>IP1020200318</v>
      </c>
      <c r="M48" s="226"/>
      <c r="N48" s="226"/>
      <c r="O48" s="226"/>
      <c r="P48" s="227"/>
      <c r="Q48" s="186" t="n">
        <f aca="false">IF(AND(Q$31&gt;=$AA48,Q$31&lt;=$AA48,NOT(ISBLANK($AA48))),$H48,"")</f>
        <v>1</v>
      </c>
      <c r="R48" s="186" t="str">
        <f aca="false">IF(AND(R$31&gt;=$AA48,R$31&lt;=$AA48,NOT(ISBLANK($AA48))),$H48,"")</f>
        <v/>
      </c>
      <c r="S48" s="218" t="str">
        <f aca="false">IF(AND(S$31&gt;=$AA48,S$31&lt;=$AA48,NOT(ISBLANK($AA48))),$H48,"")</f>
        <v/>
      </c>
      <c r="T48" s="186" t="str">
        <f aca="false">IF(AND(T$31&gt;=$AA48,T$31&lt;=$AA48,NOT(ISBLANK($AA48))),$H48,"")</f>
        <v/>
      </c>
      <c r="U48" s="186" t="str">
        <f aca="false">IF(AND(U$31&gt;=$AA48,U$31&lt;=$AA48,NOT(ISBLANK($AA48))),$H48,"")</f>
        <v/>
      </c>
      <c r="V48" s="186" t="str">
        <f aca="false">IF(AND(V$31&gt;=$AA48,V$31&lt;=$AA48,NOT(ISBLANK($AA48))),$H48,"")</f>
        <v/>
      </c>
      <c r="W48" s="186" t="str">
        <f aca="false">IF(AND(W$31&gt;=$AA48,W$31&lt;=$AA48,NOT(ISBLANK($AA48))),$H48,"")</f>
        <v/>
      </c>
      <c r="AA48" s="191" t="n">
        <f aca="false">IF($P48,$P48,$F48)</f>
        <v>43927</v>
      </c>
      <c r="AB48" s="225" t="n">
        <f aca="false">IF($J48=$E$22,$H48*448,0)</f>
        <v>0</v>
      </c>
      <c r="AC48" s="225" t="n">
        <f aca="false">IF($J48=$E$22,$I48*448,0)</f>
        <v>0</v>
      </c>
      <c r="AD48" s="327" t="n">
        <f aca="false">IFERROR(VLOOKUP($A48,БДСМ!$A$353:$O$1956,15,0),0)</f>
        <v>0.75</v>
      </c>
      <c r="AE48" s="225" t="n">
        <f aca="false">IFERROR(VLOOKUP($A48,#REF!,13,0),0)</f>
        <v>0</v>
      </c>
      <c r="AF48" s="225" t="n">
        <f aca="false">AB48+AD48</f>
        <v>0.75</v>
      </c>
      <c r="AG48" s="225" t="n">
        <f aca="false">AC48+AE48</f>
        <v>0</v>
      </c>
    </row>
    <row r="49" customFormat="false" ht="15.05" hidden="false" customHeight="false" outlineLevel="0" collapsed="false">
      <c r="A49" s="242" t="n">
        <v>71643202</v>
      </c>
      <c r="B49" s="237" t="s">
        <v>365</v>
      </c>
      <c r="C49" s="237" t="s">
        <v>366</v>
      </c>
      <c r="D49" s="237" t="s">
        <v>144</v>
      </c>
      <c r="E49" s="238" t="n">
        <v>43927</v>
      </c>
      <c r="F49" s="238" t="n">
        <v>43927</v>
      </c>
      <c r="G49" s="237" t="s">
        <v>247</v>
      </c>
      <c r="H49" s="239" t="n">
        <v>2</v>
      </c>
      <c r="I49" s="186"/>
      <c r="J49" s="223" t="s">
        <v>157</v>
      </c>
      <c r="K49" s="224" t="str">
        <f aca="false">VLOOKUP($A49,БДСМ!$A$353:$C$2604,3,0)</f>
        <v>STOP_L1</v>
      </c>
      <c r="L49" s="225" t="str">
        <f aca="false">VLOOKUP($A49,БДСМ!$A$352:$P$2459,16,0)</f>
        <v>IP1020200318</v>
      </c>
      <c r="M49" s="226"/>
      <c r="N49" s="226"/>
      <c r="O49" s="226"/>
      <c r="P49" s="227"/>
      <c r="Q49" s="186" t="n">
        <f aca="false">IF(AND(Q$31&gt;=$AA49,Q$31&lt;=$AA49,NOT(ISBLANK($AA49))),$H49,"")</f>
        <v>2</v>
      </c>
      <c r="R49" s="186" t="str">
        <f aca="false">IF(AND(R$31&gt;=$AA49,R$31&lt;=$AA49,NOT(ISBLANK($AA49))),$H49,"")</f>
        <v/>
      </c>
      <c r="S49" s="218" t="str">
        <f aca="false">IF(AND(S$31&gt;=$AA49,S$31&lt;=$AA49,NOT(ISBLANK($AA49))),$H49,"")</f>
        <v/>
      </c>
      <c r="T49" s="186" t="str">
        <f aca="false">IF(AND(T$31&gt;=$AA49,T$31&lt;=$AA49,NOT(ISBLANK($AA49))),$H49,"")</f>
        <v/>
      </c>
      <c r="U49" s="186" t="str">
        <f aca="false">IF(AND(U$31&gt;=$AA49,U$31&lt;=$AA49,NOT(ISBLANK($AA49))),$H49,"")</f>
        <v/>
      </c>
      <c r="V49" s="186" t="str">
        <f aca="false">IF(AND(V$31&gt;=$AA49,V$31&lt;=$AA49,NOT(ISBLANK($AA49))),$H49,"")</f>
        <v/>
      </c>
      <c r="W49" s="186" t="str">
        <f aca="false">IF(AND(W$31&gt;=$AA49,W$31&lt;=$AA49,NOT(ISBLANK($AA49))),$H49,"")</f>
        <v/>
      </c>
      <c r="AA49" s="191" t="n">
        <f aca="false">IF($P49,$P49,$F49)</f>
        <v>43927</v>
      </c>
      <c r="AB49" s="225" t="n">
        <f aca="false">IF($J49=$E$22,$H49*448,0)</f>
        <v>0</v>
      </c>
      <c r="AC49" s="225" t="n">
        <f aca="false">IF($J49=$E$22,$I49*448,0)</f>
        <v>0</v>
      </c>
      <c r="AD49" s="327" t="n">
        <f aca="false">IFERROR(VLOOKUP($A49,БДСМ!$A$353:$O$1956,15,0),0)</f>
        <v>1.5</v>
      </c>
      <c r="AE49" s="225" t="n">
        <f aca="false">IFERROR(VLOOKUP($A49,#REF!,13,0),0)</f>
        <v>0</v>
      </c>
      <c r="AF49" s="225" t="n">
        <f aca="false">AB49+AD49</f>
        <v>1.5</v>
      </c>
      <c r="AG49" s="225" t="n">
        <f aca="false">AC49+AE49</f>
        <v>0</v>
      </c>
    </row>
    <row r="50" customFormat="false" ht="15.05" hidden="false" customHeight="false" outlineLevel="0" collapsed="false">
      <c r="A50" s="242" t="n">
        <v>71643203</v>
      </c>
      <c r="B50" s="237" t="s">
        <v>370</v>
      </c>
      <c r="C50" s="237" t="s">
        <v>371</v>
      </c>
      <c r="D50" s="237" t="s">
        <v>144</v>
      </c>
      <c r="E50" s="238" t="n">
        <v>43927</v>
      </c>
      <c r="F50" s="238" t="n">
        <v>43927</v>
      </c>
      <c r="G50" s="237" t="s">
        <v>247</v>
      </c>
      <c r="H50" s="239" t="n">
        <v>2</v>
      </c>
      <c r="I50" s="186"/>
      <c r="J50" s="223" t="s">
        <v>157</v>
      </c>
      <c r="K50" s="224" t="str">
        <f aca="false">VLOOKUP($A50,БДСМ!$A$353:$C$2604,3,0)</f>
        <v>STOP_L1</v>
      </c>
      <c r="L50" s="225" t="str">
        <f aca="false">VLOOKUP($A50,БДСМ!$A$352:$P$2459,16,0)</f>
        <v>IP1020200318</v>
      </c>
      <c r="M50" s="226"/>
      <c r="N50" s="226"/>
      <c r="O50" s="226"/>
      <c r="P50" s="227"/>
      <c r="Q50" s="186" t="n">
        <f aca="false">IF(AND(Q$31&gt;=$AA50,Q$31&lt;=$AA50,NOT(ISBLANK($AA50))),$H50,"")</f>
        <v>2</v>
      </c>
      <c r="R50" s="186" t="str">
        <f aca="false">IF(AND(R$31&gt;=$AA50,R$31&lt;=$AA50,NOT(ISBLANK($AA50))),$H50,"")</f>
        <v/>
      </c>
      <c r="S50" s="218" t="str">
        <f aca="false">IF(AND(S$31&gt;=$AA50,S$31&lt;=$AA50,NOT(ISBLANK($AA50))),$H50,"")</f>
        <v/>
      </c>
      <c r="T50" s="186" t="str">
        <f aca="false">IF(AND(T$31&gt;=$AA50,T$31&lt;=$AA50,NOT(ISBLANK($AA50))),$H50,"")</f>
        <v/>
      </c>
      <c r="U50" s="186" t="str">
        <f aca="false">IF(AND(U$31&gt;=$AA50,U$31&lt;=$AA50,NOT(ISBLANK($AA50))),$H50,"")</f>
        <v/>
      </c>
      <c r="V50" s="186" t="str">
        <f aca="false">IF(AND(V$31&gt;=$AA50,V$31&lt;=$AA50,NOT(ISBLANK($AA50))),$H50,"")</f>
        <v/>
      </c>
      <c r="W50" s="186" t="str">
        <f aca="false">IF(AND(W$31&gt;=$AA50,W$31&lt;=$AA50,NOT(ISBLANK($AA50))),$H50,"")</f>
        <v/>
      </c>
      <c r="AA50" s="191" t="n">
        <f aca="false">IF($P50,$P50,$F50)</f>
        <v>43927</v>
      </c>
      <c r="AB50" s="225" t="n">
        <f aca="false">IF($J50=$E$22,$H50*448,0)</f>
        <v>0</v>
      </c>
      <c r="AC50" s="225" t="n">
        <f aca="false">IF($J50=$E$22,$I50*448,0)</f>
        <v>0</v>
      </c>
      <c r="AD50" s="327" t="n">
        <f aca="false">IFERROR(VLOOKUP($A50,БДСМ!$A$353:$O$1956,15,0),0)</f>
        <v>1.5</v>
      </c>
      <c r="AE50" s="225" t="n">
        <f aca="false">IFERROR(VLOOKUP($A50,#REF!,13,0),0)</f>
        <v>0</v>
      </c>
      <c r="AF50" s="225" t="n">
        <f aca="false">AB50+AD50</f>
        <v>1.5</v>
      </c>
      <c r="AG50" s="225" t="n">
        <f aca="false">AC50+AE50</f>
        <v>0</v>
      </c>
    </row>
    <row r="51" customFormat="false" ht="15.05" hidden="false" customHeight="false" outlineLevel="0" collapsed="false">
      <c r="A51" s="242" t="n">
        <v>71643207</v>
      </c>
      <c r="B51" s="237" t="s">
        <v>249</v>
      </c>
      <c r="C51" s="237" t="s">
        <v>190</v>
      </c>
      <c r="D51" s="237" t="s">
        <v>116</v>
      </c>
      <c r="E51" s="238" t="n">
        <v>43927</v>
      </c>
      <c r="F51" s="238" t="n">
        <v>43927</v>
      </c>
      <c r="G51" s="237" t="s">
        <v>247</v>
      </c>
      <c r="H51" s="239" t="n">
        <v>0.5</v>
      </c>
      <c r="I51" s="186"/>
      <c r="J51" s="223" t="str">
        <f aca="false">D51</f>
        <v>VYB_MEC</v>
      </c>
      <c r="K51" s="224" t="str">
        <f aca="false">VLOOKUP($A51,БДСМ!$A$353:$C$2604,3,0)</f>
        <v>STOP_L1</v>
      </c>
      <c r="L51" s="225" t="str">
        <f aca="false">VLOOKUP($A51,БДСМ!$A$352:$P$2459,16,0)</f>
        <v>IP1020200318</v>
      </c>
      <c r="M51" s="226"/>
      <c r="N51" s="226"/>
      <c r="O51" s="226"/>
      <c r="P51" s="227"/>
      <c r="Q51" s="186" t="n">
        <f aca="false">IF(AND(Q$31&gt;=$AA51,Q$31&lt;=$AA51,NOT(ISBLANK($AA51))),$H51,"")</f>
        <v>0.5</v>
      </c>
      <c r="R51" s="186" t="str">
        <f aca="false">IF(AND(R$31&gt;=$AA51,R$31&lt;=$AA51,NOT(ISBLANK($AA51))),$H51,"")</f>
        <v/>
      </c>
      <c r="S51" s="218" t="str">
        <f aca="false">IF(AND(S$31&gt;=$AA51,S$31&lt;=$AA51,NOT(ISBLANK($AA51))),$H51,"")</f>
        <v/>
      </c>
      <c r="T51" s="186" t="str">
        <f aca="false">IF(AND(T$31&gt;=$AA51,T$31&lt;=$AA51,NOT(ISBLANK($AA51))),$H51,"")</f>
        <v/>
      </c>
      <c r="U51" s="186" t="str">
        <f aca="false">IF(AND(U$31&gt;=$AA51,U$31&lt;=$AA51,NOT(ISBLANK($AA51))),$H51,"")</f>
        <v/>
      </c>
      <c r="V51" s="186" t="str">
        <f aca="false">IF(AND(V$31&gt;=$AA51,V$31&lt;=$AA51,NOT(ISBLANK($AA51))),$H51,"")</f>
        <v/>
      </c>
      <c r="W51" s="186" t="str">
        <f aca="false">IF(AND(W$31&gt;=$AA51,W$31&lt;=$AA51,NOT(ISBLANK($AA51))),$H51,"")</f>
        <v/>
      </c>
      <c r="AA51" s="191" t="n">
        <f aca="false">IF($P51,$P51,$F51)</f>
        <v>43927</v>
      </c>
      <c r="AB51" s="225" t="n">
        <f aca="false">IF($J51=$E$22,$H51*448,0)</f>
        <v>0</v>
      </c>
      <c r="AC51" s="225" t="n">
        <f aca="false">IF($J51=$E$22,$I51*448,0)</f>
        <v>0</v>
      </c>
      <c r="AD51" s="327" t="n">
        <f aca="false">IFERROR(VLOOKUP($A51,БДСМ!$A$353:$O$1956,15,0),0)</f>
        <v>0.38</v>
      </c>
      <c r="AE51" s="225" t="n">
        <f aca="false">IFERROR(VLOOKUP($A51,#REF!,13,0),0)</f>
        <v>0</v>
      </c>
      <c r="AF51" s="225" t="n">
        <f aca="false">AB51+AD51</f>
        <v>0.38</v>
      </c>
      <c r="AG51" s="225" t="n">
        <f aca="false">AC51+AE51</f>
        <v>0</v>
      </c>
    </row>
    <row r="52" customFormat="false" ht="15.05" hidden="false" customHeight="false" outlineLevel="0" collapsed="false">
      <c r="A52" s="242" t="n">
        <v>71643208</v>
      </c>
      <c r="B52" s="237" t="s">
        <v>382</v>
      </c>
      <c r="C52" s="237" t="s">
        <v>383</v>
      </c>
      <c r="D52" s="237" t="s">
        <v>116</v>
      </c>
      <c r="E52" s="238" t="n">
        <v>43927</v>
      </c>
      <c r="F52" s="238" t="n">
        <v>43927</v>
      </c>
      <c r="G52" s="237" t="s">
        <v>247</v>
      </c>
      <c r="H52" s="239" t="n">
        <v>4</v>
      </c>
      <c r="I52" s="186"/>
      <c r="J52" s="223" t="str">
        <f aca="false">D52</f>
        <v>VYB_MEC</v>
      </c>
      <c r="K52" s="224" t="str">
        <f aca="false">VLOOKUP($A52,БДСМ!$A$353:$C$2604,3,0)</f>
        <v>STOP_L1</v>
      </c>
      <c r="L52" s="225" t="str">
        <f aca="false">VLOOKUP($A52,БДСМ!$A$352:$P$2459,16,0)</f>
        <v>IP1020200318</v>
      </c>
      <c r="M52" s="226"/>
      <c r="N52" s="226"/>
      <c r="O52" s="226"/>
      <c r="P52" s="227"/>
      <c r="Q52" s="186" t="n">
        <f aca="false">IF(AND(Q$31&gt;=$AA52,Q$31&lt;=$AA52,NOT(ISBLANK($AA52))),$H52,"")</f>
        <v>4</v>
      </c>
      <c r="R52" s="186" t="str">
        <f aca="false">IF(AND(R$31&gt;=$AA52,R$31&lt;=$AA52,NOT(ISBLANK($AA52))),$H52,"")</f>
        <v/>
      </c>
      <c r="S52" s="218" t="str">
        <f aca="false">IF(AND(S$31&gt;=$AA52,S$31&lt;=$AA52,NOT(ISBLANK($AA52))),$H52,"")</f>
        <v/>
      </c>
      <c r="T52" s="186" t="str">
        <f aca="false">IF(AND(T$31&gt;=$AA52,T$31&lt;=$AA52,NOT(ISBLANK($AA52))),$H52,"")</f>
        <v/>
      </c>
      <c r="U52" s="186" t="str">
        <f aca="false">IF(AND(U$31&gt;=$AA52,U$31&lt;=$AA52,NOT(ISBLANK($AA52))),$H52,"")</f>
        <v/>
      </c>
      <c r="V52" s="186" t="str">
        <f aca="false">IF(AND(V$31&gt;=$AA52,V$31&lt;=$AA52,NOT(ISBLANK($AA52))),$H52,"")</f>
        <v/>
      </c>
      <c r="W52" s="186" t="str">
        <f aca="false">IF(AND(W$31&gt;=$AA52,W$31&lt;=$AA52,NOT(ISBLANK($AA52))),$H52,"")</f>
        <v/>
      </c>
      <c r="AA52" s="191" t="n">
        <f aca="false">IF($P52,$P52,$F52)</f>
        <v>43927</v>
      </c>
      <c r="AB52" s="225" t="n">
        <f aca="false">IF($J52=$E$22,$H52*448,0)</f>
        <v>0</v>
      </c>
      <c r="AC52" s="225" t="n">
        <f aca="false">IF($J52=$E$22,$I52*448,0)</f>
        <v>0</v>
      </c>
      <c r="AD52" s="327" t="n">
        <f aca="false">IFERROR(VLOOKUP($A52,БДСМ!$A$353:$O$1956,15,0),0)</f>
        <v>3.01</v>
      </c>
      <c r="AE52" s="225" t="n">
        <f aca="false">IFERROR(VLOOKUP($A52,#REF!,13,0),0)</f>
        <v>0</v>
      </c>
      <c r="AF52" s="225" t="n">
        <f aca="false">AB52+AD52</f>
        <v>3.01</v>
      </c>
      <c r="AG52" s="225" t="n">
        <f aca="false">AC52+AE52</f>
        <v>0</v>
      </c>
    </row>
    <row r="53" customFormat="false" ht="15.05" hidden="false" customHeight="false" outlineLevel="0" collapsed="false">
      <c r="A53" s="242" t="n">
        <v>71643210</v>
      </c>
      <c r="B53" s="237" t="s">
        <v>270</v>
      </c>
      <c r="C53" s="237" t="s">
        <v>387</v>
      </c>
      <c r="D53" s="237" t="s">
        <v>144</v>
      </c>
      <c r="E53" s="238" t="n">
        <v>43927</v>
      </c>
      <c r="F53" s="238" t="n">
        <v>43927</v>
      </c>
      <c r="G53" s="237" t="s">
        <v>247</v>
      </c>
      <c r="H53" s="239" t="n">
        <v>2.1</v>
      </c>
      <c r="I53" s="186"/>
      <c r="J53" s="223" t="s">
        <v>151</v>
      </c>
      <c r="K53" s="224" t="str">
        <f aca="false">VLOOKUP($A53,БДСМ!$A$353:$C$2604,3,0)</f>
        <v>STOP_L1</v>
      </c>
      <c r="L53" s="225" t="str">
        <f aca="false">VLOOKUP($A53,БДСМ!$A$352:$P$2459,16,0)</f>
        <v>IP1020200318</v>
      </c>
      <c r="M53" s="226"/>
      <c r="N53" s="226"/>
      <c r="O53" s="226"/>
      <c r="P53" s="227"/>
      <c r="Q53" s="186" t="n">
        <f aca="false">IF(AND(Q$31&gt;=$AA53,Q$31&lt;=$AA53,NOT(ISBLANK($AA53))),$H53,"")</f>
        <v>2.1</v>
      </c>
      <c r="R53" s="186" t="str">
        <f aca="false">IF(AND(R$31&gt;=$AA53,R$31&lt;=$AA53,NOT(ISBLANK($AA53))),$H53,"")</f>
        <v/>
      </c>
      <c r="S53" s="218" t="str">
        <f aca="false">IF(AND(S$31&gt;=$AA53,S$31&lt;=$AA53,NOT(ISBLANK($AA53))),$H53,"")</f>
        <v/>
      </c>
      <c r="T53" s="186" t="str">
        <f aca="false">IF(AND(T$31&gt;=$AA53,T$31&lt;=$AA53,NOT(ISBLANK($AA53))),$H53,"")</f>
        <v/>
      </c>
      <c r="U53" s="186" t="str">
        <f aca="false">IF(AND(U$31&gt;=$AA53,U$31&lt;=$AA53,NOT(ISBLANK($AA53))),$H53,"")</f>
        <v/>
      </c>
      <c r="V53" s="186" t="str">
        <f aca="false">IF(AND(V$31&gt;=$AA53,V$31&lt;=$AA53,NOT(ISBLANK($AA53))),$H53,"")</f>
        <v/>
      </c>
      <c r="W53" s="186" t="str">
        <f aca="false">IF(AND(W$31&gt;=$AA53,W$31&lt;=$AA53,NOT(ISBLANK($AA53))),$H53,"")</f>
        <v/>
      </c>
      <c r="AA53" s="191" t="n">
        <f aca="false">IF($P53,$P53,$F53)</f>
        <v>43927</v>
      </c>
      <c r="AB53" s="225" t="n">
        <f aca="false">IF($J53=$E$22,$H53*448,0)</f>
        <v>0</v>
      </c>
      <c r="AC53" s="225" t="n">
        <f aca="false">IF($J53=$E$22,$I53*448,0)</f>
        <v>0</v>
      </c>
      <c r="AD53" s="327" t="n">
        <f aca="false">IFERROR(VLOOKUP($A53,БДСМ!$A$353:$O$1956,15,0),0)</f>
        <v>1.61</v>
      </c>
      <c r="AE53" s="225" t="n">
        <f aca="false">IFERROR(VLOOKUP($A53,#REF!,13,0),0)</f>
        <v>0</v>
      </c>
      <c r="AF53" s="225" t="n">
        <f aca="false">AB53+AD53</f>
        <v>1.61</v>
      </c>
      <c r="AG53" s="225" t="n">
        <f aca="false">AC53+AE53</f>
        <v>0</v>
      </c>
    </row>
    <row r="54" customFormat="false" ht="15.05" hidden="false" customHeight="false" outlineLevel="0" collapsed="false">
      <c r="A54" s="242" t="n">
        <v>71643213</v>
      </c>
      <c r="B54" s="237" t="s">
        <v>394</v>
      </c>
      <c r="C54" s="237" t="s">
        <v>353</v>
      </c>
      <c r="D54" s="237" t="s">
        <v>116</v>
      </c>
      <c r="E54" s="238" t="n">
        <v>43927</v>
      </c>
      <c r="F54" s="238" t="n">
        <v>43927</v>
      </c>
      <c r="G54" s="237" t="s">
        <v>238</v>
      </c>
      <c r="H54" s="239" t="n">
        <v>6.9</v>
      </c>
      <c r="I54" s="186"/>
      <c r="J54" s="223" t="str">
        <f aca="false">D54</f>
        <v>VYB_MEC</v>
      </c>
      <c r="K54" s="224" t="str">
        <f aca="false">VLOOKUP($A54,БДСМ!$A$353:$C$2604,3,0)</f>
        <v>STOP_L1</v>
      </c>
      <c r="L54" s="225" t="str">
        <f aca="false">VLOOKUP($A54,БДСМ!$A$352:$P$2459,16,0)</f>
        <v>IP1020200318</v>
      </c>
      <c r="M54" s="226"/>
      <c r="N54" s="226"/>
      <c r="O54" s="226"/>
      <c r="P54" s="227"/>
      <c r="Q54" s="186" t="n">
        <f aca="false">IF(AND(Q$31&gt;=$AA54,Q$31&lt;=$AA54,NOT(ISBLANK($AA54))),$H54,"")</f>
        <v>6.9</v>
      </c>
      <c r="R54" s="186" t="str">
        <f aca="false">IF(AND(R$31&gt;=$AA54,R$31&lt;=$AA54,NOT(ISBLANK($AA54))),$H54,"")</f>
        <v/>
      </c>
      <c r="S54" s="218" t="str">
        <f aca="false">IF(AND(S$31&gt;=$AA54,S$31&lt;=$AA54,NOT(ISBLANK($AA54))),$H54,"")</f>
        <v/>
      </c>
      <c r="T54" s="186" t="str">
        <f aca="false">IF(AND(T$31&gt;=$AA54,T$31&lt;=$AA54,NOT(ISBLANK($AA54))),$H54,"")</f>
        <v/>
      </c>
      <c r="U54" s="186" t="str">
        <f aca="false">IF(AND(U$31&gt;=$AA54,U$31&lt;=$AA54,NOT(ISBLANK($AA54))),$H54,"")</f>
        <v/>
      </c>
      <c r="V54" s="186" t="str">
        <f aca="false">IF(AND(V$31&gt;=$AA54,V$31&lt;=$AA54,NOT(ISBLANK($AA54))),$H54,"")</f>
        <v/>
      </c>
      <c r="W54" s="186" t="str">
        <f aca="false">IF(AND(W$31&gt;=$AA54,W$31&lt;=$AA54,NOT(ISBLANK($AA54))),$H54,"")</f>
        <v/>
      </c>
      <c r="AA54" s="191" t="n">
        <f aca="false">IF($P54,$P54,$F54)</f>
        <v>43927</v>
      </c>
      <c r="AB54" s="225" t="n">
        <f aca="false">IF($J54=$E$22,$H54*448,0)</f>
        <v>0</v>
      </c>
      <c r="AC54" s="225" t="n">
        <f aca="false">IF($J54=$E$22,$I54*448,0)</f>
        <v>0</v>
      </c>
      <c r="AD54" s="327" t="n">
        <f aca="false">IFERROR(VLOOKUP($A54,БДСМ!$A$353:$O$1956,15,0),0)</f>
        <v>5.19</v>
      </c>
      <c r="AE54" s="225" t="n">
        <f aca="false">IFERROR(VLOOKUP($A54,#REF!,13,0),0)</f>
        <v>0</v>
      </c>
      <c r="AF54" s="225" t="n">
        <f aca="false">AB54+AD54</f>
        <v>5.19</v>
      </c>
      <c r="AG54" s="225" t="n">
        <f aca="false">AC54+AE54</f>
        <v>0</v>
      </c>
    </row>
    <row r="55" customFormat="false" ht="15.05" hidden="false" customHeight="true" outlineLevel="0" collapsed="false">
      <c r="A55" s="242" t="n">
        <v>71643215</v>
      </c>
      <c r="B55" s="237" t="s">
        <v>398</v>
      </c>
      <c r="C55" s="237" t="s">
        <v>399</v>
      </c>
      <c r="D55" s="237" t="s">
        <v>116</v>
      </c>
      <c r="E55" s="238" t="n">
        <v>43927</v>
      </c>
      <c r="F55" s="238" t="n">
        <v>43927</v>
      </c>
      <c r="G55" s="237" t="s">
        <v>238</v>
      </c>
      <c r="H55" s="239" t="n">
        <v>1.4</v>
      </c>
      <c r="I55" s="186"/>
      <c r="J55" s="223" t="str">
        <f aca="false">D55</f>
        <v>VYB_MEC</v>
      </c>
      <c r="K55" s="224" t="str">
        <f aca="false">VLOOKUP($A55,БДСМ!$A$353:$C$2604,3,0)</f>
        <v>STOP_L1</v>
      </c>
      <c r="L55" s="225" t="str">
        <f aca="false">VLOOKUP($A55,БДСМ!$A$352:$P$2459,16,0)</f>
        <v>IP1020200318</v>
      </c>
      <c r="M55" s="226"/>
      <c r="N55" s="226"/>
      <c r="O55" s="226"/>
      <c r="P55" s="227"/>
      <c r="Q55" s="186" t="n">
        <f aca="false">IF(AND(Q$31&gt;=$AA55,Q$31&lt;=$AA55,NOT(ISBLANK($AA55))),$H55,"")</f>
        <v>1.4</v>
      </c>
      <c r="R55" s="186" t="str">
        <f aca="false">IF(AND(R$31&gt;=$AA55,R$31&lt;=$AA55,NOT(ISBLANK($AA55))),$H55,"")</f>
        <v/>
      </c>
      <c r="S55" s="218" t="str">
        <f aca="false">IF(AND(S$31&gt;=$AA55,S$31&lt;=$AA55,NOT(ISBLANK($AA55))),$H55,"")</f>
        <v/>
      </c>
      <c r="T55" s="186" t="str">
        <f aca="false">IF(AND(T$31&gt;=$AA55,T$31&lt;=$AA55,NOT(ISBLANK($AA55))),$H55,"")</f>
        <v/>
      </c>
      <c r="U55" s="186" t="str">
        <f aca="false">IF(AND(U$31&gt;=$AA55,U$31&lt;=$AA55,NOT(ISBLANK($AA55))),$H55,"")</f>
        <v/>
      </c>
      <c r="V55" s="186" t="str">
        <f aca="false">IF(AND(V$31&gt;=$AA55,V$31&lt;=$AA55,NOT(ISBLANK($AA55))),$H55,"")</f>
        <v/>
      </c>
      <c r="W55" s="186" t="str">
        <f aca="false">IF(AND(W$31&gt;=$AA55,W$31&lt;=$AA55,NOT(ISBLANK($AA55))),$H55,"")</f>
        <v/>
      </c>
      <c r="AA55" s="191" t="n">
        <f aca="false">IF($P55,$P55,$F55)</f>
        <v>43927</v>
      </c>
      <c r="AB55" s="225" t="n">
        <f aca="false">IF($J55=$E$22,$H55*448,0)</f>
        <v>0</v>
      </c>
      <c r="AC55" s="225" t="n">
        <f aca="false">IF($J55=$E$22,$I55*448,0)</f>
        <v>0</v>
      </c>
      <c r="AD55" s="327" t="n">
        <f aca="false">IFERROR(VLOOKUP($A55,БДСМ!$A$353:$O$1956,15,0),0)</f>
        <v>1.05</v>
      </c>
      <c r="AE55" s="225" t="n">
        <f aca="false">IFERROR(VLOOKUP($A55,#REF!,13,0),0)</f>
        <v>0</v>
      </c>
      <c r="AF55" s="225" t="n">
        <f aca="false">AB55+AD55</f>
        <v>1.05</v>
      </c>
      <c r="AG55" s="225" t="n">
        <f aca="false">AC55+AE55</f>
        <v>0</v>
      </c>
    </row>
    <row r="56" customFormat="false" ht="15.05" hidden="false" customHeight="false" outlineLevel="0" collapsed="false">
      <c r="A56" s="242" t="n">
        <v>71643216</v>
      </c>
      <c r="B56" s="237" t="s">
        <v>403</v>
      </c>
      <c r="C56" s="237" t="s">
        <v>404</v>
      </c>
      <c r="D56" s="237" t="s">
        <v>138</v>
      </c>
      <c r="E56" s="238" t="n">
        <v>43927</v>
      </c>
      <c r="F56" s="238" t="n">
        <v>43927</v>
      </c>
      <c r="G56" s="237" t="s">
        <v>247</v>
      </c>
      <c r="H56" s="239" t="n">
        <v>3.4</v>
      </c>
      <c r="I56" s="186" t="n">
        <v>4</v>
      </c>
      <c r="J56" s="223" t="str">
        <f aca="false">D56</f>
        <v>VYB_OSN</v>
      </c>
      <c r="K56" s="224" t="str">
        <f aca="false">VLOOKUP($A56,БДСМ!$A$353:$C$2604,3,0)</f>
        <v>STOP_L1</v>
      </c>
      <c r="L56" s="225" t="str">
        <f aca="false">VLOOKUP($A56,БДСМ!$A$352:$P$2459,16,0)</f>
        <v>IP1020200318</v>
      </c>
      <c r="M56" s="226"/>
      <c r="N56" s="226"/>
      <c r="O56" s="226"/>
      <c r="P56" s="227"/>
      <c r="Q56" s="186" t="n">
        <f aca="false">IF(AND(Q$31&gt;=$AA56,Q$31&lt;=$AA56,NOT(ISBLANK($AA56))),$H56,"")</f>
        <v>3.4</v>
      </c>
      <c r="R56" s="186" t="str">
        <f aca="false">IF(AND(R$31&gt;=$AA56,R$31&lt;=$AA56,NOT(ISBLANK($AA56))),$H56,"")</f>
        <v/>
      </c>
      <c r="S56" s="218" t="str">
        <f aca="false">IF(AND(S$31&gt;=$AA56,S$31&lt;=$AA56,NOT(ISBLANK($AA56))),$H56,"")</f>
        <v/>
      </c>
      <c r="T56" s="186" t="str">
        <f aca="false">IF(AND(T$31&gt;=$AA56,T$31&lt;=$AA56,NOT(ISBLANK($AA56))),$H56,"")</f>
        <v/>
      </c>
      <c r="U56" s="186" t="str">
        <f aca="false">IF(AND(U$31&gt;=$AA56,U$31&lt;=$AA56,NOT(ISBLANK($AA56))),$H56,"")</f>
        <v/>
      </c>
      <c r="V56" s="186" t="str">
        <f aca="false">IF(AND(V$31&gt;=$AA56,V$31&lt;=$AA56,NOT(ISBLANK($AA56))),$H56,"")</f>
        <v/>
      </c>
      <c r="W56" s="186" t="str">
        <f aca="false">IF(AND(W$31&gt;=$AA56,W$31&lt;=$AA56,NOT(ISBLANK($AA56))),$H56,"")</f>
        <v/>
      </c>
      <c r="AA56" s="191" t="n">
        <f aca="false">IF($P56,$P56,$F56)</f>
        <v>43927</v>
      </c>
      <c r="AB56" s="225" t="n">
        <f aca="false">IF($J56=$E$22,$H56*448,0)</f>
        <v>1523.2</v>
      </c>
      <c r="AC56" s="225" t="n">
        <f aca="false">IF($J56=$E$22,$I56*448,0)</f>
        <v>1792</v>
      </c>
      <c r="AD56" s="327" t="n">
        <f aca="false">IFERROR(VLOOKUP($A56,БДСМ!$A$353:$O$1956,15,0),0)</f>
        <v>0</v>
      </c>
      <c r="AE56" s="225" t="n">
        <f aca="false">IFERROR(VLOOKUP($A56,#REF!,13,0),0)</f>
        <v>0</v>
      </c>
      <c r="AF56" s="225" t="n">
        <f aca="false">AB56+AD56</f>
        <v>1523.2</v>
      </c>
      <c r="AG56" s="225" t="n">
        <f aca="false">AC56+AE56</f>
        <v>1792</v>
      </c>
    </row>
    <row r="57" customFormat="false" ht="15.05" hidden="false" customHeight="true" outlineLevel="0" collapsed="false">
      <c r="A57" s="242" t="n">
        <v>71643222</v>
      </c>
      <c r="B57" s="237" t="s">
        <v>424</v>
      </c>
      <c r="C57" s="237" t="s">
        <v>425</v>
      </c>
      <c r="D57" s="237" t="s">
        <v>130</v>
      </c>
      <c r="E57" s="238" t="n">
        <v>43927</v>
      </c>
      <c r="F57" s="238" t="n">
        <v>43927</v>
      </c>
      <c r="G57" s="237" t="s">
        <v>247</v>
      </c>
      <c r="H57" s="239" t="n">
        <v>3</v>
      </c>
      <c r="I57" s="186"/>
      <c r="J57" s="223" t="str">
        <f aca="false">D57</f>
        <v>M_K_VKAV</v>
      </c>
      <c r="K57" s="224" t="str">
        <f aca="false">VLOOKUP($A57,БДСМ!$A$353:$C$2604,3,0)</f>
        <v>STOP_L1</v>
      </c>
      <c r="L57" s="225" t="str">
        <f aca="false">VLOOKUP($A57,БДСМ!$A$352:$P$2459,16,0)</f>
        <v>IP1020200318</v>
      </c>
      <c r="M57" s="226"/>
      <c r="N57" s="226"/>
      <c r="O57" s="226"/>
      <c r="P57" s="227"/>
      <c r="Q57" s="186" t="n">
        <f aca="false">IF(AND(Q$31&gt;=$AA57,Q$31&lt;=$AA57,NOT(ISBLANK($AA57))),$H57,"")</f>
        <v>3</v>
      </c>
      <c r="R57" s="186" t="str">
        <f aca="false">IF(AND(R$31&gt;=$AA57,R$31&lt;=$AA57,NOT(ISBLANK($AA57))),$H57,"")</f>
        <v/>
      </c>
      <c r="S57" s="218" t="str">
        <f aca="false">IF(AND(S$31&gt;=$AA57,S$31&lt;=$AA57,NOT(ISBLANK($AA57))),$H57,"")</f>
        <v/>
      </c>
      <c r="T57" s="186" t="str">
        <f aca="false">IF(AND(T$31&gt;=$AA57,T$31&lt;=$AA57,NOT(ISBLANK($AA57))),$H57,"")</f>
        <v/>
      </c>
      <c r="U57" s="186" t="str">
        <f aca="false">IF(AND(U$31&gt;=$AA57,U$31&lt;=$AA57,NOT(ISBLANK($AA57))),$H57,"")</f>
        <v/>
      </c>
      <c r="V57" s="186" t="str">
        <f aca="false">IF(AND(V$31&gt;=$AA57,V$31&lt;=$AA57,NOT(ISBLANK($AA57))),$H57,"")</f>
        <v/>
      </c>
      <c r="W57" s="186" t="str">
        <f aca="false">IF(AND(W$31&gt;=$AA57,W$31&lt;=$AA57,NOT(ISBLANK($AA57))),$H57,"")</f>
        <v/>
      </c>
      <c r="AA57" s="191" t="n">
        <f aca="false">IF($P57,$P57,$F57)</f>
        <v>43927</v>
      </c>
      <c r="AB57" s="225" t="n">
        <f aca="false">IF($J57=$E$22,$H57*448,0)</f>
        <v>0</v>
      </c>
      <c r="AC57" s="225" t="n">
        <f aca="false">IF($J57=$E$22,$I57*448,0)</f>
        <v>0</v>
      </c>
      <c r="AD57" s="327" t="n">
        <f aca="false">IFERROR(VLOOKUP($A57,БДСМ!$A$353:$O$1956,15,0),0)</f>
        <v>114204.19</v>
      </c>
      <c r="AE57" s="225" t="n">
        <f aca="false">IFERROR(VLOOKUP($A57,#REF!,13,0),0)</f>
        <v>0</v>
      </c>
      <c r="AF57" s="225" t="n">
        <f aca="false">AB57+AD57</f>
        <v>114204.19</v>
      </c>
      <c r="AG57" s="225" t="n">
        <f aca="false">AC57+AE57</f>
        <v>0</v>
      </c>
    </row>
    <row r="58" customFormat="false" ht="15.05" hidden="false" customHeight="false" outlineLevel="0" collapsed="false">
      <c r="A58" s="242" t="n">
        <v>71643278</v>
      </c>
      <c r="B58" s="237" t="s">
        <v>352</v>
      </c>
      <c r="C58" s="237" t="s">
        <v>429</v>
      </c>
      <c r="D58" s="237" t="s">
        <v>116</v>
      </c>
      <c r="E58" s="238" t="n">
        <v>43927</v>
      </c>
      <c r="F58" s="238" t="n">
        <v>43927</v>
      </c>
      <c r="G58" s="237" t="s">
        <v>238</v>
      </c>
      <c r="H58" s="239" t="n">
        <v>4</v>
      </c>
      <c r="I58" s="186" t="n">
        <v>6</v>
      </c>
      <c r="J58" s="223" t="s">
        <v>138</v>
      </c>
      <c r="K58" s="224" t="n">
        <f aca="false">VLOOKUP($A58,БДСМ!$A$353:$C$2604,3,0)</f>
        <v>0</v>
      </c>
      <c r="L58" s="225" t="str">
        <f aca="false">VLOOKUP($A58,БДСМ!$A$352:$P$2459,16,0)</f>
        <v>IP1020200318</v>
      </c>
      <c r="M58" s="226"/>
      <c r="N58" s="226"/>
      <c r="O58" s="226"/>
      <c r="P58" s="227" t="n">
        <v>43930</v>
      </c>
      <c r="Q58" s="186" t="str">
        <f aca="false">IF(AND(Q$31&gt;=$AA58,Q$31&lt;=$AA58,NOT(ISBLANK($AA58))),$H58,"")</f>
        <v/>
      </c>
      <c r="R58" s="186" t="str">
        <f aca="false">IF(AND(R$31&gt;=$AA58,R$31&lt;=$AA58,NOT(ISBLANK($AA58))),$H58,"")</f>
        <v/>
      </c>
      <c r="S58" s="218" t="str">
        <f aca="false">IF(AND(S$31&gt;=$AA58,S$31&lt;=$AA58,NOT(ISBLANK($AA58))),$H58,"")</f>
        <v/>
      </c>
      <c r="T58" s="186" t="n">
        <f aca="false">IF(AND(T$31&gt;=$AA58,T$31&lt;=$AA58,NOT(ISBLANK($AA58))),$H58,"")</f>
        <v>4</v>
      </c>
      <c r="U58" s="186" t="str">
        <f aca="false">IF(AND(U$31&gt;=$AA58,U$31&lt;=$AA58,NOT(ISBLANK($AA58))),$H58,"")</f>
        <v/>
      </c>
      <c r="V58" s="186" t="str">
        <f aca="false">IF(AND(V$31&gt;=$AA58,V$31&lt;=$AA58,NOT(ISBLANK($AA58))),$H58,"")</f>
        <v/>
      </c>
      <c r="W58" s="186" t="str">
        <f aca="false">IF(AND(W$31&gt;=$AA58,W$31&lt;=$AA58,NOT(ISBLANK($AA58))),$H58,"")</f>
        <v/>
      </c>
      <c r="AA58" s="191" t="n">
        <f aca="false">IF($P58,$P58,$F58)</f>
        <v>43930</v>
      </c>
      <c r="AB58" s="225" t="n">
        <f aca="false">IF($J58=$E$22,$H58*448,0)</f>
        <v>1792</v>
      </c>
      <c r="AC58" s="225" t="n">
        <f aca="false">IF($J58=$E$22,$I58*448,0)</f>
        <v>2688</v>
      </c>
      <c r="AD58" s="327" t="n">
        <f aca="false">IFERROR(VLOOKUP($A58,БДСМ!$A$353:$O$1956,15,0),0)</f>
        <v>3.01</v>
      </c>
      <c r="AE58" s="225" t="n">
        <f aca="false">IFERROR(VLOOKUP($A58,#REF!,13,0),0)</f>
        <v>0</v>
      </c>
      <c r="AF58" s="225" t="n">
        <f aca="false">AB58+AD58</f>
        <v>1795.01</v>
      </c>
      <c r="AG58" s="225" t="n">
        <f aca="false">AC58+AE58</f>
        <v>2688</v>
      </c>
    </row>
    <row r="59" customFormat="false" ht="15.05" hidden="false" customHeight="false" outlineLevel="0" collapsed="false">
      <c r="A59" s="242" t="n">
        <v>71643279</v>
      </c>
      <c r="B59" s="237" t="s">
        <v>321</v>
      </c>
      <c r="C59" s="237" t="s">
        <v>431</v>
      </c>
      <c r="D59" s="237" t="s">
        <v>116</v>
      </c>
      <c r="E59" s="238" t="n">
        <v>43927</v>
      </c>
      <c r="F59" s="238" t="n">
        <v>43927</v>
      </c>
      <c r="G59" s="237" t="s">
        <v>238</v>
      </c>
      <c r="H59" s="239" t="n">
        <v>2</v>
      </c>
      <c r="I59" s="186"/>
      <c r="J59" s="223" t="s">
        <v>124</v>
      </c>
      <c r="K59" s="224" t="n">
        <f aca="false">VLOOKUP($A59,БДСМ!$A$353:$C$2604,3,0)</f>
        <v>0</v>
      </c>
      <c r="L59" s="225" t="str">
        <f aca="false">VLOOKUP($A59,БДСМ!$A$352:$P$2459,16,0)</f>
        <v>IP1020200318</v>
      </c>
      <c r="M59" s="226"/>
      <c r="N59" s="226"/>
      <c r="O59" s="226"/>
      <c r="P59" s="227" t="n">
        <v>43931</v>
      </c>
      <c r="Q59" s="186" t="str">
        <f aca="false">IF(AND(Q$31&gt;=$AA59,Q$31&lt;=$AA59,NOT(ISBLANK($AA59))),$H59,"")</f>
        <v/>
      </c>
      <c r="R59" s="186" t="str">
        <f aca="false">IF(AND(R$31&gt;=$AA59,R$31&lt;=$AA59,NOT(ISBLANK($AA59))),$H59,"")</f>
        <v/>
      </c>
      <c r="S59" s="218" t="str">
        <f aca="false">IF(AND(S$31&gt;=$AA59,S$31&lt;=$AA59,NOT(ISBLANK($AA59))),$H59,"")</f>
        <v/>
      </c>
      <c r="T59" s="186" t="str">
        <f aca="false">IF(AND(T$31&gt;=$AA59,T$31&lt;=$AA59,NOT(ISBLANK($AA59))),$H59,"")</f>
        <v/>
      </c>
      <c r="U59" s="186" t="n">
        <f aca="false">IF(AND(U$31&gt;=$AA59,U$31&lt;=$AA59,NOT(ISBLANK($AA59))),$H59,"")</f>
        <v>2</v>
      </c>
      <c r="V59" s="186" t="str">
        <f aca="false">IF(AND(V$31&gt;=$AA59,V$31&lt;=$AA59,NOT(ISBLANK($AA59))),$H59,"")</f>
        <v/>
      </c>
      <c r="W59" s="186" t="str">
        <f aca="false">IF(AND(W$31&gt;=$AA59,W$31&lt;=$AA59,NOT(ISBLANK($AA59))),$H59,"")</f>
        <v/>
      </c>
      <c r="AA59" s="191" t="n">
        <f aca="false">IF($P59,$P59,$F59)</f>
        <v>43931</v>
      </c>
      <c r="AB59" s="225" t="n">
        <f aca="false">IF($J59=$E$22,$H59*448,0)</f>
        <v>0</v>
      </c>
      <c r="AC59" s="225" t="n">
        <f aca="false">IF($J59=$E$22,$I59*448,0)</f>
        <v>0</v>
      </c>
      <c r="AD59" s="327" t="n">
        <f aca="false">IFERROR(VLOOKUP($A59,БДСМ!$A$353:$O$1956,15,0),0)</f>
        <v>1.52</v>
      </c>
      <c r="AE59" s="225" t="n">
        <f aca="false">IFERROR(VLOOKUP($A59,#REF!,13,0),0)</f>
        <v>0</v>
      </c>
      <c r="AF59" s="225" t="n">
        <f aca="false">AB59+AD59</f>
        <v>1.52</v>
      </c>
      <c r="AG59" s="225" t="n">
        <f aca="false">AC59+AE59</f>
        <v>0</v>
      </c>
    </row>
    <row r="60" customFormat="false" ht="15.05" hidden="false" customHeight="false" outlineLevel="0" collapsed="false">
      <c r="A60" s="242" t="n">
        <v>71643280</v>
      </c>
      <c r="B60" s="237" t="s">
        <v>328</v>
      </c>
      <c r="C60" s="237" t="s">
        <v>433</v>
      </c>
      <c r="D60" s="237" t="s">
        <v>116</v>
      </c>
      <c r="E60" s="238" t="n">
        <v>43927</v>
      </c>
      <c r="F60" s="238" t="n">
        <v>43927</v>
      </c>
      <c r="G60" s="237" t="s">
        <v>238</v>
      </c>
      <c r="H60" s="239" t="n">
        <v>0</v>
      </c>
      <c r="I60" s="186"/>
      <c r="J60" s="223" t="str">
        <f aca="false">D60</f>
        <v>VYB_MEC</v>
      </c>
      <c r="K60" s="224" t="n">
        <f aca="false">VLOOKUP($A60,БДСМ!$A$353:$C$2604,3,0)</f>
        <v>0</v>
      </c>
      <c r="L60" s="225" t="str">
        <f aca="false">VLOOKUP($A60,БДСМ!$A$352:$P$2459,16,0)</f>
        <v>IP1020200318</v>
      </c>
      <c r="M60" s="226"/>
      <c r="N60" s="226"/>
      <c r="O60" s="226"/>
      <c r="P60" s="227"/>
      <c r="Q60" s="186" t="n">
        <f aca="false">IF(AND(Q$31&gt;=$AA60,Q$31&lt;=$AA60,NOT(ISBLANK($AA60))),$H60,"")</f>
        <v>0</v>
      </c>
      <c r="R60" s="186" t="str">
        <f aca="false">IF(AND(R$31&gt;=$AA60,R$31&lt;=$AA60,NOT(ISBLANK($AA60))),$H60,"")</f>
        <v/>
      </c>
      <c r="S60" s="218" t="str">
        <f aca="false">IF(AND(S$31&gt;=$AA60,S$31&lt;=$AA60,NOT(ISBLANK($AA60))),$H60,"")</f>
        <v/>
      </c>
      <c r="T60" s="186" t="str">
        <f aca="false">IF(AND(T$31&gt;=$AA60,T$31&lt;=$AA60,NOT(ISBLANK($AA60))),$H60,"")</f>
        <v/>
      </c>
      <c r="U60" s="186" t="str">
        <f aca="false">IF(AND(U$31&gt;=$AA60,U$31&lt;=$AA60,NOT(ISBLANK($AA60))),$H60,"")</f>
        <v/>
      </c>
      <c r="V60" s="186" t="str">
        <f aca="false">IF(AND(V$31&gt;=$AA60,V$31&lt;=$AA60,NOT(ISBLANK($AA60))),$H60,"")</f>
        <v/>
      </c>
      <c r="W60" s="186" t="str">
        <f aca="false">IF(AND(W$31&gt;=$AA60,W$31&lt;=$AA60,NOT(ISBLANK($AA60))),$H60,"")</f>
        <v/>
      </c>
      <c r="AA60" s="191" t="n">
        <f aca="false">IF($P60,$P60,$F60)</f>
        <v>43927</v>
      </c>
      <c r="AB60" s="225" t="n">
        <f aca="false">IF($J60=$E$22,$H60*448,0)</f>
        <v>0</v>
      </c>
      <c r="AC60" s="225" t="n">
        <f aca="false">IF($J60=$E$22,$I60*448,0)</f>
        <v>0</v>
      </c>
      <c r="AD60" s="327" t="n">
        <f aca="false">IFERROR(VLOOKUP($A60,БДСМ!$A$353:$O$1956,15,0),0)</f>
        <v>0</v>
      </c>
      <c r="AE60" s="225" t="n">
        <f aca="false">IFERROR(VLOOKUP($A60,#REF!,13,0),0)</f>
        <v>0</v>
      </c>
      <c r="AF60" s="225" t="n">
        <f aca="false">AB60+AD60</f>
        <v>0</v>
      </c>
      <c r="AG60" s="225" t="n">
        <f aca="false">AC60+AE60</f>
        <v>0</v>
      </c>
    </row>
    <row r="61" customFormat="false" ht="15.05" hidden="false" customHeight="false" outlineLevel="0" collapsed="false">
      <c r="A61" s="242" t="n">
        <v>71643281</v>
      </c>
      <c r="B61" s="237" t="s">
        <v>374</v>
      </c>
      <c r="C61" s="237" t="s">
        <v>436</v>
      </c>
      <c r="D61" s="237" t="s">
        <v>144</v>
      </c>
      <c r="E61" s="238" t="n">
        <v>43927</v>
      </c>
      <c r="F61" s="238" t="n">
        <v>43927</v>
      </c>
      <c r="G61" s="237" t="s">
        <v>247</v>
      </c>
      <c r="H61" s="239" t="n">
        <v>4</v>
      </c>
      <c r="I61" s="186"/>
      <c r="J61" s="223" t="str">
        <f aca="false">D61</f>
        <v>VYB_ELE</v>
      </c>
      <c r="K61" s="224" t="str">
        <f aca="false">VLOOKUP($A61,БДСМ!$A$353:$C$2604,3,0)</f>
        <v>STOP_L1</v>
      </c>
      <c r="L61" s="225" t="str">
        <f aca="false">VLOOKUP($A61,БДСМ!$A$352:$P$2459,16,0)</f>
        <v>IP1020200318</v>
      </c>
      <c r="M61" s="226"/>
      <c r="N61" s="226"/>
      <c r="O61" s="226"/>
      <c r="P61" s="227"/>
      <c r="Q61" s="186" t="n">
        <f aca="false">IF(AND(Q$31&gt;=$AA61,Q$31&lt;=$AA61,NOT(ISBLANK($AA61))),$H61,"")</f>
        <v>4</v>
      </c>
      <c r="R61" s="186" t="str">
        <f aca="false">IF(AND(R$31&gt;=$AA61,R$31&lt;=$AA61,NOT(ISBLANK($AA61))),$H61,"")</f>
        <v/>
      </c>
      <c r="S61" s="218" t="str">
        <f aca="false">IF(AND(S$31&gt;=$AA61,S$31&lt;=$AA61,NOT(ISBLANK($AA61))),$H61,"")</f>
        <v/>
      </c>
      <c r="T61" s="186" t="str">
        <f aca="false">IF(AND(T$31&gt;=$AA61,T$31&lt;=$AA61,NOT(ISBLANK($AA61))),$H61,"")</f>
        <v/>
      </c>
      <c r="U61" s="186" t="str">
        <f aca="false">IF(AND(U$31&gt;=$AA61,U$31&lt;=$AA61,NOT(ISBLANK($AA61))),$H61,"")</f>
        <v/>
      </c>
      <c r="V61" s="186" t="str">
        <f aca="false">IF(AND(V$31&gt;=$AA61,V$31&lt;=$AA61,NOT(ISBLANK($AA61))),$H61,"")</f>
        <v/>
      </c>
      <c r="W61" s="186" t="str">
        <f aca="false">IF(AND(W$31&gt;=$AA61,W$31&lt;=$AA61,NOT(ISBLANK($AA61))),$H61,"")</f>
        <v/>
      </c>
      <c r="AA61" s="191" t="n">
        <f aca="false">IF($P61,$P61,$F61)</f>
        <v>43927</v>
      </c>
      <c r="AB61" s="225" t="n">
        <f aca="false">IF($J61=$E$22,$H61*448,0)</f>
        <v>0</v>
      </c>
      <c r="AC61" s="225" t="n">
        <f aca="false">IF($J61=$E$22,$I61*448,0)</f>
        <v>0</v>
      </c>
      <c r="AD61" s="327" t="n">
        <f aca="false">IFERROR(VLOOKUP($A61,БДСМ!$A$353:$O$1956,15,0),0)</f>
        <v>3.01</v>
      </c>
      <c r="AE61" s="225" t="n">
        <f aca="false">IFERROR(VLOOKUP($A61,#REF!,13,0),0)</f>
        <v>0</v>
      </c>
      <c r="AF61" s="225" t="n">
        <f aca="false">AB61+AD61</f>
        <v>3.01</v>
      </c>
      <c r="AG61" s="225" t="n">
        <f aca="false">AC61+AE61</f>
        <v>0</v>
      </c>
    </row>
    <row r="62" customFormat="false" ht="15.05" hidden="false" customHeight="false" outlineLevel="0" collapsed="false">
      <c r="A62" s="242" t="n">
        <v>71648185</v>
      </c>
      <c r="B62" s="237" t="s">
        <v>439</v>
      </c>
      <c r="C62" s="237" t="s">
        <v>440</v>
      </c>
      <c r="D62" s="237" t="s">
        <v>130</v>
      </c>
      <c r="E62" s="238" t="n">
        <v>43927</v>
      </c>
      <c r="F62" s="238" t="n">
        <v>43927</v>
      </c>
      <c r="G62" s="237" t="s">
        <v>238</v>
      </c>
      <c r="H62" s="239" t="n">
        <v>2</v>
      </c>
      <c r="I62" s="186"/>
      <c r="J62" s="223" t="str">
        <f aca="false">D62</f>
        <v>M_K_VKAV</v>
      </c>
      <c r="K62" s="224" t="n">
        <f aca="false">VLOOKUP($A62,БДСМ!$A$353:$C$2604,3,0)</f>
        <v>0</v>
      </c>
      <c r="L62" s="225" t="str">
        <f aca="false">VLOOKUP($A62,БДСМ!$A$352:$P$2459,16,0)</f>
        <v>IP1020200326</v>
      </c>
      <c r="M62" s="226"/>
      <c r="N62" s="226"/>
      <c r="O62" s="226"/>
      <c r="P62" s="227"/>
      <c r="Q62" s="186" t="n">
        <f aca="false">IF(AND(Q$31&gt;=$AA62,Q$31&lt;=$AA62,NOT(ISBLANK($AA62))),$H62,"")</f>
        <v>2</v>
      </c>
      <c r="R62" s="186" t="str">
        <f aca="false">IF(AND(R$31&gt;=$AA62,R$31&lt;=$AA62,NOT(ISBLANK($AA62))),$H62,"")</f>
        <v/>
      </c>
      <c r="S62" s="218" t="str">
        <f aca="false">IF(AND(S$31&gt;=$AA62,S$31&lt;=$AA62,NOT(ISBLANK($AA62))),$H62,"")</f>
        <v/>
      </c>
      <c r="T62" s="186" t="str">
        <f aca="false">IF(AND(T$31&gt;=$AA62,T$31&lt;=$AA62,NOT(ISBLANK($AA62))),$H62,"")</f>
        <v/>
      </c>
      <c r="U62" s="186" t="str">
        <f aca="false">IF(AND(U$31&gt;=$AA62,U$31&lt;=$AA62,NOT(ISBLANK($AA62))),$H62,"")</f>
        <v/>
      </c>
      <c r="V62" s="186" t="str">
        <f aca="false">IF(AND(V$31&gt;=$AA62,V$31&lt;=$AA62,NOT(ISBLANK($AA62))),$H62,"")</f>
        <v/>
      </c>
      <c r="W62" s="186" t="str">
        <f aca="false">IF(AND(W$31&gt;=$AA62,W$31&lt;=$AA62,NOT(ISBLANK($AA62))),$H62,"")</f>
        <v/>
      </c>
      <c r="AA62" s="191" t="n">
        <f aca="false">IF($P62,$P62,$F62)</f>
        <v>43927</v>
      </c>
      <c r="AB62" s="225" t="n">
        <f aca="false">IF($J62=$E$22,$H62*448,0)</f>
        <v>0</v>
      </c>
      <c r="AC62" s="225" t="n">
        <f aca="false">IF($J62=$E$22,$I62*448,0)</f>
        <v>0</v>
      </c>
      <c r="AD62" s="327" t="n">
        <f aca="false">IFERROR(VLOOKUP($A62,БДСМ!$A$353:$O$1956,15,0),0)</f>
        <v>1.5</v>
      </c>
      <c r="AE62" s="225" t="n">
        <f aca="false">IFERROR(VLOOKUP($A62,#REF!,13,0),0)</f>
        <v>0</v>
      </c>
      <c r="AF62" s="225" t="n">
        <f aca="false">AB62+AD62</f>
        <v>1.5</v>
      </c>
      <c r="AG62" s="225" t="n">
        <f aca="false">AC62+AE62</f>
        <v>0</v>
      </c>
    </row>
    <row r="63" customFormat="false" ht="15.05" hidden="false" customHeight="false" outlineLevel="0" collapsed="false">
      <c r="A63" s="242" t="n">
        <v>71648202</v>
      </c>
      <c r="B63" s="237" t="s">
        <v>328</v>
      </c>
      <c r="C63" s="237" t="s">
        <v>444</v>
      </c>
      <c r="D63" s="237" t="s">
        <v>144</v>
      </c>
      <c r="E63" s="238" t="n">
        <v>43927</v>
      </c>
      <c r="F63" s="238" t="n">
        <v>43927</v>
      </c>
      <c r="G63" s="237" t="s">
        <v>247</v>
      </c>
      <c r="H63" s="239" t="n">
        <v>2</v>
      </c>
      <c r="I63" s="186"/>
      <c r="J63" s="223" t="s">
        <v>163</v>
      </c>
      <c r="K63" s="224" t="n">
        <f aca="false">VLOOKUP($A63,БДСМ!$A$353:$C$2604,3,0)</f>
        <v>0</v>
      </c>
      <c r="L63" s="225" t="str">
        <f aca="false">VLOOKUP($A63,БДСМ!$A$352:$P$2459,16,0)</f>
        <v>IP1020200326</v>
      </c>
      <c r="M63" s="226"/>
      <c r="N63" s="226"/>
      <c r="O63" s="226"/>
      <c r="P63" s="227"/>
      <c r="Q63" s="186" t="n">
        <f aca="false">IF(AND(Q$31&gt;=$AA63,Q$31&lt;=$AA63,NOT(ISBLANK($AA63))),$H63,"")</f>
        <v>2</v>
      </c>
      <c r="R63" s="186" t="str">
        <f aca="false">IF(AND(R$31&gt;=$AA63,R$31&lt;=$AA63,NOT(ISBLANK($AA63))),$H63,"")</f>
        <v/>
      </c>
      <c r="S63" s="218" t="str">
        <f aca="false">IF(AND(S$31&gt;=$AA63,S$31&lt;=$AA63,NOT(ISBLANK($AA63))),$H63,"")</f>
        <v/>
      </c>
      <c r="T63" s="186" t="str">
        <f aca="false">IF(AND(T$31&gt;=$AA63,T$31&lt;=$AA63,NOT(ISBLANK($AA63))),$H63,"")</f>
        <v/>
      </c>
      <c r="U63" s="186" t="str">
        <f aca="false">IF(AND(U$31&gt;=$AA63,U$31&lt;=$AA63,NOT(ISBLANK($AA63))),$H63,"")</f>
        <v/>
      </c>
      <c r="V63" s="186" t="str">
        <f aca="false">IF(AND(V$31&gt;=$AA63,V$31&lt;=$AA63,NOT(ISBLANK($AA63))),$H63,"")</f>
        <v/>
      </c>
      <c r="W63" s="186" t="str">
        <f aca="false">IF(AND(W$31&gt;=$AA63,W$31&lt;=$AA63,NOT(ISBLANK($AA63))),$H63,"")</f>
        <v/>
      </c>
      <c r="AA63" s="191" t="n">
        <f aca="false">IF($P63,$P63,$F63)</f>
        <v>43927</v>
      </c>
      <c r="AB63" s="225" t="n">
        <f aca="false">IF($J63=$E$22,$H63*448,0)</f>
        <v>0</v>
      </c>
      <c r="AC63" s="225" t="n">
        <f aca="false">IF($J63=$E$22,$I63*448,0)</f>
        <v>0</v>
      </c>
      <c r="AD63" s="327" t="n">
        <f aca="false">IFERROR(VLOOKUP($A63,БДСМ!$A$353:$O$1956,15,0),0)</f>
        <v>1.5</v>
      </c>
      <c r="AE63" s="225" t="n">
        <f aca="false">IFERROR(VLOOKUP($A63,#REF!,13,0),0)</f>
        <v>0</v>
      </c>
      <c r="AF63" s="225" t="n">
        <f aca="false">AB63+AD63</f>
        <v>1.5</v>
      </c>
      <c r="AG63" s="225" t="n">
        <f aca="false">AC63+AE63</f>
        <v>0</v>
      </c>
    </row>
    <row r="64" customFormat="false" ht="15.05" hidden="false" customHeight="false" outlineLevel="0" collapsed="false">
      <c r="A64" s="242" t="n">
        <v>71648203</v>
      </c>
      <c r="B64" s="237" t="s">
        <v>347</v>
      </c>
      <c r="C64" s="237" t="s">
        <v>449</v>
      </c>
      <c r="D64" s="237" t="s">
        <v>116</v>
      </c>
      <c r="E64" s="238" t="n">
        <v>43927</v>
      </c>
      <c r="F64" s="238" t="n">
        <v>43927</v>
      </c>
      <c r="G64" s="237" t="s">
        <v>247</v>
      </c>
      <c r="H64" s="239" t="n">
        <v>2</v>
      </c>
      <c r="I64" s="186"/>
      <c r="J64" s="223" t="str">
        <f aca="false">D64</f>
        <v>VYB_MEC</v>
      </c>
      <c r="K64" s="224" t="str">
        <f aca="false">VLOOKUP($A64,БДСМ!$A$353:$C$2604,3,0)</f>
        <v>STOP_L1</v>
      </c>
      <c r="L64" s="225" t="str">
        <f aca="false">VLOOKUP($A64,БДСМ!$A$352:$P$2459,16,0)</f>
        <v>IP1020200326</v>
      </c>
      <c r="M64" s="226"/>
      <c r="N64" s="226"/>
      <c r="O64" s="226"/>
      <c r="P64" s="227"/>
      <c r="Q64" s="186" t="n">
        <f aca="false">IF(AND(Q$31&gt;=$AA64,Q$31&lt;=$AA64,NOT(ISBLANK($AA64))),$H64,"")</f>
        <v>2</v>
      </c>
      <c r="R64" s="186" t="str">
        <f aca="false">IF(AND(R$31&gt;=$AA64,R$31&lt;=$AA64,NOT(ISBLANK($AA64))),$H64,"")</f>
        <v/>
      </c>
      <c r="S64" s="218" t="str">
        <f aca="false">IF(AND(S$31&gt;=$AA64,S$31&lt;=$AA64,NOT(ISBLANK($AA64))),$H64,"")</f>
        <v/>
      </c>
      <c r="T64" s="186" t="str">
        <f aca="false">IF(AND(T$31&gt;=$AA64,T$31&lt;=$AA64,NOT(ISBLANK($AA64))),$H64,"")</f>
        <v/>
      </c>
      <c r="U64" s="186" t="str">
        <f aca="false">IF(AND(U$31&gt;=$AA64,U$31&lt;=$AA64,NOT(ISBLANK($AA64))),$H64,"")</f>
        <v/>
      </c>
      <c r="V64" s="186" t="str">
        <f aca="false">IF(AND(V$31&gt;=$AA64,V$31&lt;=$AA64,NOT(ISBLANK($AA64))),$H64,"")</f>
        <v/>
      </c>
      <c r="W64" s="186" t="str">
        <f aca="false">IF(AND(W$31&gt;=$AA64,W$31&lt;=$AA64,NOT(ISBLANK($AA64))),$H64,"")</f>
        <v/>
      </c>
      <c r="AA64" s="191" t="n">
        <f aca="false">IF($P64,$P64,$F64)</f>
        <v>43927</v>
      </c>
      <c r="AB64" s="225" t="n">
        <f aca="false">IF($J64=$E$22,$H64*448,0)</f>
        <v>0</v>
      </c>
      <c r="AC64" s="225" t="n">
        <f aca="false">IF($J64=$E$22,$I64*448,0)</f>
        <v>0</v>
      </c>
      <c r="AD64" s="327" t="n">
        <f aca="false">IFERROR(VLOOKUP($A64,БДСМ!$A$353:$O$1956,15,0),0)</f>
        <v>1.52</v>
      </c>
      <c r="AE64" s="225" t="n">
        <f aca="false">IFERROR(VLOOKUP($A64,#REF!,13,0),0)</f>
        <v>0</v>
      </c>
      <c r="AF64" s="225" t="n">
        <f aca="false">AB64+AD64</f>
        <v>1.52</v>
      </c>
      <c r="AG64" s="225" t="n">
        <f aca="false">AC64+AE64</f>
        <v>0</v>
      </c>
    </row>
    <row r="65" customFormat="false" ht="15.05" hidden="false" customHeight="false" outlineLevel="0" collapsed="false">
      <c r="A65" s="242" t="n">
        <v>71648210</v>
      </c>
      <c r="B65" s="237" t="s">
        <v>451</v>
      </c>
      <c r="C65" s="237" t="s">
        <v>452</v>
      </c>
      <c r="D65" s="237" t="s">
        <v>116</v>
      </c>
      <c r="E65" s="238" t="n">
        <v>43927</v>
      </c>
      <c r="F65" s="238" t="n">
        <v>43927</v>
      </c>
      <c r="G65" s="237" t="s">
        <v>247</v>
      </c>
      <c r="H65" s="239" t="n">
        <v>4</v>
      </c>
      <c r="I65" s="186"/>
      <c r="J65" s="223" t="str">
        <f aca="false">D65</f>
        <v>VYB_MEC</v>
      </c>
      <c r="K65" s="224" t="n">
        <f aca="false">VLOOKUP($A65,БДСМ!$A$353:$C$2604,3,0)</f>
        <v>0</v>
      </c>
      <c r="L65" s="225" t="str">
        <f aca="false">VLOOKUP($A65,БДСМ!$A$352:$P$2459,16,0)</f>
        <v>IP1020200326</v>
      </c>
      <c r="M65" s="226"/>
      <c r="N65" s="226"/>
      <c r="O65" s="226"/>
      <c r="P65" s="227"/>
      <c r="Q65" s="186" t="n">
        <f aca="false">IF(AND(Q$31&gt;=$AA65,Q$31&lt;=$AA65,NOT(ISBLANK($AA65))),$H65,"")</f>
        <v>4</v>
      </c>
      <c r="R65" s="186" t="str">
        <f aca="false">IF(AND(R$31&gt;=$AA65,R$31&lt;=$AA65,NOT(ISBLANK($AA65))),$H65,"")</f>
        <v/>
      </c>
      <c r="S65" s="218" t="str">
        <f aca="false">IF(AND(S$31&gt;=$AA65,S$31&lt;=$AA65,NOT(ISBLANK($AA65))),$H65,"")</f>
        <v/>
      </c>
      <c r="T65" s="186" t="str">
        <f aca="false">IF(AND(T$31&gt;=$AA65,T$31&lt;=$AA65,NOT(ISBLANK($AA65))),$H65,"")</f>
        <v/>
      </c>
      <c r="U65" s="186" t="str">
        <f aca="false">IF(AND(U$31&gt;=$AA65,U$31&lt;=$AA65,NOT(ISBLANK($AA65))),$H65,"")</f>
        <v/>
      </c>
      <c r="V65" s="186" t="str">
        <f aca="false">IF(AND(V$31&gt;=$AA65,V$31&lt;=$AA65,NOT(ISBLANK($AA65))),$H65,"")</f>
        <v/>
      </c>
      <c r="W65" s="186" t="str">
        <f aca="false">IF(AND(W$31&gt;=$AA65,W$31&lt;=$AA65,NOT(ISBLANK($AA65))),$H65,"")</f>
        <v/>
      </c>
      <c r="AA65" s="191" t="n">
        <f aca="false">IF($P65,$P65,$F65)</f>
        <v>43927</v>
      </c>
      <c r="AB65" s="225" t="n">
        <f aca="false">IF($J65=$E$22,$H65*448,0)</f>
        <v>0</v>
      </c>
      <c r="AC65" s="225" t="n">
        <f aca="false">IF($J65=$E$22,$I65*448,0)</f>
        <v>0</v>
      </c>
      <c r="AD65" s="327" t="n">
        <f aca="false">IFERROR(VLOOKUP($A65,БДСМ!$A$353:$O$1956,15,0),0)</f>
        <v>3</v>
      </c>
      <c r="AE65" s="225" t="n">
        <f aca="false">IFERROR(VLOOKUP($A65,#REF!,13,0),0)</f>
        <v>0</v>
      </c>
      <c r="AF65" s="225" t="n">
        <f aca="false">AB65+AD65</f>
        <v>3</v>
      </c>
      <c r="AG65" s="225" t="n">
        <f aca="false">AC65+AE65</f>
        <v>0</v>
      </c>
    </row>
    <row r="66" customFormat="false" ht="15.05" hidden="false" customHeight="false" outlineLevel="0" collapsed="false">
      <c r="A66" s="242" t="n">
        <v>71648227</v>
      </c>
      <c r="B66" s="237" t="s">
        <v>237</v>
      </c>
      <c r="C66" s="237" t="s">
        <v>457</v>
      </c>
      <c r="D66" s="237" t="s">
        <v>116</v>
      </c>
      <c r="E66" s="238" t="n">
        <v>43927</v>
      </c>
      <c r="F66" s="238" t="n">
        <v>43927</v>
      </c>
      <c r="G66" s="237" t="s">
        <v>247</v>
      </c>
      <c r="H66" s="239" t="n">
        <v>0</v>
      </c>
      <c r="I66" s="186"/>
      <c r="J66" s="223" t="str">
        <f aca="false">D66</f>
        <v>VYB_MEC</v>
      </c>
      <c r="K66" s="224" t="str">
        <f aca="false">VLOOKUP($A66,БДСМ!$A$353:$C$2604,3,0)</f>
        <v>STOP_L1</v>
      </c>
      <c r="L66" s="225" t="str">
        <f aca="false">VLOOKUP($A66,БДСМ!$A$352:$P$2459,16,0)</f>
        <v>IP1020200326</v>
      </c>
      <c r="M66" s="226"/>
      <c r="N66" s="226"/>
      <c r="O66" s="226"/>
      <c r="P66" s="227"/>
      <c r="Q66" s="186" t="n">
        <f aca="false">IF(AND(Q$31&gt;=$AA66,Q$31&lt;=$AA66,NOT(ISBLANK($AA66))),$H66,"")</f>
        <v>0</v>
      </c>
      <c r="R66" s="186" t="str">
        <f aca="false">IF(AND(R$31&gt;=$AA66,R$31&lt;=$AA66,NOT(ISBLANK($AA66))),$H66,"")</f>
        <v/>
      </c>
      <c r="S66" s="218" t="str">
        <f aca="false">IF(AND(S$31&gt;=$AA66,S$31&lt;=$AA66,NOT(ISBLANK($AA66))),$H66,"")</f>
        <v/>
      </c>
      <c r="T66" s="186" t="str">
        <f aca="false">IF(AND(T$31&gt;=$AA66,T$31&lt;=$AA66,NOT(ISBLANK($AA66))),$H66,"")</f>
        <v/>
      </c>
      <c r="U66" s="186" t="str">
        <f aca="false">IF(AND(U$31&gt;=$AA66,U$31&lt;=$AA66,NOT(ISBLANK($AA66))),$H66,"")</f>
        <v/>
      </c>
      <c r="V66" s="186" t="str">
        <f aca="false">IF(AND(V$31&gt;=$AA66,V$31&lt;=$AA66,NOT(ISBLANK($AA66))),$H66,"")</f>
        <v/>
      </c>
      <c r="W66" s="186" t="str">
        <f aca="false">IF(AND(W$31&gt;=$AA66,W$31&lt;=$AA66,NOT(ISBLANK($AA66))),$H66,"")</f>
        <v/>
      </c>
      <c r="AA66" s="191" t="n">
        <f aca="false">IF($P66,$P66,$F66)</f>
        <v>43927</v>
      </c>
      <c r="AB66" s="225" t="n">
        <f aca="false">IF($J66=$E$22,$H66*448,0)</f>
        <v>0</v>
      </c>
      <c r="AC66" s="225" t="n">
        <f aca="false">IF($J66=$E$22,$I66*448,0)</f>
        <v>0</v>
      </c>
      <c r="AD66" s="327" t="n">
        <f aca="false">IFERROR(VLOOKUP($A66,БДСМ!$A$353:$O$1956,15,0),0)</f>
        <v>0</v>
      </c>
      <c r="AE66" s="225" t="n">
        <f aca="false">IFERROR(VLOOKUP($A66,#REF!,13,0),0)</f>
        <v>0</v>
      </c>
      <c r="AF66" s="225" t="n">
        <f aca="false">AB66+AD66</f>
        <v>0</v>
      </c>
      <c r="AG66" s="225" t="n">
        <f aca="false">AC66+AE66</f>
        <v>0</v>
      </c>
    </row>
    <row r="67" customFormat="false" ht="15.05" hidden="false" customHeight="false" outlineLevel="0" collapsed="false">
      <c r="A67" s="242" t="n">
        <v>71648230</v>
      </c>
      <c r="B67" s="237" t="s">
        <v>459</v>
      </c>
      <c r="C67" s="237" t="s">
        <v>460</v>
      </c>
      <c r="D67" s="237" t="s">
        <v>116</v>
      </c>
      <c r="E67" s="238" t="n">
        <v>43927</v>
      </c>
      <c r="F67" s="238" t="n">
        <v>43927</v>
      </c>
      <c r="G67" s="237" t="s">
        <v>247</v>
      </c>
      <c r="H67" s="239" t="n">
        <v>3.5</v>
      </c>
      <c r="I67" s="186"/>
      <c r="J67" s="223" t="str">
        <f aca="false">D67</f>
        <v>VYB_MEC</v>
      </c>
      <c r="K67" s="224" t="n">
        <f aca="false">VLOOKUP($A67,БДСМ!$A$353:$C$2604,3,0)</f>
        <v>0</v>
      </c>
      <c r="L67" s="225" t="str">
        <f aca="false">VLOOKUP($A67,БДСМ!$A$352:$P$2459,16,0)</f>
        <v>IP1020200326</v>
      </c>
      <c r="M67" s="226"/>
      <c r="N67" s="226"/>
      <c r="O67" s="226"/>
      <c r="P67" s="227"/>
      <c r="Q67" s="186" t="n">
        <f aca="false">IF(AND(Q$31&gt;=$AA67,Q$31&lt;=$AA67,NOT(ISBLANK($AA67))),$H67,"")</f>
        <v>3.5</v>
      </c>
      <c r="R67" s="186" t="str">
        <f aca="false">IF(AND(R$31&gt;=$AA67,R$31&lt;=$AA67,NOT(ISBLANK($AA67))),$H67,"")</f>
        <v/>
      </c>
      <c r="S67" s="218" t="str">
        <f aca="false">IF(AND(S$31&gt;=$AA67,S$31&lt;=$AA67,NOT(ISBLANK($AA67))),$H67,"")</f>
        <v/>
      </c>
      <c r="T67" s="186" t="str">
        <f aca="false">IF(AND(T$31&gt;=$AA67,T$31&lt;=$AA67,NOT(ISBLANK($AA67))),$H67,"")</f>
        <v/>
      </c>
      <c r="U67" s="186" t="str">
        <f aca="false">IF(AND(U$31&gt;=$AA67,U$31&lt;=$AA67,NOT(ISBLANK($AA67))),$H67,"")</f>
        <v/>
      </c>
      <c r="V67" s="186" t="str">
        <f aca="false">IF(AND(V$31&gt;=$AA67,V$31&lt;=$AA67,NOT(ISBLANK($AA67))),$H67,"")</f>
        <v/>
      </c>
      <c r="W67" s="186" t="str">
        <f aca="false">IF(AND(W$31&gt;=$AA67,W$31&lt;=$AA67,NOT(ISBLANK($AA67))),$H67,"")</f>
        <v/>
      </c>
      <c r="AA67" s="191" t="n">
        <f aca="false">IF($P67,$P67,$F67)</f>
        <v>43927</v>
      </c>
      <c r="AB67" s="225" t="n">
        <f aca="false">IF($J67=$E$22,$H67*448,0)</f>
        <v>0</v>
      </c>
      <c r="AC67" s="225" t="n">
        <f aca="false">IF($J67=$E$22,$I67*448,0)</f>
        <v>0</v>
      </c>
      <c r="AD67" s="327" t="n">
        <f aca="false">IFERROR(VLOOKUP($A67,БДСМ!$A$353:$O$1956,15,0),0)</f>
        <v>2.66</v>
      </c>
      <c r="AE67" s="225" t="n">
        <f aca="false">IFERROR(VLOOKUP($A67,#REF!,13,0),0)</f>
        <v>0</v>
      </c>
      <c r="AF67" s="225" t="n">
        <f aca="false">AB67+AD67</f>
        <v>2.66</v>
      </c>
      <c r="AG67" s="225" t="n">
        <f aca="false">AC67+AE67</f>
        <v>0</v>
      </c>
    </row>
    <row r="68" customFormat="false" ht="15.05" hidden="false" customHeight="false" outlineLevel="0" collapsed="false">
      <c r="A68" s="242" t="n">
        <v>71648239</v>
      </c>
      <c r="B68" s="237" t="s">
        <v>464</v>
      </c>
      <c r="C68" s="237" t="s">
        <v>465</v>
      </c>
      <c r="D68" s="237" t="s">
        <v>136</v>
      </c>
      <c r="E68" s="238" t="n">
        <v>43927</v>
      </c>
      <c r="F68" s="238" t="n">
        <v>43927</v>
      </c>
      <c r="G68" s="237" t="s">
        <v>247</v>
      </c>
      <c r="H68" s="239" t="n">
        <v>0.5</v>
      </c>
      <c r="I68" s="186"/>
      <c r="J68" s="223" t="str">
        <f aca="false">D68</f>
        <v>M_K_VGAB</v>
      </c>
      <c r="K68" s="224" t="n">
        <f aca="false">VLOOKUP($A68,БДСМ!$A$353:$C$2604,3,0)</f>
        <v>0</v>
      </c>
      <c r="L68" s="225" t="str">
        <f aca="false">VLOOKUP($A68,БДСМ!$A$352:$P$2459,16,0)</f>
        <v>IP1020200326</v>
      </c>
      <c r="M68" s="226"/>
      <c r="N68" s="226"/>
      <c r="O68" s="226"/>
      <c r="P68" s="227"/>
      <c r="Q68" s="186" t="n">
        <f aca="false">IF(AND(Q$31&gt;=$AA68,Q$31&lt;=$AA68,NOT(ISBLANK($AA68))),$H68,"")</f>
        <v>0.5</v>
      </c>
      <c r="R68" s="186" t="str">
        <f aca="false">IF(AND(R$31&gt;=$AA68,R$31&lt;=$AA68,NOT(ISBLANK($AA68))),$H68,"")</f>
        <v/>
      </c>
      <c r="S68" s="218" t="str">
        <f aca="false">IF(AND(S$31&gt;=$AA68,S$31&lt;=$AA68,NOT(ISBLANK($AA68))),$H68,"")</f>
        <v/>
      </c>
      <c r="T68" s="186" t="str">
        <f aca="false">IF(AND(T$31&gt;=$AA68,T$31&lt;=$AA68,NOT(ISBLANK($AA68))),$H68,"")</f>
        <v/>
      </c>
      <c r="U68" s="186" t="str">
        <f aca="false">IF(AND(U$31&gt;=$AA68,U$31&lt;=$AA68,NOT(ISBLANK($AA68))),$H68,"")</f>
        <v/>
      </c>
      <c r="V68" s="186" t="str">
        <f aca="false">IF(AND(V$31&gt;=$AA68,V$31&lt;=$AA68,NOT(ISBLANK($AA68))),$H68,"")</f>
        <v/>
      </c>
      <c r="W68" s="186" t="str">
        <f aca="false">IF(AND(W$31&gt;=$AA68,W$31&lt;=$AA68,NOT(ISBLANK($AA68))),$H68,"")</f>
        <v/>
      </c>
      <c r="AA68" s="191" t="n">
        <f aca="false">IF($P68,$P68,$F68)</f>
        <v>43927</v>
      </c>
      <c r="AB68" s="225" t="n">
        <f aca="false">IF($J68=$E$22,$H68*448,0)</f>
        <v>0</v>
      </c>
      <c r="AC68" s="225" t="n">
        <f aca="false">IF($J68=$E$22,$I68*448,0)</f>
        <v>0</v>
      </c>
      <c r="AD68" s="327" t="n">
        <f aca="false">IFERROR(VLOOKUP($A68,БДСМ!$A$353:$O$1956,15,0),0)</f>
        <v>38914.28</v>
      </c>
      <c r="AE68" s="225" t="n">
        <f aca="false">IFERROR(VLOOKUP($A68,#REF!,13,0),0)</f>
        <v>0</v>
      </c>
      <c r="AF68" s="225" t="n">
        <f aca="false">AB68+AD68</f>
        <v>38914.28</v>
      </c>
      <c r="AG68" s="225" t="n">
        <f aca="false">AC68+AE68</f>
        <v>0</v>
      </c>
    </row>
    <row r="69" customFormat="false" ht="15.05" hidden="false" customHeight="false" outlineLevel="0" collapsed="false">
      <c r="A69" s="242" t="n">
        <v>71648252</v>
      </c>
      <c r="B69" s="237" t="s">
        <v>403</v>
      </c>
      <c r="C69" s="237" t="s">
        <v>470</v>
      </c>
      <c r="D69" s="237" t="s">
        <v>116</v>
      </c>
      <c r="E69" s="238" t="n">
        <v>43927</v>
      </c>
      <c r="F69" s="238" t="n">
        <v>43927</v>
      </c>
      <c r="G69" s="237" t="s">
        <v>247</v>
      </c>
      <c r="H69" s="239" t="n">
        <v>1</v>
      </c>
      <c r="I69" s="186" t="n">
        <v>4</v>
      </c>
      <c r="J69" s="223" t="s">
        <v>138</v>
      </c>
      <c r="K69" s="224" t="n">
        <f aca="false">VLOOKUP($A69,БДСМ!$A$353:$C$2604,3,0)</f>
        <v>0</v>
      </c>
      <c r="L69" s="225" t="str">
        <f aca="false">VLOOKUP($A69,БДСМ!$A$352:$P$2459,16,0)</f>
        <v>IP1020200326</v>
      </c>
      <c r="M69" s="226"/>
      <c r="N69" s="226"/>
      <c r="O69" s="226"/>
      <c r="P69" s="227" t="n">
        <v>43928</v>
      </c>
      <c r="Q69" s="186" t="str">
        <f aca="false">IF(AND(Q$31&gt;=$AA69,Q$31&lt;=$AA69,NOT(ISBLANK($AA69))),$H69,"")</f>
        <v/>
      </c>
      <c r="R69" s="186" t="n">
        <f aca="false">IF(AND(R$31&gt;=$AA69,R$31&lt;=$AA69,NOT(ISBLANK($AA69))),$H69,"")</f>
        <v>1</v>
      </c>
      <c r="S69" s="218" t="str">
        <f aca="false">IF(AND(S$31&gt;=$AA69,S$31&lt;=$AA69,NOT(ISBLANK($AA69))),$H69,"")</f>
        <v/>
      </c>
      <c r="T69" s="186" t="str">
        <f aca="false">IF(AND(T$31&gt;=$AA69,T$31&lt;=$AA69,NOT(ISBLANK($AA69))),$H69,"")</f>
        <v/>
      </c>
      <c r="U69" s="186" t="str">
        <f aca="false">IF(AND(U$31&gt;=$AA69,U$31&lt;=$AA69,NOT(ISBLANK($AA69))),$H69,"")</f>
        <v/>
      </c>
      <c r="V69" s="186" t="str">
        <f aca="false">IF(AND(V$31&gt;=$AA69,V$31&lt;=$AA69,NOT(ISBLANK($AA69))),$H69,"")</f>
        <v/>
      </c>
      <c r="W69" s="186" t="str">
        <f aca="false">IF(AND(W$31&gt;=$AA69,W$31&lt;=$AA69,NOT(ISBLANK($AA69))),$H69,"")</f>
        <v/>
      </c>
      <c r="AA69" s="191" t="n">
        <f aca="false">IF($P69,$P69,$F69)</f>
        <v>43928</v>
      </c>
      <c r="AB69" s="225" t="n">
        <f aca="false">IF($J69=$E$22,$H69*448,0)</f>
        <v>448</v>
      </c>
      <c r="AC69" s="225" t="n">
        <f aca="false">IF($J69=$E$22,$I69*448,0)</f>
        <v>1792</v>
      </c>
      <c r="AD69" s="327" t="n">
        <f aca="false">IFERROR(VLOOKUP($A69,БДСМ!$A$353:$O$1956,15,0),0)</f>
        <v>417.29</v>
      </c>
      <c r="AE69" s="225" t="n">
        <f aca="false">IFERROR(VLOOKUP($A69,#REF!,13,0),0)</f>
        <v>0</v>
      </c>
      <c r="AF69" s="225" t="n">
        <f aca="false">AB69+AD69</f>
        <v>865.29</v>
      </c>
      <c r="AG69" s="225" t="n">
        <f aca="false">AC69+AE69</f>
        <v>1792</v>
      </c>
    </row>
    <row r="70" customFormat="false" ht="15.05" hidden="false" customHeight="false" outlineLevel="0" collapsed="false">
      <c r="A70" s="242" t="n">
        <v>71648253</v>
      </c>
      <c r="B70" s="237" t="s">
        <v>403</v>
      </c>
      <c r="C70" s="237" t="s">
        <v>473</v>
      </c>
      <c r="D70" s="237" t="s">
        <v>144</v>
      </c>
      <c r="E70" s="238" t="n">
        <v>43927</v>
      </c>
      <c r="F70" s="238" t="n">
        <v>43927</v>
      </c>
      <c r="G70" s="237" t="s">
        <v>247</v>
      </c>
      <c r="H70" s="239" t="n">
        <v>1</v>
      </c>
      <c r="I70" s="186"/>
      <c r="J70" s="223" t="s">
        <v>153</v>
      </c>
      <c r="K70" s="224" t="n">
        <f aca="false">VLOOKUP($A70,БДСМ!$A$353:$C$2604,3,0)</f>
        <v>0</v>
      </c>
      <c r="L70" s="225" t="str">
        <f aca="false">VLOOKUP($A70,БДСМ!$A$352:$P$2459,16,0)</f>
        <v>IP1020200326</v>
      </c>
      <c r="M70" s="226"/>
      <c r="N70" s="226"/>
      <c r="O70" s="226"/>
      <c r="P70" s="227" t="n">
        <v>43929</v>
      </c>
      <c r="Q70" s="186" t="str">
        <f aca="false">IF(AND(Q$31&gt;=$AA70,Q$31&lt;=$AA70,NOT(ISBLANK($AA70))),$H70,"")</f>
        <v/>
      </c>
      <c r="R70" s="186" t="str">
        <f aca="false">IF(AND(R$31&gt;=$AA70,R$31&lt;=$AA70,NOT(ISBLANK($AA70))),$H70,"")</f>
        <v/>
      </c>
      <c r="S70" s="218" t="n">
        <f aca="false">IF(AND(S$31&gt;=$AA70,S$31&lt;=$AA70,NOT(ISBLANK($AA70))),$H70,"")</f>
        <v>1</v>
      </c>
      <c r="T70" s="186" t="str">
        <f aca="false">IF(AND(T$31&gt;=$AA70,T$31&lt;=$AA70,NOT(ISBLANK($AA70))),$H70,"")</f>
        <v/>
      </c>
      <c r="U70" s="186" t="str">
        <f aca="false">IF(AND(U$31&gt;=$AA70,U$31&lt;=$AA70,NOT(ISBLANK($AA70))),$H70,"")</f>
        <v/>
      </c>
      <c r="V70" s="186" t="str">
        <f aca="false">IF(AND(V$31&gt;=$AA70,V$31&lt;=$AA70,NOT(ISBLANK($AA70))),$H70,"")</f>
        <v/>
      </c>
      <c r="W70" s="186" t="str">
        <f aca="false">IF(AND(W$31&gt;=$AA70,W$31&lt;=$AA70,NOT(ISBLANK($AA70))),$H70,"")</f>
        <v/>
      </c>
      <c r="AA70" s="191" t="n">
        <f aca="false">IF($P70,$P70,$F70)</f>
        <v>43929</v>
      </c>
      <c r="AB70" s="225" t="n">
        <f aca="false">IF($J70=$E$22,$H70*448,0)</f>
        <v>0</v>
      </c>
      <c r="AC70" s="225" t="n">
        <f aca="false">IF($J70=$E$22,$I70*448,0)</f>
        <v>0</v>
      </c>
      <c r="AD70" s="327" t="n">
        <f aca="false">IFERROR(VLOOKUP($A70,БДСМ!$A$353:$O$1956,15,0),0)</f>
        <v>0.75</v>
      </c>
      <c r="AE70" s="225" t="n">
        <f aca="false">IFERROR(VLOOKUP($A70,#REF!,13,0),0)</f>
        <v>0</v>
      </c>
      <c r="AF70" s="225" t="n">
        <f aca="false">AB70+AD70</f>
        <v>0.75</v>
      </c>
      <c r="AG70" s="225" t="n">
        <f aca="false">AC70+AE70</f>
        <v>0</v>
      </c>
    </row>
    <row r="71" customFormat="false" ht="15.05" hidden="false" customHeight="false" outlineLevel="0" collapsed="false">
      <c r="A71" s="242" t="n">
        <v>71648273</v>
      </c>
      <c r="B71" s="237" t="s">
        <v>475</v>
      </c>
      <c r="C71" s="237" t="s">
        <v>476</v>
      </c>
      <c r="D71" s="237" t="s">
        <v>144</v>
      </c>
      <c r="E71" s="238" t="n">
        <v>43927</v>
      </c>
      <c r="F71" s="238" t="n">
        <v>43927</v>
      </c>
      <c r="G71" s="237" t="s">
        <v>247</v>
      </c>
      <c r="H71" s="239" t="n">
        <v>0.5</v>
      </c>
      <c r="I71" s="186"/>
      <c r="J71" s="223" t="s">
        <v>163</v>
      </c>
      <c r="K71" s="224" t="n">
        <f aca="false">VLOOKUP($A71,БДСМ!$A$353:$C$2604,3,0)</f>
        <v>0</v>
      </c>
      <c r="L71" s="225" t="str">
        <f aca="false">VLOOKUP($A71,БДСМ!$A$352:$P$2459,16,0)</f>
        <v>IP1020200326</v>
      </c>
      <c r="M71" s="226"/>
      <c r="N71" s="226"/>
      <c r="O71" s="226"/>
      <c r="P71" s="227" t="n">
        <v>43929</v>
      </c>
      <c r="Q71" s="186" t="str">
        <f aca="false">IF(AND(Q$31&gt;=$AA71,Q$31&lt;=$AA71,NOT(ISBLANK($AA71))),$H71,"")</f>
        <v/>
      </c>
      <c r="R71" s="186" t="str">
        <f aca="false">IF(AND(R$31&gt;=$AA71,R$31&lt;=$AA71,NOT(ISBLANK($AA71))),$H71,"")</f>
        <v/>
      </c>
      <c r="S71" s="218" t="n">
        <f aca="false">IF(AND(S$31&gt;=$AA71,S$31&lt;=$AA71,NOT(ISBLANK($AA71))),$H71,"")</f>
        <v>0.5</v>
      </c>
      <c r="T71" s="186" t="str">
        <f aca="false">IF(AND(T$31&gt;=$AA71,T$31&lt;=$AA71,NOT(ISBLANK($AA71))),$H71,"")</f>
        <v/>
      </c>
      <c r="U71" s="186" t="str">
        <f aca="false">IF(AND(U$31&gt;=$AA71,U$31&lt;=$AA71,NOT(ISBLANK($AA71))),$H71,"")</f>
        <v/>
      </c>
      <c r="V71" s="186" t="str">
        <f aca="false">IF(AND(V$31&gt;=$AA71,V$31&lt;=$AA71,NOT(ISBLANK($AA71))),$H71,"")</f>
        <v/>
      </c>
      <c r="W71" s="186" t="str">
        <f aca="false">IF(AND(W$31&gt;=$AA71,W$31&lt;=$AA71,NOT(ISBLANK($AA71))),$H71,"")</f>
        <v/>
      </c>
      <c r="AA71" s="191" t="n">
        <f aca="false">IF($P71,$P71,$F71)</f>
        <v>43929</v>
      </c>
      <c r="AB71" s="225" t="n">
        <f aca="false">IF($J71=$E$22,$H71*448,0)</f>
        <v>0</v>
      </c>
      <c r="AC71" s="225" t="n">
        <f aca="false">IF($J71=$E$22,$I71*448,0)</f>
        <v>0</v>
      </c>
      <c r="AD71" s="327" t="n">
        <f aca="false">IFERROR(VLOOKUP($A71,БДСМ!$A$353:$O$1956,15,0),0)</f>
        <v>0.38</v>
      </c>
      <c r="AE71" s="225" t="n">
        <f aca="false">IFERROR(VLOOKUP($A71,#REF!,13,0),0)</f>
        <v>0</v>
      </c>
      <c r="AF71" s="225" t="n">
        <f aca="false">AB71+AD71</f>
        <v>0.38</v>
      </c>
      <c r="AG71" s="225" t="n">
        <f aca="false">AC71+AE71</f>
        <v>0</v>
      </c>
    </row>
    <row r="72" customFormat="false" ht="15.05" hidden="false" customHeight="false" outlineLevel="0" collapsed="false">
      <c r="A72" s="242" t="n">
        <v>71648275</v>
      </c>
      <c r="B72" s="237" t="s">
        <v>480</v>
      </c>
      <c r="C72" s="237" t="s">
        <v>481</v>
      </c>
      <c r="D72" s="237" t="s">
        <v>116</v>
      </c>
      <c r="E72" s="238" t="n">
        <v>43927</v>
      </c>
      <c r="F72" s="238" t="n">
        <v>43927</v>
      </c>
      <c r="G72" s="237" t="s">
        <v>238</v>
      </c>
      <c r="H72" s="239" t="n">
        <v>0.5</v>
      </c>
      <c r="I72" s="186"/>
      <c r="J72" s="223" t="str">
        <f aca="false">D72</f>
        <v>VYB_MEC</v>
      </c>
      <c r="K72" s="224" t="n">
        <f aca="false">VLOOKUP($A72,БДСМ!$A$353:$C$2604,3,0)</f>
        <v>0</v>
      </c>
      <c r="L72" s="225" t="str">
        <f aca="false">VLOOKUP($A72,БДСМ!$A$352:$P$2459,16,0)</f>
        <v>IP1020200326</v>
      </c>
      <c r="M72" s="226"/>
      <c r="N72" s="226"/>
      <c r="O72" s="226"/>
      <c r="P72" s="227"/>
      <c r="Q72" s="186" t="n">
        <f aca="false">IF(AND(Q$31&gt;=$AA72,Q$31&lt;=$AA72,NOT(ISBLANK($AA72))),$H72,"")</f>
        <v>0.5</v>
      </c>
      <c r="R72" s="186" t="str">
        <f aca="false">IF(AND(R$31&gt;=$AA72,R$31&lt;=$AA72,NOT(ISBLANK($AA72))),$H72,"")</f>
        <v/>
      </c>
      <c r="S72" s="218" t="str">
        <f aca="false">IF(AND(S$31&gt;=$AA72,S$31&lt;=$AA72,NOT(ISBLANK($AA72))),$H72,"")</f>
        <v/>
      </c>
      <c r="T72" s="186" t="str">
        <f aca="false">IF(AND(T$31&gt;=$AA72,T$31&lt;=$AA72,NOT(ISBLANK($AA72))),$H72,"")</f>
        <v/>
      </c>
      <c r="U72" s="186" t="str">
        <f aca="false">IF(AND(U$31&gt;=$AA72,U$31&lt;=$AA72,NOT(ISBLANK($AA72))),$H72,"")</f>
        <v/>
      </c>
      <c r="V72" s="186" t="str">
        <f aca="false">IF(AND(V$31&gt;=$AA72,V$31&lt;=$AA72,NOT(ISBLANK($AA72))),$H72,"")</f>
        <v/>
      </c>
      <c r="W72" s="186" t="str">
        <f aca="false">IF(AND(W$31&gt;=$AA72,W$31&lt;=$AA72,NOT(ISBLANK($AA72))),$H72,"")</f>
        <v/>
      </c>
      <c r="AA72" s="191" t="n">
        <f aca="false">IF($P72,$P72,$F72)</f>
        <v>43927</v>
      </c>
      <c r="AB72" s="225" t="n">
        <f aca="false">IF($J72=$E$22,$H72*448,0)</f>
        <v>0</v>
      </c>
      <c r="AC72" s="225" t="n">
        <f aca="false">IF($J72=$E$22,$I72*448,0)</f>
        <v>0</v>
      </c>
      <c r="AD72" s="327" t="n">
        <f aca="false">IFERROR(VLOOKUP($A72,БДСМ!$A$353:$O$1956,15,0),0)</f>
        <v>0.38</v>
      </c>
      <c r="AE72" s="225" t="n">
        <f aca="false">IFERROR(VLOOKUP($A72,#REF!,13,0),0)</f>
        <v>0</v>
      </c>
      <c r="AF72" s="225" t="n">
        <f aca="false">AB72+AD72</f>
        <v>0.38</v>
      </c>
      <c r="AG72" s="225" t="n">
        <f aca="false">AC72+AE72</f>
        <v>0</v>
      </c>
    </row>
    <row r="73" customFormat="false" ht="15.05" hidden="false" customHeight="false" outlineLevel="0" collapsed="false">
      <c r="A73" s="242" t="n">
        <v>71648284</v>
      </c>
      <c r="B73" s="237" t="s">
        <v>370</v>
      </c>
      <c r="C73" s="237" t="s">
        <v>485</v>
      </c>
      <c r="D73" s="237" t="s">
        <v>116</v>
      </c>
      <c r="E73" s="238" t="n">
        <v>43927</v>
      </c>
      <c r="F73" s="238" t="n">
        <v>43927</v>
      </c>
      <c r="G73" s="237" t="s">
        <v>238</v>
      </c>
      <c r="H73" s="239" t="n">
        <v>1</v>
      </c>
      <c r="I73" s="186"/>
      <c r="J73" s="223" t="str">
        <f aca="false">D73</f>
        <v>VYB_MEC</v>
      </c>
      <c r="K73" s="224" t="n">
        <f aca="false">VLOOKUP($A73,БДСМ!$A$353:$C$2604,3,0)</f>
        <v>0</v>
      </c>
      <c r="L73" s="225" t="str">
        <f aca="false">VLOOKUP($A73,БДСМ!$A$352:$P$2459,16,0)</f>
        <v>IP1020200326</v>
      </c>
      <c r="M73" s="226"/>
      <c r="N73" s="226"/>
      <c r="O73" s="226"/>
      <c r="P73" s="227"/>
      <c r="Q73" s="186" t="n">
        <f aca="false">IF(AND(Q$31&gt;=$AA73,Q$31&lt;=$AA73,NOT(ISBLANK($AA73))),$H73,"")</f>
        <v>1</v>
      </c>
      <c r="R73" s="186" t="str">
        <f aca="false">IF(AND(R$31&gt;=$AA73,R$31&lt;=$AA73,NOT(ISBLANK($AA73))),$H73,"")</f>
        <v/>
      </c>
      <c r="S73" s="218" t="str">
        <f aca="false">IF(AND(S$31&gt;=$AA73,S$31&lt;=$AA73,NOT(ISBLANK($AA73))),$H73,"")</f>
        <v/>
      </c>
      <c r="T73" s="186" t="str">
        <f aca="false">IF(AND(T$31&gt;=$AA73,T$31&lt;=$AA73,NOT(ISBLANK($AA73))),$H73,"")</f>
        <v/>
      </c>
      <c r="U73" s="186" t="str">
        <f aca="false">IF(AND(U$31&gt;=$AA73,U$31&lt;=$AA73,NOT(ISBLANK($AA73))),$H73,"")</f>
        <v/>
      </c>
      <c r="V73" s="186" t="str">
        <f aca="false">IF(AND(V$31&gt;=$AA73,V$31&lt;=$AA73,NOT(ISBLANK($AA73))),$H73,"")</f>
        <v/>
      </c>
      <c r="W73" s="186" t="str">
        <f aca="false">IF(AND(W$31&gt;=$AA73,W$31&lt;=$AA73,NOT(ISBLANK($AA73))),$H73,"")</f>
        <v/>
      </c>
      <c r="AA73" s="191" t="n">
        <f aca="false">IF($P73,$P73,$F73)</f>
        <v>43927</v>
      </c>
      <c r="AB73" s="225" t="n">
        <f aca="false">IF($J73=$E$22,$H73*448,0)</f>
        <v>0</v>
      </c>
      <c r="AC73" s="225" t="n">
        <f aca="false">IF($J73=$E$22,$I73*448,0)</f>
        <v>0</v>
      </c>
      <c r="AD73" s="327" t="n">
        <f aca="false">IFERROR(VLOOKUP($A73,БДСМ!$A$353:$O$1956,15,0),0)</f>
        <v>0.75</v>
      </c>
      <c r="AE73" s="225" t="n">
        <f aca="false">IFERROR(VLOOKUP($A73,#REF!,13,0),0)</f>
        <v>0</v>
      </c>
      <c r="AF73" s="225" t="n">
        <f aca="false">AB73+AD73</f>
        <v>0.75</v>
      </c>
      <c r="AG73" s="225" t="n">
        <f aca="false">AC73+AE73</f>
        <v>0</v>
      </c>
    </row>
    <row r="74" customFormat="false" ht="15.05" hidden="false" customHeight="false" outlineLevel="0" collapsed="false">
      <c r="A74" s="242" t="n">
        <v>71648285</v>
      </c>
      <c r="B74" s="237" t="s">
        <v>328</v>
      </c>
      <c r="C74" s="237" t="s">
        <v>488</v>
      </c>
      <c r="D74" s="237" t="s">
        <v>144</v>
      </c>
      <c r="E74" s="238" t="n">
        <v>43927</v>
      </c>
      <c r="F74" s="238" t="n">
        <v>43927</v>
      </c>
      <c r="G74" s="237" t="s">
        <v>247</v>
      </c>
      <c r="H74" s="239" t="n">
        <v>2</v>
      </c>
      <c r="I74" s="186"/>
      <c r="J74" s="223" t="s">
        <v>163</v>
      </c>
      <c r="K74" s="224" t="n">
        <f aca="false">VLOOKUP($A74,БДСМ!$A$353:$C$2604,3,0)</f>
        <v>0</v>
      </c>
      <c r="L74" s="225" t="str">
        <f aca="false">VLOOKUP($A74,БДСМ!$A$352:$P$2459,16,0)</f>
        <v>IP1020200326</v>
      </c>
      <c r="M74" s="226"/>
      <c r="N74" s="226"/>
      <c r="O74" s="226"/>
      <c r="P74" s="227" t="n">
        <v>43929</v>
      </c>
      <c r="Q74" s="186" t="str">
        <f aca="false">IF(AND(Q$31&gt;=$AA74,Q$31&lt;=$AA74,NOT(ISBLANK($AA74))),$H74,"")</f>
        <v/>
      </c>
      <c r="R74" s="186" t="str">
        <f aca="false">IF(AND(R$31&gt;=$AA74,R$31&lt;=$AA74,NOT(ISBLANK($AA74))),$H74,"")</f>
        <v/>
      </c>
      <c r="S74" s="218" t="n">
        <f aca="false">IF(AND(S$31&gt;=$AA74,S$31&lt;=$AA74,NOT(ISBLANK($AA74))),$H74,"")</f>
        <v>2</v>
      </c>
      <c r="T74" s="186" t="str">
        <f aca="false">IF(AND(T$31&gt;=$AA74,T$31&lt;=$AA74,NOT(ISBLANK($AA74))),$H74,"")</f>
        <v/>
      </c>
      <c r="U74" s="186" t="str">
        <f aca="false">IF(AND(U$31&gt;=$AA74,U$31&lt;=$AA74,NOT(ISBLANK($AA74))),$H74,"")</f>
        <v/>
      </c>
      <c r="V74" s="186" t="str">
        <f aca="false">IF(AND(V$31&gt;=$AA74,V$31&lt;=$AA74,NOT(ISBLANK($AA74))),$H74,"")</f>
        <v/>
      </c>
      <c r="W74" s="186" t="str">
        <f aca="false">IF(AND(W$31&gt;=$AA74,W$31&lt;=$AA74,NOT(ISBLANK($AA74))),$H74,"")</f>
        <v/>
      </c>
      <c r="AA74" s="191" t="n">
        <f aca="false">IF($P74,$P74,$F74)</f>
        <v>43929</v>
      </c>
      <c r="AB74" s="225" t="n">
        <f aca="false">IF($J74=$E$22,$H74*448,0)</f>
        <v>0</v>
      </c>
      <c r="AC74" s="225" t="n">
        <f aca="false">IF($J74=$E$22,$I74*448,0)</f>
        <v>0</v>
      </c>
      <c r="AD74" s="327" t="n">
        <f aca="false">IFERROR(VLOOKUP($A74,БДСМ!$A$353:$O$1956,15,0),0)</f>
        <v>1.5</v>
      </c>
      <c r="AE74" s="225" t="n">
        <f aca="false">IFERROR(VLOOKUP($A74,#REF!,13,0),0)</f>
        <v>0</v>
      </c>
      <c r="AF74" s="225" t="n">
        <f aca="false">AB74+AD74</f>
        <v>1.5</v>
      </c>
      <c r="AG74" s="225" t="n">
        <f aca="false">AC74+AE74</f>
        <v>0</v>
      </c>
    </row>
    <row r="75" customFormat="false" ht="15.05" hidden="false" customHeight="false" outlineLevel="0" collapsed="false">
      <c r="A75" s="242" t="n">
        <v>71648289</v>
      </c>
      <c r="B75" s="237" t="s">
        <v>491</v>
      </c>
      <c r="C75" s="237" t="s">
        <v>492</v>
      </c>
      <c r="D75" s="237" t="s">
        <v>116</v>
      </c>
      <c r="E75" s="238" t="n">
        <v>43927</v>
      </c>
      <c r="F75" s="238" t="n">
        <v>43927</v>
      </c>
      <c r="G75" s="237" t="s">
        <v>247</v>
      </c>
      <c r="H75" s="239" t="n">
        <v>2</v>
      </c>
      <c r="I75" s="186"/>
      <c r="J75" s="223" t="str">
        <f aca="false">D75</f>
        <v>VYB_MEC</v>
      </c>
      <c r="K75" s="224" t="n">
        <f aca="false">VLOOKUP($A75,БДСМ!$A$353:$C$2604,3,0)</f>
        <v>0</v>
      </c>
      <c r="L75" s="225" t="str">
        <f aca="false">VLOOKUP($A75,БДСМ!$A$352:$P$2459,16,0)</f>
        <v>IP1020200326</v>
      </c>
      <c r="M75" s="226"/>
      <c r="N75" s="226"/>
      <c r="O75" s="226"/>
      <c r="P75" s="227"/>
      <c r="Q75" s="186" t="n">
        <f aca="false">IF(AND(Q$31&gt;=$AA75,Q$31&lt;=$AA75,NOT(ISBLANK($AA75))),$H75,"")</f>
        <v>2</v>
      </c>
      <c r="R75" s="186" t="str">
        <f aca="false">IF(AND(R$31&gt;=$AA75,R$31&lt;=$AA75,NOT(ISBLANK($AA75))),$H75,"")</f>
        <v/>
      </c>
      <c r="S75" s="218" t="str">
        <f aca="false">IF(AND(S$31&gt;=$AA75,S$31&lt;=$AA75,NOT(ISBLANK($AA75))),$H75,"")</f>
        <v/>
      </c>
      <c r="T75" s="186" t="str">
        <f aca="false">IF(AND(T$31&gt;=$AA75,T$31&lt;=$AA75,NOT(ISBLANK($AA75))),$H75,"")</f>
        <v/>
      </c>
      <c r="U75" s="186" t="str">
        <f aca="false">IF(AND(U$31&gt;=$AA75,U$31&lt;=$AA75,NOT(ISBLANK($AA75))),$H75,"")</f>
        <v/>
      </c>
      <c r="V75" s="186" t="str">
        <f aca="false">IF(AND(V$31&gt;=$AA75,V$31&lt;=$AA75,NOT(ISBLANK($AA75))),$H75,"")</f>
        <v/>
      </c>
      <c r="W75" s="186" t="str">
        <f aca="false">IF(AND(W$31&gt;=$AA75,W$31&lt;=$AA75,NOT(ISBLANK($AA75))),$H75,"")</f>
        <v/>
      </c>
      <c r="AA75" s="191" t="n">
        <f aca="false">IF($P75,$P75,$F75)</f>
        <v>43927</v>
      </c>
      <c r="AB75" s="225" t="n">
        <f aca="false">IF($J75=$E$22,$H75*448,0)</f>
        <v>0</v>
      </c>
      <c r="AC75" s="225" t="n">
        <f aca="false">IF($J75=$E$22,$I75*448,0)</f>
        <v>0</v>
      </c>
      <c r="AD75" s="327" t="n">
        <f aca="false">IFERROR(VLOOKUP($A75,БДСМ!$A$353:$O$1956,15,0),0)</f>
        <v>1.5</v>
      </c>
      <c r="AE75" s="225" t="n">
        <f aca="false">IFERROR(VLOOKUP($A75,#REF!,13,0),0)</f>
        <v>0</v>
      </c>
      <c r="AF75" s="225" t="n">
        <f aca="false">AB75+AD75</f>
        <v>1.5</v>
      </c>
      <c r="AG75" s="225" t="n">
        <f aca="false">AC75+AE75</f>
        <v>0</v>
      </c>
    </row>
    <row r="76" customFormat="false" ht="15.05" hidden="false" customHeight="false" outlineLevel="0" collapsed="false">
      <c r="A76" s="242" t="n">
        <v>71648290</v>
      </c>
      <c r="B76" s="237" t="s">
        <v>495</v>
      </c>
      <c r="C76" s="237" t="s">
        <v>496</v>
      </c>
      <c r="D76" s="237" t="s">
        <v>144</v>
      </c>
      <c r="E76" s="238" t="n">
        <v>43927</v>
      </c>
      <c r="F76" s="238" t="n">
        <v>43927</v>
      </c>
      <c r="G76" s="237" t="s">
        <v>247</v>
      </c>
      <c r="H76" s="239" t="n">
        <v>0.5</v>
      </c>
      <c r="I76" s="186"/>
      <c r="J76" s="223" t="s">
        <v>153</v>
      </c>
      <c r="K76" s="224" t="n">
        <f aca="false">VLOOKUP($A76,БДСМ!$A$353:$C$2604,3,0)</f>
        <v>0</v>
      </c>
      <c r="L76" s="225" t="str">
        <f aca="false">VLOOKUP($A76,БДСМ!$A$352:$P$2459,16,0)</f>
        <v>IP1020200326</v>
      </c>
      <c r="M76" s="226"/>
      <c r="N76" s="226"/>
      <c r="O76" s="226"/>
      <c r="P76" s="227" t="n">
        <v>43929</v>
      </c>
      <c r="Q76" s="186" t="str">
        <f aca="false">IF(AND(Q$31&gt;=$AA76,Q$31&lt;=$AA76,NOT(ISBLANK($AA76))),$H76,"")</f>
        <v/>
      </c>
      <c r="R76" s="186" t="str">
        <f aca="false">IF(AND(R$31&gt;=$AA76,R$31&lt;=$AA76,NOT(ISBLANK($AA76))),$H76,"")</f>
        <v/>
      </c>
      <c r="S76" s="218" t="n">
        <f aca="false">IF(AND(S$31&gt;=$AA76,S$31&lt;=$AA76,NOT(ISBLANK($AA76))),$H76,"")</f>
        <v>0.5</v>
      </c>
      <c r="T76" s="186" t="str">
        <f aca="false">IF(AND(T$31&gt;=$AA76,T$31&lt;=$AA76,NOT(ISBLANK($AA76))),$H76,"")</f>
        <v/>
      </c>
      <c r="U76" s="186" t="str">
        <f aca="false">IF(AND(U$31&gt;=$AA76,U$31&lt;=$AA76,NOT(ISBLANK($AA76))),$H76,"")</f>
        <v/>
      </c>
      <c r="V76" s="186" t="str">
        <f aca="false">IF(AND(V$31&gt;=$AA76,V$31&lt;=$AA76,NOT(ISBLANK($AA76))),$H76,"")</f>
        <v/>
      </c>
      <c r="W76" s="186" t="str">
        <f aca="false">IF(AND(W$31&gt;=$AA76,W$31&lt;=$AA76,NOT(ISBLANK($AA76))),$H76,"")</f>
        <v/>
      </c>
      <c r="AA76" s="191" t="n">
        <f aca="false">IF($P76,$P76,$F76)</f>
        <v>43929</v>
      </c>
      <c r="AB76" s="225" t="n">
        <f aca="false">IF($J76=$E$22,$H76*448,0)</f>
        <v>0</v>
      </c>
      <c r="AC76" s="225" t="n">
        <f aca="false">IF($J76=$E$22,$I76*448,0)</f>
        <v>0</v>
      </c>
      <c r="AD76" s="327" t="n">
        <f aca="false">IFERROR(VLOOKUP($A76,БДСМ!$A$353:$O$1956,15,0),0)</f>
        <v>0.38</v>
      </c>
      <c r="AE76" s="225" t="n">
        <f aca="false">IFERROR(VLOOKUP($A76,#REF!,13,0),0)</f>
        <v>0</v>
      </c>
      <c r="AF76" s="225" t="n">
        <f aca="false">AB76+AD76</f>
        <v>0.38</v>
      </c>
      <c r="AG76" s="225" t="n">
        <f aca="false">AC76+AE76</f>
        <v>0</v>
      </c>
    </row>
    <row r="77" customFormat="false" ht="15.05" hidden="false" customHeight="false" outlineLevel="0" collapsed="false">
      <c r="A77" s="242" t="n">
        <v>71648361</v>
      </c>
      <c r="B77" s="237" t="s">
        <v>515</v>
      </c>
      <c r="C77" s="237" t="s">
        <v>516</v>
      </c>
      <c r="D77" s="237" t="s">
        <v>155</v>
      </c>
      <c r="E77" s="238" t="n">
        <v>43927</v>
      </c>
      <c r="F77" s="238" t="n">
        <v>43927</v>
      </c>
      <c r="G77" s="237" t="s">
        <v>238</v>
      </c>
      <c r="H77" s="239" t="n">
        <v>1.2</v>
      </c>
      <c r="I77" s="186"/>
      <c r="J77" s="223" t="str">
        <f aca="false">D77</f>
        <v>E_K_DZHI</v>
      </c>
      <c r="K77" s="224" t="n">
        <f aca="false">VLOOKUP($A77,БДСМ!$A$353:$C$2604,3,0)</f>
        <v>0</v>
      </c>
      <c r="L77" s="225" t="str">
        <f aca="false">VLOOKUP($A77,БДСМ!$A$352:$P$2459,16,0)</f>
        <v>IP1020200326</v>
      </c>
      <c r="M77" s="226"/>
      <c r="N77" s="226"/>
      <c r="O77" s="226"/>
      <c r="P77" s="227"/>
      <c r="Q77" s="186" t="n">
        <f aca="false">IF(AND(Q$31&gt;=$AA77,Q$31&lt;=$AA77,NOT(ISBLANK($AA77))),$H77,"")</f>
        <v>1.2</v>
      </c>
      <c r="R77" s="186" t="str">
        <f aca="false">IF(AND(R$31&gt;=$AA77,R$31&lt;=$AA77,NOT(ISBLANK($AA77))),$H77,"")</f>
        <v/>
      </c>
      <c r="S77" s="218" t="str">
        <f aca="false">IF(AND(S$31&gt;=$AA77,S$31&lt;=$AA77,NOT(ISBLANK($AA77))),$H77,"")</f>
        <v/>
      </c>
      <c r="T77" s="186" t="str">
        <f aca="false">IF(AND(T$31&gt;=$AA77,T$31&lt;=$AA77,NOT(ISBLANK($AA77))),$H77,"")</f>
        <v/>
      </c>
      <c r="U77" s="186" t="str">
        <f aca="false">IF(AND(U$31&gt;=$AA77,U$31&lt;=$AA77,NOT(ISBLANK($AA77))),$H77,"")</f>
        <v/>
      </c>
      <c r="V77" s="186" t="str">
        <f aca="false">IF(AND(V$31&gt;=$AA77,V$31&lt;=$AA77,NOT(ISBLANK($AA77))),$H77,"")</f>
        <v/>
      </c>
      <c r="W77" s="186" t="str">
        <f aca="false">IF(AND(W$31&gt;=$AA77,W$31&lt;=$AA77,NOT(ISBLANK($AA77))),$H77,"")</f>
        <v/>
      </c>
      <c r="AA77" s="191" t="n">
        <f aca="false">IF($P77,$P77,$F77)</f>
        <v>43927</v>
      </c>
      <c r="AB77" s="225" t="n">
        <f aca="false">IF($J77=$E$22,$H77*448,0)</f>
        <v>0</v>
      </c>
      <c r="AC77" s="225" t="n">
        <f aca="false">IF($J77=$E$22,$I77*448,0)</f>
        <v>0</v>
      </c>
      <c r="AD77" s="327" t="n">
        <f aca="false">IFERROR(VLOOKUP($A77,БДСМ!$A$353:$O$1956,15,0),0)</f>
        <v>0.96</v>
      </c>
      <c r="AE77" s="225" t="n">
        <f aca="false">IFERROR(VLOOKUP($A77,#REF!,13,0),0)</f>
        <v>0</v>
      </c>
      <c r="AF77" s="225" t="n">
        <f aca="false">AB77+AD77</f>
        <v>0.96</v>
      </c>
      <c r="AG77" s="225" t="n">
        <f aca="false">AC77+AE77</f>
        <v>0</v>
      </c>
    </row>
    <row r="78" customFormat="false" ht="15.05" hidden="false" customHeight="false" outlineLevel="0" collapsed="false">
      <c r="A78" s="242" t="n">
        <v>71648366</v>
      </c>
      <c r="B78" s="237" t="s">
        <v>257</v>
      </c>
      <c r="C78" s="237" t="s">
        <v>258</v>
      </c>
      <c r="D78" s="237" t="s">
        <v>116</v>
      </c>
      <c r="E78" s="238" t="n">
        <v>43927</v>
      </c>
      <c r="F78" s="238" t="n">
        <v>43927</v>
      </c>
      <c r="G78" s="237" t="s">
        <v>238</v>
      </c>
      <c r="H78" s="239" t="n">
        <v>0.3</v>
      </c>
      <c r="I78" s="186"/>
      <c r="J78" s="223" t="str">
        <f aca="false">D78</f>
        <v>VYB_MEC</v>
      </c>
      <c r="K78" s="224" t="n">
        <f aca="false">VLOOKUP($A78,БДСМ!$A$353:$C$2604,3,0)</f>
        <v>0</v>
      </c>
      <c r="L78" s="225" t="str">
        <f aca="false">VLOOKUP($A78,БДСМ!$A$352:$P$2459,16,0)</f>
        <v>IP1020200326</v>
      </c>
      <c r="M78" s="226"/>
      <c r="N78" s="226"/>
      <c r="O78" s="226"/>
      <c r="P78" s="227"/>
      <c r="Q78" s="186" t="n">
        <f aca="false">IF(AND(Q$31&gt;=$AA78,Q$31&lt;=$AA78,NOT(ISBLANK($AA78))),$H78,"")</f>
        <v>0.3</v>
      </c>
      <c r="R78" s="186" t="str">
        <f aca="false">IF(AND(R$31&gt;=$AA78,R$31&lt;=$AA78,NOT(ISBLANK($AA78))),$H78,"")</f>
        <v/>
      </c>
      <c r="S78" s="218" t="str">
        <f aca="false">IF(AND(S$31&gt;=$AA78,S$31&lt;=$AA78,NOT(ISBLANK($AA78))),$H78,"")</f>
        <v/>
      </c>
      <c r="T78" s="186" t="str">
        <f aca="false">IF(AND(T$31&gt;=$AA78,T$31&lt;=$AA78,NOT(ISBLANK($AA78))),$H78,"")</f>
        <v/>
      </c>
      <c r="U78" s="186" t="str">
        <f aca="false">IF(AND(U$31&gt;=$AA78,U$31&lt;=$AA78,NOT(ISBLANK($AA78))),$H78,"")</f>
        <v/>
      </c>
      <c r="V78" s="186" t="str">
        <f aca="false">IF(AND(V$31&gt;=$AA78,V$31&lt;=$AA78,NOT(ISBLANK($AA78))),$H78,"")</f>
        <v/>
      </c>
      <c r="W78" s="186" t="str">
        <f aca="false">IF(AND(W$31&gt;=$AA78,W$31&lt;=$AA78,NOT(ISBLANK($AA78))),$H78,"")</f>
        <v/>
      </c>
      <c r="AA78" s="191" t="n">
        <f aca="false">IF($P78,$P78,$F78)</f>
        <v>43927</v>
      </c>
      <c r="AB78" s="225" t="n">
        <f aca="false">IF($J78=$E$22,$H78*448,0)</f>
        <v>0</v>
      </c>
      <c r="AC78" s="225" t="n">
        <f aca="false">IF($J78=$E$22,$I78*448,0)</f>
        <v>0</v>
      </c>
      <c r="AD78" s="327" t="n">
        <f aca="false">IFERROR(VLOOKUP($A78,БДСМ!$A$353:$O$1956,15,0),0)</f>
        <v>0.24</v>
      </c>
      <c r="AE78" s="225" t="n">
        <f aca="false">IFERROR(VLOOKUP($A78,#REF!,13,0),0)</f>
        <v>0</v>
      </c>
      <c r="AF78" s="225" t="n">
        <f aca="false">AB78+AD78</f>
        <v>0.24</v>
      </c>
      <c r="AG78" s="225" t="n">
        <f aca="false">AC78+AE78</f>
        <v>0</v>
      </c>
    </row>
    <row r="79" customFormat="false" ht="15.05" hidden="false" customHeight="false" outlineLevel="0" collapsed="false">
      <c r="A79" s="242" t="n">
        <v>71648371</v>
      </c>
      <c r="B79" s="237" t="s">
        <v>520</v>
      </c>
      <c r="C79" s="237" t="s">
        <v>521</v>
      </c>
      <c r="D79" s="237" t="s">
        <v>132</v>
      </c>
      <c r="E79" s="238" t="n">
        <v>43927</v>
      </c>
      <c r="F79" s="238" t="n">
        <v>43927</v>
      </c>
      <c r="G79" s="237" t="s">
        <v>238</v>
      </c>
      <c r="H79" s="239" t="n">
        <v>1</v>
      </c>
      <c r="I79" s="186"/>
      <c r="J79" s="223" t="str">
        <f aca="false">D79</f>
        <v>M_K_VZAK</v>
      </c>
      <c r="K79" s="224" t="n">
        <f aca="false">VLOOKUP($A79,БДСМ!$A$353:$C$2604,3,0)</f>
        <v>0</v>
      </c>
      <c r="L79" s="225" t="str">
        <f aca="false">VLOOKUP($A79,БДСМ!$A$352:$P$2459,16,0)</f>
        <v>IP1020200326</v>
      </c>
      <c r="M79" s="226"/>
      <c r="N79" s="226"/>
      <c r="O79" s="226"/>
      <c r="P79" s="227"/>
      <c r="Q79" s="186" t="n">
        <f aca="false">IF(AND(Q$31&gt;=$AA79,Q$31&lt;=$AA79,NOT(ISBLANK($AA79))),$H79,"")</f>
        <v>1</v>
      </c>
      <c r="R79" s="186" t="str">
        <f aca="false">IF(AND(R$31&gt;=$AA79,R$31&lt;=$AA79,NOT(ISBLANK($AA79))),$H79,"")</f>
        <v/>
      </c>
      <c r="S79" s="218" t="str">
        <f aca="false">IF(AND(S$31&gt;=$AA79,S$31&lt;=$AA79,NOT(ISBLANK($AA79))),$H79,"")</f>
        <v/>
      </c>
      <c r="T79" s="186" t="str">
        <f aca="false">IF(AND(T$31&gt;=$AA79,T$31&lt;=$AA79,NOT(ISBLANK($AA79))),$H79,"")</f>
        <v/>
      </c>
      <c r="U79" s="186" t="str">
        <f aca="false">IF(AND(U$31&gt;=$AA79,U$31&lt;=$AA79,NOT(ISBLANK($AA79))),$H79,"")</f>
        <v/>
      </c>
      <c r="V79" s="186" t="str">
        <f aca="false">IF(AND(V$31&gt;=$AA79,V$31&lt;=$AA79,NOT(ISBLANK($AA79))),$H79,"")</f>
        <v/>
      </c>
      <c r="W79" s="186" t="str">
        <f aca="false">IF(AND(W$31&gt;=$AA79,W$31&lt;=$AA79,NOT(ISBLANK($AA79))),$H79,"")</f>
        <v/>
      </c>
      <c r="AA79" s="191" t="n">
        <f aca="false">IF($P79,$P79,$F79)</f>
        <v>43927</v>
      </c>
      <c r="AB79" s="225" t="n">
        <f aca="false">IF($J79=$E$22,$H79*448,0)</f>
        <v>0</v>
      </c>
      <c r="AC79" s="225" t="n">
        <f aca="false">IF($J79=$E$22,$I79*448,0)</f>
        <v>0</v>
      </c>
      <c r="AD79" s="327" t="n">
        <f aca="false">IFERROR(VLOOKUP($A79,БДСМ!$A$353:$O$1956,15,0),0)</f>
        <v>0.75</v>
      </c>
      <c r="AE79" s="225" t="n">
        <f aca="false">IFERROR(VLOOKUP($A79,#REF!,13,0),0)</f>
        <v>0</v>
      </c>
      <c r="AF79" s="225" t="n">
        <f aca="false">AB79+AD79</f>
        <v>0.75</v>
      </c>
      <c r="AG79" s="225" t="n">
        <f aca="false">AC79+AE79</f>
        <v>0</v>
      </c>
    </row>
    <row r="80" customFormat="false" ht="15.05" hidden="false" customHeight="false" outlineLevel="0" collapsed="false">
      <c r="A80" s="242" t="n">
        <v>71648376</v>
      </c>
      <c r="B80" s="237" t="s">
        <v>515</v>
      </c>
      <c r="C80" s="237" t="s">
        <v>524</v>
      </c>
      <c r="D80" s="237" t="s">
        <v>136</v>
      </c>
      <c r="E80" s="238" t="n">
        <v>43927</v>
      </c>
      <c r="F80" s="238" t="n">
        <v>43927</v>
      </c>
      <c r="G80" s="237" t="s">
        <v>238</v>
      </c>
      <c r="H80" s="239" t="n">
        <v>1</v>
      </c>
      <c r="I80" s="186"/>
      <c r="J80" s="223" t="str">
        <f aca="false">D80</f>
        <v>M_K_VGAB</v>
      </c>
      <c r="K80" s="224" t="n">
        <f aca="false">VLOOKUP($A80,БДСМ!$A$353:$C$2604,3,0)</f>
        <v>0</v>
      </c>
      <c r="L80" s="225" t="str">
        <f aca="false">VLOOKUP($A80,БДСМ!$A$352:$P$2459,16,0)</f>
        <v>IP1020200326</v>
      </c>
      <c r="M80" s="226"/>
      <c r="N80" s="226"/>
      <c r="O80" s="226"/>
      <c r="P80" s="227"/>
      <c r="Q80" s="186" t="n">
        <f aca="false">IF(AND(Q$31&gt;=$AA80,Q$31&lt;=$AA80,NOT(ISBLANK($AA80))),$H80,"")</f>
        <v>1</v>
      </c>
      <c r="R80" s="186" t="str">
        <f aca="false">IF(AND(R$31&gt;=$AA80,R$31&lt;=$AA80,NOT(ISBLANK($AA80))),$H80,"")</f>
        <v/>
      </c>
      <c r="S80" s="218" t="str">
        <f aca="false">IF(AND(S$31&gt;=$AA80,S$31&lt;=$AA80,NOT(ISBLANK($AA80))),$H80,"")</f>
        <v/>
      </c>
      <c r="T80" s="186" t="str">
        <f aca="false">IF(AND(T$31&gt;=$AA80,T$31&lt;=$AA80,NOT(ISBLANK($AA80))),$H80,"")</f>
        <v/>
      </c>
      <c r="U80" s="186" t="str">
        <f aca="false">IF(AND(U$31&gt;=$AA80,U$31&lt;=$AA80,NOT(ISBLANK($AA80))),$H80,"")</f>
        <v/>
      </c>
      <c r="V80" s="186" t="str">
        <f aca="false">IF(AND(V$31&gt;=$AA80,V$31&lt;=$AA80,NOT(ISBLANK($AA80))),$H80,"")</f>
        <v/>
      </c>
      <c r="W80" s="186" t="str">
        <f aca="false">IF(AND(W$31&gt;=$AA80,W$31&lt;=$AA80,NOT(ISBLANK($AA80))),$H80,"")</f>
        <v/>
      </c>
      <c r="AA80" s="191" t="n">
        <f aca="false">IF($P80,$P80,$F80)</f>
        <v>43927</v>
      </c>
      <c r="AB80" s="225" t="n">
        <f aca="false">IF($J80=$E$22,$H80*448,0)</f>
        <v>0</v>
      </c>
      <c r="AC80" s="225" t="n">
        <f aca="false">IF($J80=$E$22,$I80*448,0)</f>
        <v>0</v>
      </c>
      <c r="AD80" s="327" t="n">
        <f aca="false">IFERROR(VLOOKUP($A80,БДСМ!$A$353:$O$1956,15,0),0)</f>
        <v>0.75</v>
      </c>
      <c r="AE80" s="225" t="n">
        <f aca="false">IFERROR(VLOOKUP($A80,#REF!,13,0),0)</f>
        <v>0</v>
      </c>
      <c r="AF80" s="225" t="n">
        <f aca="false">AB80+AD80</f>
        <v>0.75</v>
      </c>
      <c r="AG80" s="225" t="n">
        <f aca="false">AC80+AE80</f>
        <v>0</v>
      </c>
    </row>
    <row r="81" customFormat="false" ht="15.05" hidden="false" customHeight="false" outlineLevel="0" collapsed="false">
      <c r="A81" s="242" t="n">
        <v>71648381</v>
      </c>
      <c r="B81" s="237" t="s">
        <v>394</v>
      </c>
      <c r="C81" s="237" t="s">
        <v>526</v>
      </c>
      <c r="D81" s="237" t="s">
        <v>128</v>
      </c>
      <c r="E81" s="238" t="n">
        <v>43927</v>
      </c>
      <c r="F81" s="238" t="n">
        <v>43927</v>
      </c>
      <c r="G81" s="237" t="s">
        <v>238</v>
      </c>
      <c r="H81" s="239" t="n">
        <v>1</v>
      </c>
      <c r="I81" s="186"/>
      <c r="J81" s="223" t="str">
        <f aca="false">D81</f>
        <v>M_K_EKOS</v>
      </c>
      <c r="K81" s="224" t="n">
        <f aca="false">VLOOKUP($A81,БДСМ!$A$353:$C$2604,3,0)</f>
        <v>0</v>
      </c>
      <c r="L81" s="225" t="str">
        <f aca="false">VLOOKUP($A81,БДСМ!$A$352:$P$2459,16,0)</f>
        <v>IP1020200326</v>
      </c>
      <c r="M81" s="226"/>
      <c r="N81" s="226"/>
      <c r="O81" s="226"/>
      <c r="P81" s="227"/>
      <c r="Q81" s="186" t="n">
        <f aca="false">IF(AND(Q$31&gt;=$AA81,Q$31&lt;=$AA81,NOT(ISBLANK($AA81))),$H81,"")</f>
        <v>1</v>
      </c>
      <c r="R81" s="186" t="str">
        <f aca="false">IF(AND(R$31&gt;=$AA81,R$31&lt;=$AA81,NOT(ISBLANK($AA81))),$H81,"")</f>
        <v/>
      </c>
      <c r="S81" s="218" t="str">
        <f aca="false">IF(AND(S$31&gt;=$AA81,S$31&lt;=$AA81,NOT(ISBLANK($AA81))),$H81,"")</f>
        <v/>
      </c>
      <c r="T81" s="186" t="str">
        <f aca="false">IF(AND(T$31&gt;=$AA81,T$31&lt;=$AA81,NOT(ISBLANK($AA81))),$H81,"")</f>
        <v/>
      </c>
      <c r="U81" s="186" t="str">
        <f aca="false">IF(AND(U$31&gt;=$AA81,U$31&lt;=$AA81,NOT(ISBLANK($AA81))),$H81,"")</f>
        <v/>
      </c>
      <c r="V81" s="186" t="str">
        <f aca="false">IF(AND(V$31&gt;=$AA81,V$31&lt;=$AA81,NOT(ISBLANK($AA81))),$H81,"")</f>
        <v/>
      </c>
      <c r="W81" s="186" t="str">
        <f aca="false">IF(AND(W$31&gt;=$AA81,W$31&lt;=$AA81,NOT(ISBLANK($AA81))),$H81,"")</f>
        <v/>
      </c>
      <c r="AA81" s="191" t="n">
        <f aca="false">IF($P81,$P81,$F81)</f>
        <v>43927</v>
      </c>
      <c r="AB81" s="225" t="n">
        <f aca="false">IF($J81=$E$22,$H81*448,0)</f>
        <v>0</v>
      </c>
      <c r="AC81" s="225" t="n">
        <f aca="false">IF($J81=$E$22,$I81*448,0)</f>
        <v>0</v>
      </c>
      <c r="AD81" s="327" t="n">
        <f aca="false">IFERROR(VLOOKUP($A81,БДСМ!$A$353:$O$1956,15,0),0)</f>
        <v>0.75</v>
      </c>
      <c r="AE81" s="225" t="n">
        <f aca="false">IFERROR(VLOOKUP($A81,#REF!,13,0),0)</f>
        <v>0</v>
      </c>
      <c r="AF81" s="225" t="n">
        <f aca="false">AB81+AD81</f>
        <v>0.75</v>
      </c>
      <c r="AG81" s="225" t="n">
        <f aca="false">AC81+AE81</f>
        <v>0</v>
      </c>
    </row>
    <row r="82" customFormat="false" ht="15.05" hidden="false" customHeight="false" outlineLevel="0" collapsed="false">
      <c r="A82" s="242" t="n">
        <v>71648386</v>
      </c>
      <c r="B82" s="237" t="s">
        <v>528</v>
      </c>
      <c r="C82" s="237" t="s">
        <v>529</v>
      </c>
      <c r="D82" s="237" t="s">
        <v>126</v>
      </c>
      <c r="E82" s="238" t="n">
        <v>43927</v>
      </c>
      <c r="F82" s="238" t="n">
        <v>43927</v>
      </c>
      <c r="G82" s="237" t="s">
        <v>238</v>
      </c>
      <c r="H82" s="239" t="n">
        <v>1</v>
      </c>
      <c r="I82" s="186"/>
      <c r="J82" s="223" t="str">
        <f aca="false">D82</f>
        <v>M_K_SSEV</v>
      </c>
      <c r="K82" s="224" t="n">
        <f aca="false">VLOOKUP($A82,БДСМ!$A$353:$C$2604,3,0)</f>
        <v>0</v>
      </c>
      <c r="L82" s="225" t="str">
        <f aca="false">VLOOKUP($A82,БДСМ!$A$352:$P$2459,16,0)</f>
        <v>IP1020200326</v>
      </c>
      <c r="M82" s="226"/>
      <c r="N82" s="226"/>
      <c r="O82" s="226"/>
      <c r="P82" s="227"/>
      <c r="Q82" s="186" t="n">
        <f aca="false">IF(AND(Q$31&gt;=$AA82,Q$31&lt;=$AA82,NOT(ISBLANK($AA82))),$H82,"")</f>
        <v>1</v>
      </c>
      <c r="R82" s="186" t="str">
        <f aca="false">IF(AND(R$31&gt;=$AA82,R$31&lt;=$AA82,NOT(ISBLANK($AA82))),$H82,"")</f>
        <v/>
      </c>
      <c r="S82" s="218" t="str">
        <f aca="false">IF(AND(S$31&gt;=$AA82,S$31&lt;=$AA82,NOT(ISBLANK($AA82))),$H82,"")</f>
        <v/>
      </c>
      <c r="T82" s="186" t="str">
        <f aca="false">IF(AND(T$31&gt;=$AA82,T$31&lt;=$AA82,NOT(ISBLANK($AA82))),$H82,"")</f>
        <v/>
      </c>
      <c r="U82" s="186" t="str">
        <f aca="false">IF(AND(U$31&gt;=$AA82,U$31&lt;=$AA82,NOT(ISBLANK($AA82))),$H82,"")</f>
        <v/>
      </c>
      <c r="V82" s="186" t="str">
        <f aca="false">IF(AND(V$31&gt;=$AA82,V$31&lt;=$AA82,NOT(ISBLANK($AA82))),$H82,"")</f>
        <v/>
      </c>
      <c r="W82" s="186" t="str">
        <f aca="false">IF(AND(W$31&gt;=$AA82,W$31&lt;=$AA82,NOT(ISBLANK($AA82))),$H82,"")</f>
        <v/>
      </c>
      <c r="AA82" s="191" t="n">
        <f aca="false">IF($P82,$P82,$F82)</f>
        <v>43927</v>
      </c>
      <c r="AB82" s="225" t="n">
        <f aca="false">IF($J82=$E$22,$H82*448,0)</f>
        <v>0</v>
      </c>
      <c r="AC82" s="225" t="n">
        <f aca="false">IF($J82=$E$22,$I82*448,0)</f>
        <v>0</v>
      </c>
      <c r="AD82" s="327" t="n">
        <f aca="false">IFERROR(VLOOKUP($A82,БДСМ!$A$353:$O$1956,15,0),0)</f>
        <v>0.75</v>
      </c>
      <c r="AE82" s="225" t="n">
        <f aca="false">IFERROR(VLOOKUP($A82,#REF!,13,0),0)</f>
        <v>0</v>
      </c>
      <c r="AF82" s="225" t="n">
        <f aca="false">AB82+AD82</f>
        <v>0.75</v>
      </c>
      <c r="AG82" s="225" t="n">
        <f aca="false">AC82+AE82</f>
        <v>0</v>
      </c>
    </row>
    <row r="83" customFormat="false" ht="15.05" hidden="false" customHeight="false" outlineLevel="0" collapsed="false">
      <c r="A83" s="242" t="n">
        <v>71648447</v>
      </c>
      <c r="B83" s="237" t="s">
        <v>347</v>
      </c>
      <c r="C83" s="237" t="s">
        <v>531</v>
      </c>
      <c r="D83" s="237" t="s">
        <v>138</v>
      </c>
      <c r="E83" s="238" t="n">
        <v>43927</v>
      </c>
      <c r="F83" s="238" t="n">
        <v>43927</v>
      </c>
      <c r="G83" s="237" t="s">
        <v>274</v>
      </c>
      <c r="H83" s="239" t="n">
        <v>6</v>
      </c>
      <c r="I83" s="186" t="n">
        <v>4</v>
      </c>
      <c r="J83" s="223" t="str">
        <f aca="false">D83</f>
        <v>VYB_OSN</v>
      </c>
      <c r="K83" s="224" t="str">
        <f aca="false">VLOOKUP($A83,БДСМ!$A$353:$C$2604,3,0)</f>
        <v>STOP_L1</v>
      </c>
      <c r="L83" s="225" t="str">
        <f aca="false">VLOOKUP($A83,БДСМ!$A$352:$P$2459,16,0)</f>
        <v>AKORO</v>
      </c>
      <c r="M83" s="226"/>
      <c r="N83" s="226"/>
      <c r="O83" s="226"/>
      <c r="P83" s="227"/>
      <c r="Q83" s="186" t="n">
        <f aca="false">IF(AND(Q$31&gt;=$AA83,Q$31&lt;=$AA83,NOT(ISBLANK($AA83))),$H83,"")</f>
        <v>6</v>
      </c>
      <c r="R83" s="186" t="str">
        <f aca="false">IF(AND(R$31&gt;=$AA83,R$31&lt;=$AA83,NOT(ISBLANK($AA83))),$H83,"")</f>
        <v/>
      </c>
      <c r="S83" s="218" t="str">
        <f aca="false">IF(AND(S$31&gt;=$AA83,S$31&lt;=$AA83,NOT(ISBLANK($AA83))),$H83,"")</f>
        <v/>
      </c>
      <c r="T83" s="186" t="str">
        <f aca="false">IF(AND(T$31&gt;=$AA83,T$31&lt;=$AA83,NOT(ISBLANK($AA83))),$H83,"")</f>
        <v/>
      </c>
      <c r="U83" s="186" t="str">
        <f aca="false">IF(AND(U$31&gt;=$AA83,U$31&lt;=$AA83,NOT(ISBLANK($AA83))),$H83,"")</f>
        <v/>
      </c>
      <c r="V83" s="186" t="str">
        <f aca="false">IF(AND(V$31&gt;=$AA83,V$31&lt;=$AA83,NOT(ISBLANK($AA83))),$H83,"")</f>
        <v/>
      </c>
      <c r="W83" s="186" t="str">
        <f aca="false">IF(AND(W$31&gt;=$AA83,W$31&lt;=$AA83,NOT(ISBLANK($AA83))),$H83,"")</f>
        <v/>
      </c>
      <c r="AA83" s="191" t="n">
        <f aca="false">IF($P83,$P83,$F83)</f>
        <v>43927</v>
      </c>
      <c r="AB83" s="225" t="n">
        <f aca="false">IF($J83=$E$22,$H83*448,0)</f>
        <v>2688</v>
      </c>
      <c r="AC83" s="225" t="n">
        <f aca="false">IF($J83=$E$22,$I83*448,0)</f>
        <v>1792</v>
      </c>
      <c r="AD83" s="327" t="n">
        <f aca="false">IFERROR(VLOOKUP($A83,БДСМ!$A$353:$O$1956,15,0),0)</f>
        <v>0</v>
      </c>
      <c r="AE83" s="225" t="n">
        <f aca="false">IFERROR(VLOOKUP($A83,#REF!,13,0),0)</f>
        <v>0</v>
      </c>
      <c r="AF83" s="225" t="n">
        <f aca="false">AB83+AD83</f>
        <v>2688</v>
      </c>
      <c r="AG83" s="225" t="n">
        <f aca="false">AC83+AE83</f>
        <v>1792</v>
      </c>
    </row>
    <row r="84" customFormat="false" ht="15.05" hidden="false" customHeight="false" outlineLevel="0" collapsed="false">
      <c r="A84" s="242" t="n">
        <v>71649900</v>
      </c>
      <c r="B84" s="237" t="s">
        <v>328</v>
      </c>
      <c r="C84" s="237" t="s">
        <v>534</v>
      </c>
      <c r="D84" s="237" t="s">
        <v>144</v>
      </c>
      <c r="E84" s="238" t="n">
        <v>43927</v>
      </c>
      <c r="F84" s="238" t="n">
        <v>43927</v>
      </c>
      <c r="G84" s="237" t="s">
        <v>274</v>
      </c>
      <c r="H84" s="239" t="n">
        <v>1</v>
      </c>
      <c r="I84" s="186"/>
      <c r="J84" s="223" t="s">
        <v>163</v>
      </c>
      <c r="K84" s="224" t="str">
        <f aca="false">VLOOKUP($A84,БДСМ!$A$353:$C$2604,3,0)</f>
        <v>STOP_L1</v>
      </c>
      <c r="L84" s="225" t="str">
        <f aca="false">VLOOKUP($A84,БДСМ!$A$352:$P$2459,16,0)</f>
        <v>SEA</v>
      </c>
      <c r="M84" s="226"/>
      <c r="N84" s="226"/>
      <c r="O84" s="226"/>
      <c r="P84" s="227"/>
      <c r="Q84" s="186" t="n">
        <f aca="false">IF(AND(Q$31&gt;=$AA84,Q$31&lt;=$AA84,NOT(ISBLANK($AA84))),$H84,"")</f>
        <v>1</v>
      </c>
      <c r="R84" s="186" t="str">
        <f aca="false">IF(AND(R$31&gt;=$AA84,R$31&lt;=$AA84,NOT(ISBLANK($AA84))),$H84,"")</f>
        <v/>
      </c>
      <c r="S84" s="218" t="str">
        <f aca="false">IF(AND(S$31&gt;=$AA84,S$31&lt;=$AA84,NOT(ISBLANK($AA84))),$H84,"")</f>
        <v/>
      </c>
      <c r="T84" s="186" t="str">
        <f aca="false">IF(AND(T$31&gt;=$AA84,T$31&lt;=$AA84,NOT(ISBLANK($AA84))),$H84,"")</f>
        <v/>
      </c>
      <c r="U84" s="186" t="str">
        <f aca="false">IF(AND(U$31&gt;=$AA84,U$31&lt;=$AA84,NOT(ISBLANK($AA84))),$H84,"")</f>
        <v/>
      </c>
      <c r="V84" s="186" t="str">
        <f aca="false">IF(AND(V$31&gt;=$AA84,V$31&lt;=$AA84,NOT(ISBLANK($AA84))),$H84,"")</f>
        <v/>
      </c>
      <c r="W84" s="186" t="str">
        <f aca="false">IF(AND(W$31&gt;=$AA84,W$31&lt;=$AA84,NOT(ISBLANK($AA84))),$H84,"")</f>
        <v/>
      </c>
      <c r="AA84" s="191" t="n">
        <f aca="false">IF($P84,$P84,$F84)</f>
        <v>43927</v>
      </c>
      <c r="AB84" s="225" t="n">
        <f aca="false">IF($J84=$E$22,$H84*448,0)</f>
        <v>0</v>
      </c>
      <c r="AC84" s="225" t="n">
        <f aca="false">IF($J84=$E$22,$I84*448,0)</f>
        <v>0</v>
      </c>
      <c r="AD84" s="327" t="n">
        <f aca="false">IFERROR(VLOOKUP($A84,БДСМ!$A$353:$O$1956,15,0),0)</f>
        <v>0.75</v>
      </c>
      <c r="AE84" s="225" t="n">
        <f aca="false">IFERROR(VLOOKUP($A84,#REF!,13,0),0)</f>
        <v>0</v>
      </c>
      <c r="AF84" s="225" t="n">
        <f aca="false">AB84+AD84</f>
        <v>0.75</v>
      </c>
      <c r="AG84" s="225" t="n">
        <f aca="false">AC84+AE84</f>
        <v>0</v>
      </c>
    </row>
    <row r="85" customFormat="false" ht="15.05" hidden="false" customHeight="false" outlineLevel="0" collapsed="false">
      <c r="A85" s="242" t="n">
        <v>71653520</v>
      </c>
      <c r="B85" s="237" t="s">
        <v>403</v>
      </c>
      <c r="C85" s="237" t="s">
        <v>537</v>
      </c>
      <c r="D85" s="237" t="s">
        <v>116</v>
      </c>
      <c r="E85" s="238" t="n">
        <v>43927</v>
      </c>
      <c r="F85" s="238" t="n">
        <v>43927</v>
      </c>
      <c r="G85" s="237" t="s">
        <v>238</v>
      </c>
      <c r="H85" s="239" t="n">
        <v>0</v>
      </c>
      <c r="I85" s="186"/>
      <c r="J85" s="223" t="str">
        <f aca="false">D85</f>
        <v>VYB_MEC</v>
      </c>
      <c r="K85" s="224" t="n">
        <f aca="false">VLOOKUP($A85,БДСМ!$A$353:$C$2604,3,0)</f>
        <v>0</v>
      </c>
      <c r="L85" s="225" t="str">
        <f aca="false">VLOOKUP($A85,БДСМ!$A$352:$P$2459,16,0)</f>
        <v>IP1020200402</v>
      </c>
      <c r="M85" s="226"/>
      <c r="N85" s="226"/>
      <c r="O85" s="226"/>
      <c r="P85" s="227"/>
      <c r="Q85" s="186" t="n">
        <f aca="false">IF(AND(Q$31&gt;=$AA85,Q$31&lt;=$AA85,NOT(ISBLANK($AA85))),$H85,"")</f>
        <v>0</v>
      </c>
      <c r="R85" s="186" t="str">
        <f aca="false">IF(AND(R$31&gt;=$AA85,R$31&lt;=$AA85,NOT(ISBLANK($AA85))),$H85,"")</f>
        <v/>
      </c>
      <c r="S85" s="218" t="str">
        <f aca="false">IF(AND(S$31&gt;=$AA85,S$31&lt;=$AA85,NOT(ISBLANK($AA85))),$H85,"")</f>
        <v/>
      </c>
      <c r="T85" s="186" t="str">
        <f aca="false">IF(AND(T$31&gt;=$AA85,T$31&lt;=$AA85,NOT(ISBLANK($AA85))),$H85,"")</f>
        <v/>
      </c>
      <c r="U85" s="186" t="str">
        <f aca="false">IF(AND(U$31&gt;=$AA85,U$31&lt;=$AA85,NOT(ISBLANK($AA85))),$H85,"")</f>
        <v/>
      </c>
      <c r="V85" s="186" t="str">
        <f aca="false">IF(AND(V$31&gt;=$AA85,V$31&lt;=$AA85,NOT(ISBLANK($AA85))),$H85,"")</f>
        <v/>
      </c>
      <c r="W85" s="186" t="str">
        <f aca="false">IF(AND(W$31&gt;=$AA85,W$31&lt;=$AA85,NOT(ISBLANK($AA85))),$H85,"")</f>
        <v/>
      </c>
      <c r="AA85" s="191" t="n">
        <f aca="false">IF($P85,$P85,$F85)</f>
        <v>43927</v>
      </c>
      <c r="AB85" s="225" t="n">
        <f aca="false">IF($J85=$E$22,$H85*448,0)</f>
        <v>0</v>
      </c>
      <c r="AC85" s="225" t="n">
        <f aca="false">IF($J85=$E$22,$I85*448,0)</f>
        <v>0</v>
      </c>
      <c r="AD85" s="327" t="n">
        <f aca="false">IFERROR(VLOOKUP($A85,БДСМ!$A$353:$O$1956,15,0),0)</f>
        <v>0</v>
      </c>
      <c r="AE85" s="225" t="n">
        <f aca="false">IFERROR(VLOOKUP($A85,#REF!,13,0),0)</f>
        <v>0</v>
      </c>
      <c r="AF85" s="225" t="n">
        <f aca="false">AB85+AD85</f>
        <v>0</v>
      </c>
      <c r="AG85" s="225" t="n">
        <f aca="false">AC85+AE85</f>
        <v>0</v>
      </c>
    </row>
    <row r="86" customFormat="false" ht="15.05" hidden="false" customHeight="false" outlineLevel="0" collapsed="false">
      <c r="A86" s="242" t="n">
        <v>71654642</v>
      </c>
      <c r="B86" s="237" t="s">
        <v>347</v>
      </c>
      <c r="C86" s="237" t="s">
        <v>540</v>
      </c>
      <c r="D86" s="237" t="s">
        <v>541</v>
      </c>
      <c r="E86" s="238" t="n">
        <v>43927</v>
      </c>
      <c r="F86" s="238" t="n">
        <v>43927</v>
      </c>
      <c r="G86" s="237" t="s">
        <v>274</v>
      </c>
      <c r="H86" s="239" t="n">
        <v>1</v>
      </c>
      <c r="I86" s="186"/>
      <c r="J86" s="223" t="str">
        <f aca="false">D86</f>
        <v>M_E_AKOR</v>
      </c>
      <c r="K86" s="224" t="str">
        <f aca="false">VLOOKUP($A86,БДСМ!$A$353:$C$2604,3,0)</f>
        <v>STOP_L1</v>
      </c>
      <c r="L86" s="225" t="str">
        <f aca="false">VLOOKUP($A86,БДСМ!$A$352:$P$2459,16,0)</f>
        <v>AKORO</v>
      </c>
      <c r="M86" s="226"/>
      <c r="N86" s="226"/>
      <c r="O86" s="226"/>
      <c r="P86" s="227"/>
      <c r="Q86" s="186" t="n">
        <f aca="false">IF(AND(Q$31&gt;=$AA86,Q$31&lt;=$AA86,NOT(ISBLANK($AA86))),$H86,"")</f>
        <v>1</v>
      </c>
      <c r="R86" s="186" t="str">
        <f aca="false">IF(AND(R$31&gt;=$AA86,R$31&lt;=$AA86,NOT(ISBLANK($AA86))),$H86,"")</f>
        <v/>
      </c>
      <c r="S86" s="218" t="str">
        <f aca="false">IF(AND(S$31&gt;=$AA86,S$31&lt;=$AA86,NOT(ISBLANK($AA86))),$H86,"")</f>
        <v/>
      </c>
      <c r="T86" s="186" t="str">
        <f aca="false">IF(AND(T$31&gt;=$AA86,T$31&lt;=$AA86,NOT(ISBLANK($AA86))),$H86,"")</f>
        <v/>
      </c>
      <c r="U86" s="186" t="str">
        <f aca="false">IF(AND(U$31&gt;=$AA86,U$31&lt;=$AA86,NOT(ISBLANK($AA86))),$H86,"")</f>
        <v/>
      </c>
      <c r="V86" s="186" t="str">
        <f aca="false">IF(AND(V$31&gt;=$AA86,V$31&lt;=$AA86,NOT(ISBLANK($AA86))),$H86,"")</f>
        <v/>
      </c>
      <c r="W86" s="186" t="str">
        <f aca="false">IF(AND(W$31&gt;=$AA86,W$31&lt;=$AA86,NOT(ISBLANK($AA86))),$H86,"")</f>
        <v/>
      </c>
      <c r="AA86" s="191" t="n">
        <f aca="false">IF($P86,$P86,$F86)</f>
        <v>43927</v>
      </c>
      <c r="AB86" s="225" t="n">
        <f aca="false">IF($J86=$E$22,$H86*448,0)</f>
        <v>0</v>
      </c>
      <c r="AC86" s="225" t="n">
        <f aca="false">IF($J86=$E$22,$I86*448,0)</f>
        <v>0</v>
      </c>
      <c r="AD86" s="327" t="n">
        <f aca="false">IFERROR(VLOOKUP($A86,БДСМ!$A$353:$O$1956,15,0),0)</f>
        <v>0.75</v>
      </c>
      <c r="AE86" s="225" t="n">
        <f aca="false">IFERROR(VLOOKUP($A86,#REF!,13,0),0)</f>
        <v>0</v>
      </c>
      <c r="AF86" s="225" t="n">
        <f aca="false">AB86+AD86</f>
        <v>0.75</v>
      </c>
      <c r="AG86" s="225" t="n">
        <f aca="false">AC86+AE86</f>
        <v>0</v>
      </c>
    </row>
    <row r="87" customFormat="false" ht="16.45" hidden="false" customHeight="true" outlineLevel="0" collapsed="false">
      <c r="A87" s="242" t="n">
        <v>71655700</v>
      </c>
      <c r="B87" s="237" t="s">
        <v>544</v>
      </c>
      <c r="C87" s="237" t="s">
        <v>545</v>
      </c>
      <c r="D87" s="237" t="s">
        <v>128</v>
      </c>
      <c r="E87" s="238" t="n">
        <v>43927</v>
      </c>
      <c r="F87" s="238" t="n">
        <v>43927</v>
      </c>
      <c r="G87" s="237" t="s">
        <v>238</v>
      </c>
      <c r="H87" s="239" t="n">
        <v>0.5</v>
      </c>
      <c r="I87" s="186"/>
      <c r="J87" s="223" t="str">
        <f aca="false">D87</f>
        <v>M_K_EKOS</v>
      </c>
      <c r="K87" s="224" t="n">
        <f aca="false">VLOOKUP($A87,БДСМ!$A$353:$C$2604,3,0)</f>
        <v>0</v>
      </c>
      <c r="L87" s="225" t="str">
        <f aca="false">VLOOKUP($A87,БДСМ!$A$352:$P$2459,16,0)</f>
        <v>IP1020200406</v>
      </c>
      <c r="M87" s="226"/>
      <c r="N87" s="226"/>
      <c r="O87" s="226"/>
      <c r="P87" s="227"/>
      <c r="Q87" s="186" t="n">
        <f aca="false">IF(AND(Q$31&gt;=$AA87,Q$31&lt;=$AA87,NOT(ISBLANK($AA87))),$H87,"")</f>
        <v>0.5</v>
      </c>
      <c r="R87" s="186" t="str">
        <f aca="false">IF(AND(R$31&gt;=$AA87,R$31&lt;=$AA87,NOT(ISBLANK($AA87))),$H87,"")</f>
        <v/>
      </c>
      <c r="S87" s="218" t="str">
        <f aca="false">IF(AND(S$31&gt;=$AA87,S$31&lt;=$AA87,NOT(ISBLANK($AA87))),$H87,"")</f>
        <v/>
      </c>
      <c r="T87" s="186" t="str">
        <f aca="false">IF(AND(T$31&gt;=$AA87,T$31&lt;=$AA87,NOT(ISBLANK($AA87))),$H87,"")</f>
        <v/>
      </c>
      <c r="U87" s="186" t="str">
        <f aca="false">IF(AND(U$31&gt;=$AA87,U$31&lt;=$AA87,NOT(ISBLANK($AA87))),$H87,"")</f>
        <v/>
      </c>
      <c r="V87" s="186" t="str">
        <f aca="false">IF(AND(V$31&gt;=$AA87,V$31&lt;=$AA87,NOT(ISBLANK($AA87))),$H87,"")</f>
        <v/>
      </c>
      <c r="W87" s="186" t="str">
        <f aca="false">IF(AND(W$31&gt;=$AA87,W$31&lt;=$AA87,NOT(ISBLANK($AA87))),$H87,"")</f>
        <v/>
      </c>
      <c r="AA87" s="191" t="n">
        <f aca="false">IF($P87,$P87,$F87)</f>
        <v>43927</v>
      </c>
      <c r="AB87" s="225" t="n">
        <f aca="false">IF($J87=$E$22,$H87*448,0)</f>
        <v>0</v>
      </c>
      <c r="AC87" s="225" t="n">
        <f aca="false">IF($J87=$E$22,$I87*448,0)</f>
        <v>0</v>
      </c>
      <c r="AD87" s="327" t="n">
        <f aca="false">IFERROR(VLOOKUP($A87,БДСМ!$A$353:$O$1956,15,0),0)</f>
        <v>0.38</v>
      </c>
      <c r="AE87" s="225" t="n">
        <f aca="false">IFERROR(VLOOKUP($A87,#REF!,13,0),0)</f>
        <v>0</v>
      </c>
      <c r="AF87" s="225" t="n">
        <f aca="false">AB87+AD87</f>
        <v>0.38</v>
      </c>
      <c r="AG87" s="225" t="n">
        <f aca="false">AC87+AE87</f>
        <v>0</v>
      </c>
    </row>
    <row r="88" customFormat="false" ht="15.05" hidden="false" customHeight="false" outlineLevel="0" collapsed="false">
      <c r="A88" s="242" t="n">
        <v>71655868</v>
      </c>
      <c r="B88" s="237" t="s">
        <v>340</v>
      </c>
      <c r="C88" s="237" t="s">
        <v>548</v>
      </c>
      <c r="D88" s="237" t="s">
        <v>138</v>
      </c>
      <c r="E88" s="238" t="n">
        <v>43927</v>
      </c>
      <c r="F88" s="238" t="n">
        <v>43927</v>
      </c>
      <c r="G88" s="237" t="s">
        <v>274</v>
      </c>
      <c r="H88" s="239" t="n">
        <v>2</v>
      </c>
      <c r="I88" s="186" t="n">
        <v>4</v>
      </c>
      <c r="J88" s="223" t="str">
        <f aca="false">D88</f>
        <v>VYB_OSN</v>
      </c>
      <c r="K88" s="224" t="str">
        <f aca="false">VLOOKUP($A88,БДСМ!$A$353:$C$2604,3,0)</f>
        <v>STOP_L1</v>
      </c>
      <c r="L88" s="225" t="str">
        <f aca="false">VLOOKUP($A88,БДСМ!$A$352:$P$2459,16,0)</f>
        <v>EVGGR</v>
      </c>
      <c r="M88" s="226"/>
      <c r="N88" s="226"/>
      <c r="O88" s="226"/>
      <c r="P88" s="227"/>
      <c r="Q88" s="186" t="n">
        <f aca="false">IF(AND(Q$31&gt;=$AA88,Q$31&lt;=$AA88,NOT(ISBLANK($AA88))),$H88,"")</f>
        <v>2</v>
      </c>
      <c r="R88" s="186" t="str">
        <f aca="false">IF(AND(R$31&gt;=$AA88,R$31&lt;=$AA88,NOT(ISBLANK($AA88))),$H88,"")</f>
        <v/>
      </c>
      <c r="S88" s="218" t="str">
        <f aca="false">IF(AND(S$31&gt;=$AA88,S$31&lt;=$AA88,NOT(ISBLANK($AA88))),$H88,"")</f>
        <v/>
      </c>
      <c r="T88" s="186" t="str">
        <f aca="false">IF(AND(T$31&gt;=$AA88,T$31&lt;=$AA88,NOT(ISBLANK($AA88))),$H88,"")</f>
        <v/>
      </c>
      <c r="U88" s="186" t="str">
        <f aca="false">IF(AND(U$31&gt;=$AA88,U$31&lt;=$AA88,NOT(ISBLANK($AA88))),$H88,"")</f>
        <v/>
      </c>
      <c r="V88" s="186" t="str">
        <f aca="false">IF(AND(V$31&gt;=$AA88,V$31&lt;=$AA88,NOT(ISBLANK($AA88))),$H88,"")</f>
        <v/>
      </c>
      <c r="W88" s="186" t="str">
        <f aca="false">IF(AND(W$31&gt;=$AA88,W$31&lt;=$AA88,NOT(ISBLANK($AA88))),$H88,"")</f>
        <v/>
      </c>
      <c r="AA88" s="191" t="n">
        <f aca="false">IF($P88,$P88,$F88)</f>
        <v>43927</v>
      </c>
      <c r="AB88" s="225" t="n">
        <f aca="false">IF($J88=$E$22,$H88*448,0)</f>
        <v>896</v>
      </c>
      <c r="AC88" s="225" t="n">
        <f aca="false">IF($J88=$E$22,$I88*448,0)</f>
        <v>1792</v>
      </c>
      <c r="AD88" s="327" t="n">
        <f aca="false">IFERROR(VLOOKUP($A88,БДСМ!$A$353:$O$1956,15,0),0)</f>
        <v>0</v>
      </c>
      <c r="AE88" s="225" t="n">
        <f aca="false">IFERROR(VLOOKUP($A88,#REF!,13,0),0)</f>
        <v>0</v>
      </c>
      <c r="AF88" s="225" t="n">
        <f aca="false">AB88+AD88</f>
        <v>896</v>
      </c>
      <c r="AG88" s="225" t="n">
        <f aca="false">AC88+AE88</f>
        <v>1792</v>
      </c>
    </row>
    <row r="89" customFormat="false" ht="15.05" hidden="false" customHeight="false" outlineLevel="0" collapsed="false">
      <c r="A89" s="242" t="n">
        <v>71655879</v>
      </c>
      <c r="B89" s="237" t="s">
        <v>551</v>
      </c>
      <c r="C89" s="237" t="s">
        <v>282</v>
      </c>
      <c r="D89" s="237" t="s">
        <v>138</v>
      </c>
      <c r="E89" s="238" t="n">
        <v>43927</v>
      </c>
      <c r="F89" s="238" t="n">
        <v>43927</v>
      </c>
      <c r="G89" s="237" t="s">
        <v>274</v>
      </c>
      <c r="H89" s="239" t="n">
        <v>16</v>
      </c>
      <c r="I89" s="186" t="n">
        <v>18</v>
      </c>
      <c r="J89" s="223" t="str">
        <f aca="false">D89</f>
        <v>VYB_OSN</v>
      </c>
      <c r="K89" s="224" t="str">
        <f aca="false">VLOOKUP($A89,БДСМ!$A$353:$C$2604,3,0)</f>
        <v>STOP_L1</v>
      </c>
      <c r="L89" s="225" t="str">
        <f aca="false">VLOOKUP($A89,БДСМ!$A$352:$P$2459,16,0)</f>
        <v>MAXSH</v>
      </c>
      <c r="M89" s="226"/>
      <c r="N89" s="226"/>
      <c r="O89" s="226"/>
      <c r="P89" s="227"/>
      <c r="Q89" s="186" t="n">
        <f aca="false">IF(AND(Q$31&gt;=$AA89,Q$31&lt;=$AA89,NOT(ISBLANK($AA89))),$H89,"")</f>
        <v>16</v>
      </c>
      <c r="R89" s="186" t="str">
        <f aca="false">IF(AND(R$31&gt;=$AA89,R$31&lt;=$AA89,NOT(ISBLANK($AA89))),$H89,"")</f>
        <v/>
      </c>
      <c r="S89" s="218" t="str">
        <f aca="false">IF(AND(S$31&gt;=$AA89,S$31&lt;=$AA89,NOT(ISBLANK($AA89))),$H89,"")</f>
        <v/>
      </c>
      <c r="T89" s="186" t="str">
        <f aca="false">IF(AND(T$31&gt;=$AA89,T$31&lt;=$AA89,NOT(ISBLANK($AA89))),$H89,"")</f>
        <v/>
      </c>
      <c r="U89" s="186" t="str">
        <f aca="false">IF(AND(U$31&gt;=$AA89,U$31&lt;=$AA89,NOT(ISBLANK($AA89))),$H89,"")</f>
        <v/>
      </c>
      <c r="V89" s="186" t="str">
        <f aca="false">IF(AND(V$31&gt;=$AA89,V$31&lt;=$AA89,NOT(ISBLANK($AA89))),$H89,"")</f>
        <v/>
      </c>
      <c r="W89" s="186" t="str">
        <f aca="false">IF(AND(W$31&gt;=$AA89,W$31&lt;=$AA89,NOT(ISBLANK($AA89))),$H89,"")</f>
        <v/>
      </c>
      <c r="AA89" s="191" t="n">
        <f aca="false">IF($P89,$P89,$F89)</f>
        <v>43927</v>
      </c>
      <c r="AB89" s="225" t="n">
        <f aca="false">IF($J89=$E$22,$H89*448,0)</f>
        <v>7168</v>
      </c>
      <c r="AC89" s="225" t="n">
        <f aca="false">IF($J89=$E$22,$I89*448,0)</f>
        <v>8064</v>
      </c>
      <c r="AD89" s="327" t="n">
        <f aca="false">IFERROR(VLOOKUP($A89,БДСМ!$A$353:$O$1956,15,0),0)</f>
        <v>120952.43</v>
      </c>
      <c r="AE89" s="225" t="n">
        <f aca="false">IFERROR(VLOOKUP($A89,#REF!,13,0),0)</f>
        <v>0</v>
      </c>
      <c r="AF89" s="225" t="n">
        <f aca="false">AB89+AD89</f>
        <v>128120.43</v>
      </c>
      <c r="AG89" s="225" t="n">
        <f aca="false">AC89+AE89</f>
        <v>8064</v>
      </c>
    </row>
    <row r="90" customFormat="false" ht="15.05" hidden="false" customHeight="false" outlineLevel="0" collapsed="false">
      <c r="A90" s="242" t="n">
        <v>71655894</v>
      </c>
      <c r="B90" s="237" t="s">
        <v>528</v>
      </c>
      <c r="C90" s="237" t="s">
        <v>557</v>
      </c>
      <c r="D90" s="237" t="s">
        <v>116</v>
      </c>
      <c r="E90" s="238" t="n">
        <v>43927</v>
      </c>
      <c r="F90" s="238" t="n">
        <v>43927</v>
      </c>
      <c r="G90" s="237" t="s">
        <v>274</v>
      </c>
      <c r="H90" s="239" t="n">
        <v>0</v>
      </c>
      <c r="I90" s="186"/>
      <c r="J90" s="223" t="str">
        <f aca="false">D90</f>
        <v>VYB_MEC</v>
      </c>
      <c r="K90" s="224" t="n">
        <f aca="false">VLOOKUP($A90,БДСМ!$A$353:$C$2604,3,0)</f>
        <v>0</v>
      </c>
      <c r="L90" s="225" t="str">
        <f aca="false">VLOOKUP($A90,БДСМ!$A$352:$P$2459,16,0)</f>
        <v>AKORO</v>
      </c>
      <c r="M90" s="226"/>
      <c r="N90" s="226"/>
      <c r="O90" s="226"/>
      <c r="P90" s="227"/>
      <c r="Q90" s="186" t="n">
        <f aca="false">IF(AND(Q$31&gt;=$AA90,Q$31&lt;=$AA90,NOT(ISBLANK($AA90))),$H90,"")</f>
        <v>0</v>
      </c>
      <c r="R90" s="186" t="str">
        <f aca="false">IF(AND(R$31&gt;=$AA90,R$31&lt;=$AA90,NOT(ISBLANK($AA90))),$H90,"")</f>
        <v/>
      </c>
      <c r="S90" s="218" t="str">
        <f aca="false">IF(AND(S$31&gt;=$AA90,S$31&lt;=$AA90,NOT(ISBLANK($AA90))),$H90,"")</f>
        <v/>
      </c>
      <c r="T90" s="186" t="str">
        <f aca="false">IF(AND(T$31&gt;=$AA90,T$31&lt;=$AA90,NOT(ISBLANK($AA90))),$H90,"")</f>
        <v/>
      </c>
      <c r="U90" s="186" t="str">
        <f aca="false">IF(AND(U$31&gt;=$AA90,U$31&lt;=$AA90,NOT(ISBLANK($AA90))),$H90,"")</f>
        <v/>
      </c>
      <c r="V90" s="186" t="str">
        <f aca="false">IF(AND(V$31&gt;=$AA90,V$31&lt;=$AA90,NOT(ISBLANK($AA90))),$H90,"")</f>
        <v/>
      </c>
      <c r="W90" s="186" t="str">
        <f aca="false">IF(AND(W$31&gt;=$AA90,W$31&lt;=$AA90,NOT(ISBLANK($AA90))),$H90,"")</f>
        <v/>
      </c>
      <c r="AA90" s="191" t="n">
        <f aca="false">IF($P90,$P90,$F90)</f>
        <v>43927</v>
      </c>
      <c r="AB90" s="225" t="n">
        <f aca="false">IF($J90=$E$22,$H90*448,0)</f>
        <v>0</v>
      </c>
      <c r="AC90" s="225" t="n">
        <f aca="false">IF($J90=$E$22,$I90*448,0)</f>
        <v>0</v>
      </c>
      <c r="AD90" s="327" t="n">
        <f aca="false">IFERROR(VLOOKUP($A90,БДСМ!$A$353:$O$1956,15,0),0)</f>
        <v>0</v>
      </c>
      <c r="AE90" s="225" t="n">
        <f aca="false">IFERROR(VLOOKUP($A90,#REF!,13,0),0)</f>
        <v>0</v>
      </c>
      <c r="AF90" s="225" t="n">
        <f aca="false">AB90+AD90</f>
        <v>0</v>
      </c>
      <c r="AG90" s="225" t="n">
        <f aca="false">AC90+AE90</f>
        <v>0</v>
      </c>
    </row>
    <row r="91" customFormat="false" ht="15.05" hidden="false" customHeight="false" outlineLevel="0" collapsed="false">
      <c r="A91" s="242" t="n">
        <v>71655969</v>
      </c>
      <c r="B91" s="237" t="s">
        <v>328</v>
      </c>
      <c r="C91" s="237" t="s">
        <v>558</v>
      </c>
      <c r="D91" s="237" t="s">
        <v>144</v>
      </c>
      <c r="E91" s="238" t="n">
        <v>43927</v>
      </c>
      <c r="F91" s="238" t="n">
        <v>43927</v>
      </c>
      <c r="G91" s="237" t="s">
        <v>274</v>
      </c>
      <c r="H91" s="239" t="n">
        <v>0.5</v>
      </c>
      <c r="I91" s="186"/>
      <c r="J91" s="223" t="s">
        <v>163</v>
      </c>
      <c r="K91" s="224" t="n">
        <f aca="false">VLOOKUP($A91,БДСМ!$A$353:$C$2604,3,0)</f>
        <v>0</v>
      </c>
      <c r="L91" s="225" t="str">
        <f aca="false">VLOOKUP($A91,БДСМ!$A$352:$P$2459,16,0)</f>
        <v>DMR</v>
      </c>
      <c r="M91" s="226"/>
      <c r="N91" s="226"/>
      <c r="O91" s="226"/>
      <c r="P91" s="227"/>
      <c r="Q91" s="186" t="n">
        <f aca="false">IF(AND(Q$31&gt;=$AA91,Q$31&lt;=$AA91,NOT(ISBLANK($AA91))),$H91,"")</f>
        <v>0.5</v>
      </c>
      <c r="R91" s="186" t="str">
        <f aca="false">IF(AND(R$31&gt;=$AA91,R$31&lt;=$AA91,NOT(ISBLANK($AA91))),$H91,"")</f>
        <v/>
      </c>
      <c r="S91" s="218" t="str">
        <f aca="false">IF(AND(S$31&gt;=$AA91,S$31&lt;=$AA91,NOT(ISBLANK($AA91))),$H91,"")</f>
        <v/>
      </c>
      <c r="T91" s="186" t="str">
        <f aca="false">IF(AND(T$31&gt;=$AA91,T$31&lt;=$AA91,NOT(ISBLANK($AA91))),$H91,"")</f>
        <v/>
      </c>
      <c r="U91" s="186" t="str">
        <f aca="false">IF(AND(U$31&gt;=$AA91,U$31&lt;=$AA91,NOT(ISBLANK($AA91))),$H91,"")</f>
        <v/>
      </c>
      <c r="V91" s="186" t="str">
        <f aca="false">IF(AND(V$31&gt;=$AA91,V$31&lt;=$AA91,NOT(ISBLANK($AA91))),$H91,"")</f>
        <v/>
      </c>
      <c r="W91" s="186" t="str">
        <f aca="false">IF(AND(W$31&gt;=$AA91,W$31&lt;=$AA91,NOT(ISBLANK($AA91))),$H91,"")</f>
        <v/>
      </c>
      <c r="AA91" s="191" t="n">
        <f aca="false">IF($P91,$P91,$F91)</f>
        <v>43927</v>
      </c>
      <c r="AB91" s="225" t="n">
        <f aca="false">IF($J91=$E$22,$H91*448,0)</f>
        <v>0</v>
      </c>
      <c r="AC91" s="225" t="n">
        <f aca="false">IF($J91=$E$22,$I91*448,0)</f>
        <v>0</v>
      </c>
      <c r="AD91" s="327" t="n">
        <f aca="false">IFERROR(VLOOKUP($A91,БДСМ!$A$353:$O$1956,15,0),0)</f>
        <v>0.38</v>
      </c>
      <c r="AE91" s="225" t="n">
        <f aca="false">IFERROR(VLOOKUP($A91,#REF!,13,0),0)</f>
        <v>0</v>
      </c>
      <c r="AF91" s="225" t="n">
        <f aca="false">AB91+AD91</f>
        <v>0.38</v>
      </c>
      <c r="AG91" s="225" t="n">
        <f aca="false">AC91+AE91</f>
        <v>0</v>
      </c>
    </row>
    <row r="92" customFormat="false" ht="15.05" hidden="false" customHeight="false" outlineLevel="0" collapsed="false">
      <c r="A92" s="242" t="n">
        <v>71656001</v>
      </c>
      <c r="B92" s="237" t="s">
        <v>567</v>
      </c>
      <c r="C92" s="237" t="s">
        <v>568</v>
      </c>
      <c r="D92" s="237" t="s">
        <v>138</v>
      </c>
      <c r="E92" s="238" t="n">
        <v>43927</v>
      </c>
      <c r="F92" s="238" t="n">
        <v>43927</v>
      </c>
      <c r="G92" s="237" t="s">
        <v>274</v>
      </c>
      <c r="H92" s="239" t="n">
        <v>6</v>
      </c>
      <c r="I92" s="186" t="n">
        <v>6</v>
      </c>
      <c r="J92" s="223" t="str">
        <f aca="false">D92</f>
        <v>VYB_OSN</v>
      </c>
      <c r="K92" s="224" t="str">
        <f aca="false">VLOOKUP($A92,БДСМ!$A$353:$C$2604,3,0)</f>
        <v>STOP_L1</v>
      </c>
      <c r="L92" s="225" t="str">
        <f aca="false">VLOOKUP($A92,БДСМ!$A$352:$P$2459,16,0)</f>
        <v>AKORO</v>
      </c>
      <c r="M92" s="226"/>
      <c r="N92" s="226"/>
      <c r="O92" s="226"/>
      <c r="P92" s="227"/>
      <c r="Q92" s="186" t="n">
        <f aca="false">IF(AND(Q$31&gt;=$AA92,Q$31&lt;=$AA92,NOT(ISBLANK($AA92))),$H92,"")</f>
        <v>6</v>
      </c>
      <c r="R92" s="186" t="str">
        <f aca="false">IF(AND(R$31&gt;=$AA92,R$31&lt;=$AA92,NOT(ISBLANK($AA92))),$H92,"")</f>
        <v/>
      </c>
      <c r="S92" s="218" t="str">
        <f aca="false">IF(AND(S$31&gt;=$AA92,S$31&lt;=$AA92,NOT(ISBLANK($AA92))),$H92,"")</f>
        <v/>
      </c>
      <c r="T92" s="186" t="str">
        <f aca="false">IF(AND(T$31&gt;=$AA92,T$31&lt;=$AA92,NOT(ISBLANK($AA92))),$H92,"")</f>
        <v/>
      </c>
      <c r="U92" s="186" t="str">
        <f aca="false">IF(AND(U$31&gt;=$AA92,U$31&lt;=$AA92,NOT(ISBLANK($AA92))),$H92,"")</f>
        <v/>
      </c>
      <c r="V92" s="186" t="str">
        <f aca="false">IF(AND(V$31&gt;=$AA92,V$31&lt;=$AA92,NOT(ISBLANK($AA92))),$H92,"")</f>
        <v/>
      </c>
      <c r="W92" s="186" t="str">
        <f aca="false">IF(AND(W$31&gt;=$AA92,W$31&lt;=$AA92,NOT(ISBLANK($AA92))),$H92,"")</f>
        <v/>
      </c>
      <c r="AA92" s="191" t="n">
        <f aca="false">IF($P92,$P92,$F92)</f>
        <v>43927</v>
      </c>
      <c r="AB92" s="225" t="n">
        <f aca="false">IF($J92=$E$22,$H92*448,0)</f>
        <v>2688</v>
      </c>
      <c r="AC92" s="225" t="n">
        <f aca="false">IF($J92=$E$22,$I92*448,0)</f>
        <v>2688</v>
      </c>
      <c r="AD92" s="327" t="n">
        <f aca="false">IFERROR(VLOOKUP($A92,БДСМ!$A$353:$O$1956,15,0),0)</f>
        <v>0</v>
      </c>
      <c r="AE92" s="225" t="n">
        <f aca="false">IFERROR(VLOOKUP($A92,#REF!,13,0),0)</f>
        <v>0</v>
      </c>
      <c r="AF92" s="225" t="n">
        <f aca="false">AB92+AD92</f>
        <v>2688</v>
      </c>
      <c r="AG92" s="225" t="n">
        <f aca="false">AC92+AE92</f>
        <v>2688</v>
      </c>
    </row>
    <row r="93" customFormat="false" ht="15.05" hidden="false" customHeight="false" outlineLevel="0" collapsed="false">
      <c r="A93" s="242" t="n">
        <v>71613207</v>
      </c>
      <c r="B93" s="237" t="s">
        <v>575</v>
      </c>
      <c r="C93" s="237" t="s">
        <v>576</v>
      </c>
      <c r="D93" s="237" t="s">
        <v>132</v>
      </c>
      <c r="E93" s="238" t="n">
        <v>43928</v>
      </c>
      <c r="F93" s="238" t="n">
        <v>43928</v>
      </c>
      <c r="G93" s="237" t="s">
        <v>247</v>
      </c>
      <c r="H93" s="239" t="n">
        <v>1</v>
      </c>
      <c r="I93" s="186"/>
      <c r="J93" s="223" t="str">
        <f aca="false">D93</f>
        <v>M_K_VZAK</v>
      </c>
      <c r="K93" s="224" t="str">
        <f aca="false">VLOOKUP($A93,БДСМ!$A$353:$C$2604,3,0)</f>
        <v>STOP_CBP</v>
      </c>
      <c r="L93" s="225" t="str">
        <f aca="false">VLOOKUP($A93,БДСМ!$A$352:$P$2459,16,0)</f>
        <v>EVRYA</v>
      </c>
      <c r="M93" s="226"/>
      <c r="N93" s="226"/>
      <c r="O93" s="226"/>
      <c r="P93" s="227"/>
      <c r="Q93" s="186" t="str">
        <f aca="false">IF(AND(Q$31&gt;=$AA93,Q$31&lt;=$AA93,NOT(ISBLANK($AA93))),$H93,"")</f>
        <v/>
      </c>
      <c r="R93" s="186" t="n">
        <f aca="false">IF(AND(R$31&gt;=$AA93,R$31&lt;=$AA93,NOT(ISBLANK($AA93))),$H93,"")</f>
        <v>1</v>
      </c>
      <c r="S93" s="218" t="str">
        <f aca="false">IF(AND(S$31&gt;=$AA93,S$31&lt;=$AA93,NOT(ISBLANK($AA93))),$H93,"")</f>
        <v/>
      </c>
      <c r="T93" s="186" t="str">
        <f aca="false">IF(AND(T$31&gt;=$AA93,T$31&lt;=$AA93,NOT(ISBLANK($AA93))),$H93,"")</f>
        <v/>
      </c>
      <c r="U93" s="186" t="str">
        <f aca="false">IF(AND(U$31&gt;=$AA93,U$31&lt;=$AA93,NOT(ISBLANK($AA93))),$H93,"")</f>
        <v/>
      </c>
      <c r="V93" s="186" t="str">
        <f aca="false">IF(AND(V$31&gt;=$AA93,V$31&lt;=$AA93,NOT(ISBLANK($AA93))),$H93,"")</f>
        <v/>
      </c>
      <c r="W93" s="186" t="str">
        <f aca="false">IF(AND(W$31&gt;=$AA93,W$31&lt;=$AA93,NOT(ISBLANK($AA93))),$H93,"")</f>
        <v/>
      </c>
      <c r="AA93" s="191" t="n">
        <f aca="false">IF($P93,$P93,$F93)</f>
        <v>43928</v>
      </c>
      <c r="AB93" s="225" t="n">
        <f aca="false">IF($J93=$E$22,$H93*448,0)</f>
        <v>0</v>
      </c>
      <c r="AC93" s="225" t="n">
        <f aca="false">IF($J93=$E$22,$I93*448,0)</f>
        <v>0</v>
      </c>
      <c r="AD93" s="327" t="n">
        <f aca="false">IFERROR(VLOOKUP($A93,БДСМ!$A$353:$O$1956,15,0),0)</f>
        <v>0.75</v>
      </c>
      <c r="AE93" s="225" t="n">
        <f aca="false">IFERROR(VLOOKUP($A93,#REF!,13,0),0)</f>
        <v>0</v>
      </c>
      <c r="AF93" s="225" t="n">
        <f aca="false">AB93+AD93</f>
        <v>0.75</v>
      </c>
      <c r="AG93" s="225" t="n">
        <f aca="false">AC93+AE93</f>
        <v>0</v>
      </c>
    </row>
    <row r="94" customFormat="false" ht="15.05" hidden="false" customHeight="false" outlineLevel="0" collapsed="false">
      <c r="A94" s="242" t="n">
        <v>71626265</v>
      </c>
      <c r="B94" s="237" t="s">
        <v>581</v>
      </c>
      <c r="C94" s="237" t="s">
        <v>582</v>
      </c>
      <c r="D94" s="237" t="s">
        <v>138</v>
      </c>
      <c r="E94" s="238" t="n">
        <v>43928</v>
      </c>
      <c r="F94" s="238" t="n">
        <v>43928</v>
      </c>
      <c r="G94" s="237" t="s">
        <v>247</v>
      </c>
      <c r="H94" s="239" t="n">
        <v>16</v>
      </c>
      <c r="I94" s="186"/>
      <c r="J94" s="223" t="str">
        <f aca="false">D94</f>
        <v>VYB_OSN</v>
      </c>
      <c r="K94" s="224" t="n">
        <f aca="false">VLOOKUP($A94,БДСМ!$A$353:$C$2604,3,0)</f>
        <v>0</v>
      </c>
      <c r="L94" s="225" t="str">
        <f aca="false">VLOOKUP($A94,БДСМ!$A$352:$P$2459,16,0)</f>
        <v>IP1020200227</v>
      </c>
      <c r="M94" s="226"/>
      <c r="N94" s="226"/>
      <c r="O94" s="226"/>
      <c r="P94" s="227"/>
      <c r="Q94" s="186" t="str">
        <f aca="false">IF(AND(Q$31&gt;=$AA94,Q$31&lt;=$AA94,NOT(ISBLANK($AA94))),$H94,"")</f>
        <v/>
      </c>
      <c r="R94" s="186" t="n">
        <f aca="false">IF(AND(R$31&gt;=$AA94,R$31&lt;=$AA94,NOT(ISBLANK($AA94))),$H94,"")</f>
        <v>16</v>
      </c>
      <c r="S94" s="218" t="str">
        <f aca="false">IF(AND(S$31&gt;=$AA94,S$31&lt;=$AA94,NOT(ISBLANK($AA94))),$H94,"")</f>
        <v/>
      </c>
      <c r="T94" s="186" t="str">
        <f aca="false">IF(AND(T$31&gt;=$AA94,T$31&lt;=$AA94,NOT(ISBLANK($AA94))),$H94,"")</f>
        <v/>
      </c>
      <c r="U94" s="186" t="str">
        <f aca="false">IF(AND(U$31&gt;=$AA94,U$31&lt;=$AA94,NOT(ISBLANK($AA94))),$H94,"")</f>
        <v/>
      </c>
      <c r="V94" s="186" t="str">
        <f aca="false">IF(AND(V$31&gt;=$AA94,V$31&lt;=$AA94,NOT(ISBLANK($AA94))),$H94,"")</f>
        <v/>
      </c>
      <c r="W94" s="186" t="str">
        <f aca="false">IF(AND(W$31&gt;=$AA94,W$31&lt;=$AA94,NOT(ISBLANK($AA94))),$H94,"")</f>
        <v/>
      </c>
      <c r="AA94" s="191" t="n">
        <f aca="false">IF($P94,$P94,$F94)</f>
        <v>43928</v>
      </c>
      <c r="AB94" s="225" t="n">
        <f aca="false">IF($J94=$E$22,$H94*448,0)</f>
        <v>7168</v>
      </c>
      <c r="AC94" s="225" t="n">
        <f aca="false">IF($J94=$E$22,$I94*448,0)</f>
        <v>0</v>
      </c>
      <c r="AD94" s="327" t="n">
        <f aca="false">IFERROR(VLOOKUP($A94,БДСМ!$A$353:$O$1956,15,0),0)</f>
        <v>192279.94</v>
      </c>
      <c r="AE94" s="225" t="n">
        <f aca="false">IFERROR(VLOOKUP($A94,#REF!,13,0),0)</f>
        <v>0</v>
      </c>
      <c r="AF94" s="225" t="n">
        <f aca="false">AB94+AD94</f>
        <v>199447.94</v>
      </c>
      <c r="AG94" s="225" t="n">
        <f aca="false">AC94+AE94</f>
        <v>0</v>
      </c>
    </row>
    <row r="95" customFormat="false" ht="15.05" hidden="false" customHeight="false" outlineLevel="0" collapsed="false">
      <c r="A95" s="242" t="n">
        <v>71648259</v>
      </c>
      <c r="B95" s="237" t="s">
        <v>424</v>
      </c>
      <c r="C95" s="237" t="s">
        <v>591</v>
      </c>
      <c r="D95" s="237" t="s">
        <v>130</v>
      </c>
      <c r="E95" s="238" t="n">
        <v>43928</v>
      </c>
      <c r="F95" s="238" t="n">
        <v>43928</v>
      </c>
      <c r="G95" s="237" t="s">
        <v>247</v>
      </c>
      <c r="H95" s="239" t="n">
        <v>6</v>
      </c>
      <c r="I95" s="186"/>
      <c r="J95" s="223" t="str">
        <f aca="false">D95</f>
        <v>M_K_VKAV</v>
      </c>
      <c r="K95" s="224" t="n">
        <f aca="false">VLOOKUP($A95,БДСМ!$A$353:$C$2604,3,0)</f>
        <v>0</v>
      </c>
      <c r="L95" s="225" t="str">
        <f aca="false">VLOOKUP($A95,БДСМ!$A$352:$P$2459,16,0)</f>
        <v>IP1020200326</v>
      </c>
      <c r="M95" s="226"/>
      <c r="N95" s="226"/>
      <c r="O95" s="226"/>
      <c r="P95" s="227"/>
      <c r="Q95" s="186" t="str">
        <f aca="false">IF(AND(Q$31&gt;=$AA95,Q$31&lt;=$AA95,NOT(ISBLANK($AA95))),$H95,"")</f>
        <v/>
      </c>
      <c r="R95" s="186" t="n">
        <f aca="false">IF(AND(R$31&gt;=$AA95,R$31&lt;=$AA95,NOT(ISBLANK($AA95))),$H95,"")</f>
        <v>6</v>
      </c>
      <c r="S95" s="218" t="str">
        <f aca="false">IF(AND(S$31&gt;=$AA95,S$31&lt;=$AA95,NOT(ISBLANK($AA95))),$H95,"")</f>
        <v/>
      </c>
      <c r="T95" s="186" t="str">
        <f aca="false">IF(AND(T$31&gt;=$AA95,T$31&lt;=$AA95,NOT(ISBLANK($AA95))),$H95,"")</f>
        <v/>
      </c>
      <c r="U95" s="186" t="str">
        <f aca="false">IF(AND(U$31&gt;=$AA95,U$31&lt;=$AA95,NOT(ISBLANK($AA95))),$H95,"")</f>
        <v/>
      </c>
      <c r="V95" s="186" t="str">
        <f aca="false">IF(AND(V$31&gt;=$AA95,V$31&lt;=$AA95,NOT(ISBLANK($AA95))),$H95,"")</f>
        <v/>
      </c>
      <c r="W95" s="186" t="str">
        <f aca="false">IF(AND(W$31&gt;=$AA95,W$31&lt;=$AA95,NOT(ISBLANK($AA95))),$H95,"")</f>
        <v/>
      </c>
      <c r="AA95" s="191" t="n">
        <f aca="false">IF($P95,$P95,$F95)</f>
        <v>43928</v>
      </c>
      <c r="AB95" s="225" t="n">
        <f aca="false">IF($J95=$E$22,$H95*448,0)</f>
        <v>0</v>
      </c>
      <c r="AC95" s="225" t="n">
        <f aca="false">IF($J95=$E$22,$I95*448,0)</f>
        <v>0</v>
      </c>
      <c r="AD95" s="327" t="n">
        <f aca="false">IFERROR(VLOOKUP($A95,БДСМ!$A$353:$O$1956,15,0),0)</f>
        <v>33000.74</v>
      </c>
      <c r="AE95" s="225" t="n">
        <f aca="false">IFERROR(VLOOKUP($A95,#REF!,13,0),0)</f>
        <v>0</v>
      </c>
      <c r="AF95" s="225" t="n">
        <f aca="false">AB95+AD95</f>
        <v>33000.74</v>
      </c>
      <c r="AG95" s="225" t="n">
        <f aca="false">AC95+AE95</f>
        <v>0</v>
      </c>
    </row>
    <row r="96" customFormat="false" ht="15.05" hidden="false" customHeight="false" outlineLevel="0" collapsed="false">
      <c r="A96" s="242" t="n">
        <v>71648263</v>
      </c>
      <c r="B96" s="237" t="s">
        <v>424</v>
      </c>
      <c r="C96" s="237" t="s">
        <v>593</v>
      </c>
      <c r="D96" s="237" t="s">
        <v>153</v>
      </c>
      <c r="E96" s="238" t="n">
        <v>43928</v>
      </c>
      <c r="F96" s="238" t="n">
        <v>43928</v>
      </c>
      <c r="G96" s="237" t="s">
        <v>247</v>
      </c>
      <c r="H96" s="239" t="n">
        <v>3</v>
      </c>
      <c r="I96" s="186"/>
      <c r="J96" s="223" t="str">
        <f aca="false">D96</f>
        <v>E_K_IMA</v>
      </c>
      <c r="K96" s="224" t="n">
        <f aca="false">VLOOKUP($A96,БДСМ!$A$353:$C$2604,3,0)</f>
        <v>0</v>
      </c>
      <c r="L96" s="225" t="str">
        <f aca="false">VLOOKUP($A96,БДСМ!$A$352:$P$2459,16,0)</f>
        <v>IP1020200326</v>
      </c>
      <c r="M96" s="226"/>
      <c r="N96" s="226"/>
      <c r="O96" s="226"/>
      <c r="P96" s="227" t="n">
        <v>43929</v>
      </c>
      <c r="Q96" s="186" t="str">
        <f aca="false">IF(AND(Q$31&gt;=$AA96,Q$31&lt;=$AA96,NOT(ISBLANK($AA96))),$H96,"")</f>
        <v/>
      </c>
      <c r="R96" s="186" t="str">
        <f aca="false">IF(AND(R$31&gt;=$AA96,R$31&lt;=$AA96,NOT(ISBLANK($AA96))),$H96,"")</f>
        <v/>
      </c>
      <c r="S96" s="218" t="n">
        <f aca="false">IF(AND(S$31&gt;=$AA96,S$31&lt;=$AA96,NOT(ISBLANK($AA96))),$H96,"")</f>
        <v>3</v>
      </c>
      <c r="T96" s="186" t="str">
        <f aca="false">IF(AND(T$31&gt;=$AA96,T$31&lt;=$AA96,NOT(ISBLANK($AA96))),$H96,"")</f>
        <v/>
      </c>
      <c r="U96" s="186" t="str">
        <f aca="false">IF(AND(U$31&gt;=$AA96,U$31&lt;=$AA96,NOT(ISBLANK($AA96))),$H96,"")</f>
        <v/>
      </c>
      <c r="V96" s="186" t="str">
        <f aca="false">IF(AND(V$31&gt;=$AA96,V$31&lt;=$AA96,NOT(ISBLANK($AA96))),$H96,"")</f>
        <v/>
      </c>
      <c r="W96" s="186" t="str">
        <f aca="false">IF(AND(W$31&gt;=$AA96,W$31&lt;=$AA96,NOT(ISBLANK($AA96))),$H96,"")</f>
        <v/>
      </c>
      <c r="AA96" s="191" t="n">
        <f aca="false">IF($P96,$P96,$F96)</f>
        <v>43929</v>
      </c>
      <c r="AB96" s="225" t="n">
        <f aca="false">IF($J96=$E$22,$H96*448,0)</f>
        <v>0</v>
      </c>
      <c r="AC96" s="225" t="n">
        <f aca="false">IF($J96=$E$22,$I96*448,0)</f>
        <v>0</v>
      </c>
      <c r="AD96" s="327" t="n">
        <f aca="false">IFERROR(VLOOKUP($A96,БДСМ!$A$353:$O$1956,15,0),0)</f>
        <v>2.25</v>
      </c>
      <c r="AE96" s="225" t="n">
        <f aca="false">IFERROR(VLOOKUP($A96,#REF!,13,0),0)</f>
        <v>0</v>
      </c>
      <c r="AF96" s="225" t="n">
        <f aca="false">AB96+AD96</f>
        <v>2.25</v>
      </c>
      <c r="AG96" s="225" t="n">
        <f aca="false">AC96+AE96</f>
        <v>0</v>
      </c>
    </row>
    <row r="97" customFormat="false" ht="15.05" hidden="false" customHeight="false" outlineLevel="0" collapsed="false">
      <c r="A97" s="242" t="n">
        <v>71648276</v>
      </c>
      <c r="B97" s="237" t="s">
        <v>520</v>
      </c>
      <c r="C97" s="237" t="s">
        <v>595</v>
      </c>
      <c r="D97" s="237" t="s">
        <v>144</v>
      </c>
      <c r="E97" s="238" t="n">
        <v>43928</v>
      </c>
      <c r="F97" s="238" t="n">
        <v>43928</v>
      </c>
      <c r="G97" s="237" t="s">
        <v>247</v>
      </c>
      <c r="H97" s="239" t="n">
        <v>3</v>
      </c>
      <c r="I97" s="186"/>
      <c r="J97" s="223" t="str">
        <f aca="false">D97</f>
        <v>VYB_ELE</v>
      </c>
      <c r="K97" s="224" t="n">
        <f aca="false">VLOOKUP($A97,БДСМ!$A$353:$C$2604,3,0)</f>
        <v>0</v>
      </c>
      <c r="L97" s="225" t="str">
        <f aca="false">VLOOKUP($A97,БДСМ!$A$352:$P$2459,16,0)</f>
        <v>IP1020200326</v>
      </c>
      <c r="M97" s="226"/>
      <c r="N97" s="226"/>
      <c r="O97" s="226"/>
      <c r="P97" s="227"/>
      <c r="Q97" s="186" t="str">
        <f aca="false">IF(AND(Q$31&gt;=$AA97,Q$31&lt;=$AA97,NOT(ISBLANK($AA97))),$H97,"")</f>
        <v/>
      </c>
      <c r="R97" s="186" t="n">
        <f aca="false">IF(AND(R$31&gt;=$AA97,R$31&lt;=$AA97,NOT(ISBLANK($AA97))),$H97,"")</f>
        <v>3</v>
      </c>
      <c r="S97" s="218" t="str">
        <f aca="false">IF(AND(S$31&gt;=$AA97,S$31&lt;=$AA97,NOT(ISBLANK($AA97))),$H97,"")</f>
        <v/>
      </c>
      <c r="T97" s="186" t="str">
        <f aca="false">IF(AND(T$31&gt;=$AA97,T$31&lt;=$AA97,NOT(ISBLANK($AA97))),$H97,"")</f>
        <v/>
      </c>
      <c r="U97" s="186" t="str">
        <f aca="false">IF(AND(U$31&gt;=$AA97,U$31&lt;=$AA97,NOT(ISBLANK($AA97))),$H97,"")</f>
        <v/>
      </c>
      <c r="V97" s="186" t="str">
        <f aca="false">IF(AND(V$31&gt;=$AA97,V$31&lt;=$AA97,NOT(ISBLANK($AA97))),$H97,"")</f>
        <v/>
      </c>
      <c r="W97" s="186" t="str">
        <f aca="false">IF(AND(W$31&gt;=$AA97,W$31&lt;=$AA97,NOT(ISBLANK($AA97))),$H97,"")</f>
        <v/>
      </c>
      <c r="AA97" s="191" t="n">
        <f aca="false">IF($P97,$P97,$F97)</f>
        <v>43928</v>
      </c>
      <c r="AB97" s="225" t="n">
        <f aca="false">IF($J97=$E$22,$H97*448,0)</f>
        <v>0</v>
      </c>
      <c r="AC97" s="225" t="n">
        <f aca="false">IF($J97=$E$22,$I97*448,0)</f>
        <v>0</v>
      </c>
      <c r="AD97" s="327" t="n">
        <f aca="false">IFERROR(VLOOKUP($A97,БДСМ!$A$353:$O$1956,15,0),0)</f>
        <v>2.25</v>
      </c>
      <c r="AE97" s="225" t="n">
        <f aca="false">IFERROR(VLOOKUP($A97,#REF!,13,0),0)</f>
        <v>0</v>
      </c>
      <c r="AF97" s="225" t="n">
        <f aca="false">AB97+AD97</f>
        <v>2.25</v>
      </c>
      <c r="AG97" s="225" t="n">
        <f aca="false">AC97+AE97</f>
        <v>0</v>
      </c>
    </row>
    <row r="98" customFormat="false" ht="15.05" hidden="false" customHeight="false" outlineLevel="0" collapsed="false">
      <c r="A98" s="242" t="n">
        <v>71648341</v>
      </c>
      <c r="B98" s="237" t="s">
        <v>597</v>
      </c>
      <c r="C98" s="237" t="s">
        <v>598</v>
      </c>
      <c r="D98" s="237" t="s">
        <v>116</v>
      </c>
      <c r="E98" s="238" t="n">
        <v>43928</v>
      </c>
      <c r="F98" s="238" t="n">
        <v>43928</v>
      </c>
      <c r="G98" s="237" t="s">
        <v>247</v>
      </c>
      <c r="H98" s="239" t="n">
        <v>2</v>
      </c>
      <c r="I98" s="186" t="n">
        <v>10</v>
      </c>
      <c r="J98" s="223" t="s">
        <v>138</v>
      </c>
      <c r="K98" s="224" t="n">
        <f aca="false">VLOOKUP($A98,БДСМ!$A$353:$C$2604,3,0)</f>
        <v>0</v>
      </c>
      <c r="L98" s="225" t="str">
        <f aca="false">VLOOKUP($A98,БДСМ!$A$352:$P$2459,16,0)</f>
        <v>IP1020200326</v>
      </c>
      <c r="M98" s="226"/>
      <c r="N98" s="226"/>
      <c r="O98" s="226"/>
      <c r="P98" s="227" t="n">
        <v>43929</v>
      </c>
      <c r="Q98" s="186" t="str">
        <f aca="false">IF(AND(Q$31&gt;=$AA98,Q$31&lt;=$AA98,NOT(ISBLANK($AA98))),$H98,"")</f>
        <v/>
      </c>
      <c r="R98" s="186" t="str">
        <f aca="false">IF(AND(R$31&gt;=$AA98,R$31&lt;=$AA98,NOT(ISBLANK($AA98))),$H98,"")</f>
        <v/>
      </c>
      <c r="S98" s="218" t="n">
        <f aca="false">IF(AND(S$31&gt;=$AA98,S$31&lt;=$AA98,NOT(ISBLANK($AA98))),$H98,"")</f>
        <v>2</v>
      </c>
      <c r="T98" s="186" t="str">
        <f aca="false">IF(AND(T$31&gt;=$AA98,T$31&lt;=$AA98,NOT(ISBLANK($AA98))),$H98,"")</f>
        <v/>
      </c>
      <c r="U98" s="186" t="str">
        <f aca="false">IF(AND(U$31&gt;=$AA98,U$31&lt;=$AA98,NOT(ISBLANK($AA98))),$H98,"")</f>
        <v/>
      </c>
      <c r="V98" s="186" t="str">
        <f aca="false">IF(AND(V$31&gt;=$AA98,V$31&lt;=$AA98,NOT(ISBLANK($AA98))),$H98,"")</f>
        <v/>
      </c>
      <c r="W98" s="186" t="str">
        <f aca="false">IF(AND(W$31&gt;=$AA98,W$31&lt;=$AA98,NOT(ISBLANK($AA98))),$H98,"")</f>
        <v/>
      </c>
      <c r="AA98" s="191" t="n">
        <f aca="false">IF($P98,$P98,$F98)</f>
        <v>43929</v>
      </c>
      <c r="AB98" s="225" t="n">
        <f aca="false">IF($J98=$E$22,$H98*448,0)</f>
        <v>896</v>
      </c>
      <c r="AC98" s="225" t="n">
        <f aca="false">IF($J98=$E$22,$I98*448,0)</f>
        <v>4480</v>
      </c>
      <c r="AD98" s="327" t="n">
        <f aca="false">IFERROR(VLOOKUP($A98,БДСМ!$A$353:$O$1956,15,0),0)</f>
        <v>1.5</v>
      </c>
      <c r="AE98" s="225" t="n">
        <f aca="false">IFERROR(VLOOKUP($A98,#REF!,13,0),0)</f>
        <v>0</v>
      </c>
      <c r="AF98" s="225" t="n">
        <f aca="false">AB98+AD98</f>
        <v>897.5</v>
      </c>
      <c r="AG98" s="225" t="n">
        <f aca="false">AC98+AE98</f>
        <v>4480</v>
      </c>
    </row>
    <row r="99" customFormat="false" ht="15.05" hidden="false" customHeight="false" outlineLevel="0" collapsed="false">
      <c r="A99" s="236" t="n">
        <v>71655703</v>
      </c>
      <c r="B99" s="243" t="s">
        <v>581</v>
      </c>
      <c r="C99" s="243" t="s">
        <v>602</v>
      </c>
      <c r="D99" s="237" t="s">
        <v>116</v>
      </c>
      <c r="E99" s="238" t="n">
        <v>43928</v>
      </c>
      <c r="F99" s="238" t="n">
        <v>43928</v>
      </c>
      <c r="G99" s="237" t="s">
        <v>247</v>
      </c>
      <c r="H99" s="239" t="n">
        <v>0</v>
      </c>
      <c r="I99" s="186"/>
      <c r="J99" s="223" t="str">
        <f aca="false">D99</f>
        <v>VYB_MEC</v>
      </c>
      <c r="K99" s="224" t="n">
        <f aca="false">VLOOKUP($A99,БДСМ!$A$353:$C$2604,3,0)</f>
        <v>0</v>
      </c>
      <c r="L99" s="225" t="str">
        <f aca="false">VLOOKUP($A99,БДСМ!$A$352:$P$2459,16,0)</f>
        <v>IP1020200406</v>
      </c>
      <c r="M99" s="226"/>
      <c r="N99" s="226"/>
      <c r="O99" s="226"/>
      <c r="P99" s="227"/>
      <c r="Q99" s="186" t="str">
        <f aca="false">IF(AND(Q$31&gt;=$AA99,Q$31&lt;=$AA99,NOT(ISBLANK($AA99))),$H99,"")</f>
        <v/>
      </c>
      <c r="R99" s="186" t="n">
        <f aca="false">IF(AND(R$31&gt;=$AA99,R$31&lt;=$AA99,NOT(ISBLANK($AA99))),$H99,"")</f>
        <v>0</v>
      </c>
      <c r="S99" s="218" t="str">
        <f aca="false">IF(AND(S$31&gt;=$AA99,S$31&lt;=$AA99,NOT(ISBLANK($AA99))),$H99,"")</f>
        <v/>
      </c>
      <c r="T99" s="186" t="str">
        <f aca="false">IF(AND(T$31&gt;=$AA99,T$31&lt;=$AA99,NOT(ISBLANK($AA99))),$H99,"")</f>
        <v/>
      </c>
      <c r="U99" s="186" t="str">
        <f aca="false">IF(AND(U$31&gt;=$AA99,U$31&lt;=$AA99,NOT(ISBLANK($AA99))),$H99,"")</f>
        <v/>
      </c>
      <c r="V99" s="186" t="str">
        <f aca="false">IF(AND(V$31&gt;=$AA99,V$31&lt;=$AA99,NOT(ISBLANK($AA99))),$H99,"")</f>
        <v/>
      </c>
      <c r="W99" s="186" t="str">
        <f aca="false">IF(AND(W$31&gt;=$AA99,W$31&lt;=$AA99,NOT(ISBLANK($AA99))),$H99,"")</f>
        <v/>
      </c>
      <c r="AA99" s="191" t="n">
        <f aca="false">IF($P99,$P99,$F99)</f>
        <v>43928</v>
      </c>
      <c r="AB99" s="225" t="n">
        <f aca="false">IF($J99=$E$22,$H99*448,0)</f>
        <v>0</v>
      </c>
      <c r="AC99" s="225" t="n">
        <f aca="false">IF($J99=$E$22,$I99*448,0)</f>
        <v>0</v>
      </c>
      <c r="AD99" s="327" t="n">
        <f aca="false">IFERROR(VLOOKUP($A99,БДСМ!$A$353:$O$1956,15,0),0)</f>
        <v>0</v>
      </c>
      <c r="AE99" s="225" t="n">
        <f aca="false">IFERROR(VLOOKUP($A99,#REF!,13,0),0)</f>
        <v>0</v>
      </c>
      <c r="AF99" s="225" t="n">
        <f aca="false">AB99+AD99</f>
        <v>0</v>
      </c>
      <c r="AG99" s="225" t="n">
        <f aca="false">AC99+AE99</f>
        <v>0</v>
      </c>
    </row>
    <row r="100" customFormat="false" ht="15.05" hidden="false" customHeight="false" outlineLevel="0" collapsed="false">
      <c r="A100" s="241"/>
      <c r="B100" s="244"/>
      <c r="C100" s="244"/>
      <c r="D100" s="237" t="s">
        <v>138</v>
      </c>
      <c r="E100" s="238" t="n">
        <v>43928</v>
      </c>
      <c r="F100" s="238" t="n">
        <v>43928</v>
      </c>
      <c r="G100" s="237" t="s">
        <v>247</v>
      </c>
      <c r="H100" s="239" t="n">
        <v>8</v>
      </c>
      <c r="I100" s="186" t="n">
        <v>10</v>
      </c>
      <c r="J100" s="223" t="str">
        <f aca="false">D100</f>
        <v>VYB_OSN</v>
      </c>
      <c r="K100" s="224" t="e">
        <f aca="false">VLOOKUP($A100,БДСМ!$A$353:$C$2604,3,0)</f>
        <v>#N/A</v>
      </c>
      <c r="L100" s="225" t="str">
        <f aca="false">VLOOKUP($A100,БДСМ!$A$352:$P$2459,16,0)</f>
        <v>IP1020200406</v>
      </c>
      <c r="M100" s="226"/>
      <c r="N100" s="226"/>
      <c r="O100" s="226"/>
      <c r="P100" s="227"/>
      <c r="Q100" s="186" t="str">
        <f aca="false">IF(AND(Q$31&gt;=$AA100,Q$31&lt;=$AA100,NOT(ISBLANK($AA100))),$H100,"")</f>
        <v/>
      </c>
      <c r="R100" s="186" t="n">
        <f aca="false">IF(AND(R$31&gt;=$AA100,R$31&lt;=$AA100,NOT(ISBLANK($AA100))),$H100,"")</f>
        <v>8</v>
      </c>
      <c r="S100" s="218" t="str">
        <f aca="false">IF(AND(S$31&gt;=$AA100,S$31&lt;=$AA100,NOT(ISBLANK($AA100))),$H100,"")</f>
        <v/>
      </c>
      <c r="T100" s="186" t="str">
        <f aca="false">IF(AND(T$31&gt;=$AA100,T$31&lt;=$AA100,NOT(ISBLANK($AA100))),$H100,"")</f>
        <v/>
      </c>
      <c r="U100" s="186" t="str">
        <f aca="false">IF(AND(U$31&gt;=$AA100,U$31&lt;=$AA100,NOT(ISBLANK($AA100))),$H100,"")</f>
        <v/>
      </c>
      <c r="V100" s="186" t="str">
        <f aca="false">IF(AND(V$31&gt;=$AA100,V$31&lt;=$AA100,NOT(ISBLANK($AA100))),$H100,"")</f>
        <v/>
      </c>
      <c r="W100" s="186" t="str">
        <f aca="false">IF(AND(W$31&gt;=$AA100,W$31&lt;=$AA100,NOT(ISBLANK($AA100))),$H100,"")</f>
        <v/>
      </c>
      <c r="AA100" s="191" t="n">
        <f aca="false">IF($P100,$P100,$F100)</f>
        <v>43928</v>
      </c>
      <c r="AB100" s="225" t="n">
        <f aca="false">IF($J100=$E$22,$H100*448,0)</f>
        <v>3584</v>
      </c>
      <c r="AC100" s="225" t="n">
        <f aca="false">IF($J100=$E$22,$I100*448,0)</f>
        <v>4480</v>
      </c>
      <c r="AD100" s="327" t="n">
        <f aca="false">IFERROR(VLOOKUP($A100,БДСМ!$A$353:$O$1956,15,0),0)</f>
        <v>0</v>
      </c>
      <c r="AE100" s="225" t="n">
        <f aca="false">IFERROR(VLOOKUP($A100,#REF!,13,0),0)</f>
        <v>0</v>
      </c>
      <c r="AF100" s="225" t="n">
        <f aca="false">AB100+AD100</f>
        <v>3584</v>
      </c>
      <c r="AG100" s="225" t="n">
        <f aca="false">AC100+AE100</f>
        <v>4480</v>
      </c>
    </row>
    <row r="101" customFormat="false" ht="15.05" hidden="false" customHeight="false" outlineLevel="0" collapsed="false">
      <c r="A101" s="242" t="n">
        <v>71655715</v>
      </c>
      <c r="B101" s="237" t="s">
        <v>604</v>
      </c>
      <c r="C101" s="237" t="s">
        <v>605</v>
      </c>
      <c r="D101" s="237" t="s">
        <v>134</v>
      </c>
      <c r="E101" s="238" t="n">
        <v>43928</v>
      </c>
      <c r="F101" s="238" t="n">
        <v>43928</v>
      </c>
      <c r="G101" s="237" t="s">
        <v>247</v>
      </c>
      <c r="H101" s="239" t="n">
        <v>7</v>
      </c>
      <c r="I101" s="186"/>
      <c r="J101" s="223" t="str">
        <f aca="false">D101</f>
        <v>M_K_MKAP</v>
      </c>
      <c r="K101" s="224" t="n">
        <f aca="false">VLOOKUP($A101,БДСМ!$A$353:$C$2604,3,0)</f>
        <v>0</v>
      </c>
      <c r="L101" s="225" t="str">
        <f aca="false">VLOOKUP($A101,БДСМ!$A$352:$P$2459,16,0)</f>
        <v>IP1020200406</v>
      </c>
      <c r="M101" s="226"/>
      <c r="N101" s="226"/>
      <c r="O101" s="226"/>
      <c r="P101" s="227"/>
      <c r="Q101" s="186" t="str">
        <f aca="false">IF(AND(Q$31&gt;=$AA101,Q$31&lt;=$AA101,NOT(ISBLANK($AA101))),$H101,"")</f>
        <v/>
      </c>
      <c r="R101" s="186" t="n">
        <f aca="false">IF(AND(R$31&gt;=$AA101,R$31&lt;=$AA101,NOT(ISBLANK($AA101))),$H101,"")</f>
        <v>7</v>
      </c>
      <c r="S101" s="218" t="str">
        <f aca="false">IF(AND(S$31&gt;=$AA101,S$31&lt;=$AA101,NOT(ISBLANK($AA101))),$H101,"")</f>
        <v/>
      </c>
      <c r="T101" s="186" t="str">
        <f aca="false">IF(AND(T$31&gt;=$AA101,T$31&lt;=$AA101,NOT(ISBLANK($AA101))),$H101,"")</f>
        <v/>
      </c>
      <c r="U101" s="186" t="str">
        <f aca="false">IF(AND(U$31&gt;=$AA101,U$31&lt;=$AA101,NOT(ISBLANK($AA101))),$H101,"")</f>
        <v/>
      </c>
      <c r="V101" s="186" t="str">
        <f aca="false">IF(AND(V$31&gt;=$AA101,V$31&lt;=$AA101,NOT(ISBLANK($AA101))),$H101,"")</f>
        <v/>
      </c>
      <c r="W101" s="186" t="str">
        <f aca="false">IF(AND(W$31&gt;=$AA101,W$31&lt;=$AA101,NOT(ISBLANK($AA101))),$H101,"")</f>
        <v/>
      </c>
      <c r="AA101" s="191" t="n">
        <f aca="false">IF($P101,$P101,$F101)</f>
        <v>43928</v>
      </c>
      <c r="AB101" s="225" t="n">
        <f aca="false">IF($J101=$E$22,$H101*448,0)</f>
        <v>0</v>
      </c>
      <c r="AC101" s="225" t="n">
        <f aca="false">IF($J101=$E$22,$I101*448,0)</f>
        <v>0</v>
      </c>
      <c r="AD101" s="327" t="n">
        <f aca="false">IFERROR(VLOOKUP($A101,БДСМ!$A$353:$O$1956,15,0),0)</f>
        <v>5.25</v>
      </c>
      <c r="AE101" s="225" t="n">
        <f aca="false">IFERROR(VLOOKUP($A101,#REF!,13,0),0)</f>
        <v>0</v>
      </c>
      <c r="AF101" s="225" t="n">
        <f aca="false">AB101+AD101</f>
        <v>5.25</v>
      </c>
      <c r="AG101" s="225" t="n">
        <f aca="false">AC101+AE101</f>
        <v>0</v>
      </c>
    </row>
    <row r="102" customFormat="false" ht="15.05" hidden="false" customHeight="false" outlineLevel="0" collapsed="false">
      <c r="A102" s="242" t="n">
        <v>71655718</v>
      </c>
      <c r="B102" s="237" t="s">
        <v>515</v>
      </c>
      <c r="C102" s="237" t="s">
        <v>516</v>
      </c>
      <c r="D102" s="237" t="s">
        <v>155</v>
      </c>
      <c r="E102" s="238" t="n">
        <v>43928</v>
      </c>
      <c r="F102" s="238" t="n">
        <v>43928</v>
      </c>
      <c r="G102" s="237" t="s">
        <v>238</v>
      </c>
      <c r="H102" s="239" t="n">
        <v>1.2</v>
      </c>
      <c r="I102" s="186"/>
      <c r="J102" s="223" t="str">
        <f aca="false">D102</f>
        <v>E_K_DZHI</v>
      </c>
      <c r="K102" s="224" t="n">
        <f aca="false">VLOOKUP($A102,БДСМ!$A$353:$C$2604,3,0)</f>
        <v>0</v>
      </c>
      <c r="L102" s="225" t="str">
        <f aca="false">VLOOKUP($A102,БДСМ!$A$352:$P$2459,16,0)</f>
        <v>IP1020200406</v>
      </c>
      <c r="M102" s="226"/>
      <c r="N102" s="226"/>
      <c r="O102" s="226"/>
      <c r="P102" s="227"/>
      <c r="Q102" s="186" t="str">
        <f aca="false">IF(AND(Q$31&gt;=$AA102,Q$31&lt;=$AA102,NOT(ISBLANK($AA102))),$H102,"")</f>
        <v/>
      </c>
      <c r="R102" s="186" t="n">
        <f aca="false">IF(AND(R$31&gt;=$AA102,R$31&lt;=$AA102,NOT(ISBLANK($AA102))),$H102,"")</f>
        <v>1.2</v>
      </c>
      <c r="S102" s="218" t="str">
        <f aca="false">IF(AND(S$31&gt;=$AA102,S$31&lt;=$AA102,NOT(ISBLANK($AA102))),$H102,"")</f>
        <v/>
      </c>
      <c r="T102" s="186" t="str">
        <f aca="false">IF(AND(T$31&gt;=$AA102,T$31&lt;=$AA102,NOT(ISBLANK($AA102))),$H102,"")</f>
        <v/>
      </c>
      <c r="U102" s="186" t="str">
        <f aca="false">IF(AND(U$31&gt;=$AA102,U$31&lt;=$AA102,NOT(ISBLANK($AA102))),$H102,"")</f>
        <v/>
      </c>
      <c r="V102" s="186" t="str">
        <f aca="false">IF(AND(V$31&gt;=$AA102,V$31&lt;=$AA102,NOT(ISBLANK($AA102))),$H102,"")</f>
        <v/>
      </c>
      <c r="W102" s="186" t="str">
        <f aca="false">IF(AND(W$31&gt;=$AA102,W$31&lt;=$AA102,NOT(ISBLANK($AA102))),$H102,"")</f>
        <v/>
      </c>
      <c r="AA102" s="191" t="n">
        <f aca="false">IF($P102,$P102,$F102)</f>
        <v>43928</v>
      </c>
      <c r="AB102" s="225" t="n">
        <f aca="false">IF($J102=$E$22,$H102*448,0)</f>
        <v>0</v>
      </c>
      <c r="AC102" s="225" t="n">
        <f aca="false">IF($J102=$E$22,$I102*448,0)</f>
        <v>0</v>
      </c>
      <c r="AD102" s="327" t="n">
        <f aca="false">IFERROR(VLOOKUP($A102,БДСМ!$A$353:$O$1956,15,0),0)</f>
        <v>0.96</v>
      </c>
      <c r="AE102" s="225" t="n">
        <f aca="false">IFERROR(VLOOKUP($A102,#REF!,13,0),0)</f>
        <v>0</v>
      </c>
      <c r="AF102" s="225" t="n">
        <f aca="false">AB102+AD102</f>
        <v>0.96</v>
      </c>
      <c r="AG102" s="225" t="n">
        <f aca="false">AC102+AE102</f>
        <v>0</v>
      </c>
    </row>
    <row r="103" customFormat="false" ht="15.05" hidden="false" customHeight="false" outlineLevel="0" collapsed="false">
      <c r="A103" s="242" t="n">
        <v>71655719</v>
      </c>
      <c r="B103" s="237" t="s">
        <v>257</v>
      </c>
      <c r="C103" s="237" t="s">
        <v>258</v>
      </c>
      <c r="D103" s="237" t="s">
        <v>116</v>
      </c>
      <c r="E103" s="238" t="n">
        <v>43928</v>
      </c>
      <c r="F103" s="238" t="n">
        <v>43928</v>
      </c>
      <c r="G103" s="237" t="s">
        <v>238</v>
      </c>
      <c r="H103" s="239" t="n">
        <v>0.3</v>
      </c>
      <c r="I103" s="186"/>
      <c r="J103" s="223" t="str">
        <f aca="false">D103</f>
        <v>VYB_MEC</v>
      </c>
      <c r="K103" s="224" t="n">
        <f aca="false">VLOOKUP($A103,БДСМ!$A$353:$C$2604,3,0)</f>
        <v>0</v>
      </c>
      <c r="L103" s="225" t="str">
        <f aca="false">VLOOKUP($A103,БДСМ!$A$352:$P$2459,16,0)</f>
        <v>IP1020200406</v>
      </c>
      <c r="M103" s="226"/>
      <c r="N103" s="226"/>
      <c r="O103" s="226"/>
      <c r="P103" s="227"/>
      <c r="Q103" s="186" t="str">
        <f aca="false">IF(AND(Q$31&gt;=$AA103,Q$31&lt;=$AA103,NOT(ISBLANK($AA103))),$H103,"")</f>
        <v/>
      </c>
      <c r="R103" s="186" t="n">
        <f aca="false">IF(AND(R$31&gt;=$AA103,R$31&lt;=$AA103,NOT(ISBLANK($AA103))),$H103,"")</f>
        <v>0.3</v>
      </c>
      <c r="S103" s="218" t="str">
        <f aca="false">IF(AND(S$31&gt;=$AA103,S$31&lt;=$AA103,NOT(ISBLANK($AA103))),$H103,"")</f>
        <v/>
      </c>
      <c r="T103" s="186" t="str">
        <f aca="false">IF(AND(T$31&gt;=$AA103,T$31&lt;=$AA103,NOT(ISBLANK($AA103))),$H103,"")</f>
        <v/>
      </c>
      <c r="U103" s="186" t="str">
        <f aca="false">IF(AND(U$31&gt;=$AA103,U$31&lt;=$AA103,NOT(ISBLANK($AA103))),$H103,"")</f>
        <v/>
      </c>
      <c r="V103" s="186" t="str">
        <f aca="false">IF(AND(V$31&gt;=$AA103,V$31&lt;=$AA103,NOT(ISBLANK($AA103))),$H103,"")</f>
        <v/>
      </c>
      <c r="W103" s="186" t="str">
        <f aca="false">IF(AND(W$31&gt;=$AA103,W$31&lt;=$AA103,NOT(ISBLANK($AA103))),$H103,"")</f>
        <v/>
      </c>
      <c r="AA103" s="191" t="n">
        <f aca="false">IF($P103,$P103,$F103)</f>
        <v>43928</v>
      </c>
      <c r="AB103" s="225" t="n">
        <f aca="false">IF($J103=$E$22,$H103*448,0)</f>
        <v>0</v>
      </c>
      <c r="AC103" s="225" t="n">
        <f aca="false">IF($J103=$E$22,$I103*448,0)</f>
        <v>0</v>
      </c>
      <c r="AD103" s="327" t="n">
        <f aca="false">IFERROR(VLOOKUP($A103,БДСМ!$A$353:$O$1956,15,0),0)</f>
        <v>0.24</v>
      </c>
      <c r="AE103" s="225" t="n">
        <f aca="false">IFERROR(VLOOKUP($A103,#REF!,13,0),0)</f>
        <v>0</v>
      </c>
      <c r="AF103" s="225" t="n">
        <f aca="false">AB103+AD103</f>
        <v>0.24</v>
      </c>
      <c r="AG103" s="225" t="n">
        <f aca="false">AC103+AE103</f>
        <v>0</v>
      </c>
    </row>
    <row r="104" customFormat="false" ht="15.05" hidden="false" customHeight="false" outlineLevel="0" collapsed="false">
      <c r="A104" s="242" t="n">
        <v>71655720</v>
      </c>
      <c r="B104" s="237" t="s">
        <v>520</v>
      </c>
      <c r="C104" s="237" t="s">
        <v>521</v>
      </c>
      <c r="D104" s="237" t="s">
        <v>132</v>
      </c>
      <c r="E104" s="238" t="n">
        <v>43928</v>
      </c>
      <c r="F104" s="238" t="n">
        <v>43928</v>
      </c>
      <c r="G104" s="237" t="s">
        <v>238</v>
      </c>
      <c r="H104" s="239" t="n">
        <v>1</v>
      </c>
      <c r="I104" s="186"/>
      <c r="J104" s="223" t="str">
        <f aca="false">D104</f>
        <v>M_K_VZAK</v>
      </c>
      <c r="K104" s="224" t="n">
        <f aca="false">VLOOKUP($A104,БДСМ!$A$353:$C$2604,3,0)</f>
        <v>0</v>
      </c>
      <c r="L104" s="225" t="str">
        <f aca="false">VLOOKUP($A104,БДСМ!$A$352:$P$2459,16,0)</f>
        <v>IP1020200406</v>
      </c>
      <c r="M104" s="226"/>
      <c r="N104" s="226"/>
      <c r="O104" s="226"/>
      <c r="P104" s="227"/>
      <c r="Q104" s="186" t="str">
        <f aca="false">IF(AND(Q$31&gt;=$AA104,Q$31&lt;=$AA104,NOT(ISBLANK($AA104))),$H104,"")</f>
        <v/>
      </c>
      <c r="R104" s="186" t="n">
        <f aca="false">IF(AND(R$31&gt;=$AA104,R$31&lt;=$AA104,NOT(ISBLANK($AA104))),$H104,"")</f>
        <v>1</v>
      </c>
      <c r="S104" s="218" t="str">
        <f aca="false">IF(AND(S$31&gt;=$AA104,S$31&lt;=$AA104,NOT(ISBLANK($AA104))),$H104,"")</f>
        <v/>
      </c>
      <c r="T104" s="186" t="str">
        <f aca="false">IF(AND(T$31&gt;=$AA104,T$31&lt;=$AA104,NOT(ISBLANK($AA104))),$H104,"")</f>
        <v/>
      </c>
      <c r="U104" s="186" t="str">
        <f aca="false">IF(AND(U$31&gt;=$AA104,U$31&lt;=$AA104,NOT(ISBLANK($AA104))),$H104,"")</f>
        <v/>
      </c>
      <c r="V104" s="186" t="str">
        <f aca="false">IF(AND(V$31&gt;=$AA104,V$31&lt;=$AA104,NOT(ISBLANK($AA104))),$H104,"")</f>
        <v/>
      </c>
      <c r="W104" s="186" t="str">
        <f aca="false">IF(AND(W$31&gt;=$AA104,W$31&lt;=$AA104,NOT(ISBLANK($AA104))),$H104,"")</f>
        <v/>
      </c>
      <c r="AA104" s="191" t="n">
        <f aca="false">IF($P104,$P104,$F104)</f>
        <v>43928</v>
      </c>
      <c r="AB104" s="225" t="n">
        <f aca="false">IF($J104=$E$22,$H104*448,0)</f>
        <v>0</v>
      </c>
      <c r="AC104" s="225" t="n">
        <f aca="false">IF($J104=$E$22,$I104*448,0)</f>
        <v>0</v>
      </c>
      <c r="AD104" s="327" t="n">
        <f aca="false">IFERROR(VLOOKUP($A104,БДСМ!$A$353:$O$1956,15,0),0)</f>
        <v>0.75</v>
      </c>
      <c r="AE104" s="225" t="n">
        <f aca="false">IFERROR(VLOOKUP($A104,#REF!,13,0),0)</f>
        <v>0</v>
      </c>
      <c r="AF104" s="225" t="n">
        <f aca="false">AB104+AD104</f>
        <v>0.75</v>
      </c>
      <c r="AG104" s="225" t="n">
        <f aca="false">AC104+AE104</f>
        <v>0</v>
      </c>
    </row>
    <row r="105" customFormat="false" ht="15.05" hidden="false" customHeight="false" outlineLevel="0" collapsed="false">
      <c r="A105" s="242" t="n">
        <v>71655721</v>
      </c>
      <c r="B105" s="237" t="s">
        <v>515</v>
      </c>
      <c r="C105" s="237" t="s">
        <v>524</v>
      </c>
      <c r="D105" s="237" t="s">
        <v>136</v>
      </c>
      <c r="E105" s="238" t="n">
        <v>43928</v>
      </c>
      <c r="F105" s="238" t="n">
        <v>43928</v>
      </c>
      <c r="G105" s="237" t="s">
        <v>238</v>
      </c>
      <c r="H105" s="239" t="n">
        <v>1</v>
      </c>
      <c r="I105" s="186"/>
      <c r="J105" s="223" t="str">
        <f aca="false">D105</f>
        <v>M_K_VGAB</v>
      </c>
      <c r="K105" s="224" t="n">
        <f aca="false">VLOOKUP($A105,БДСМ!$A$353:$C$2604,3,0)</f>
        <v>0</v>
      </c>
      <c r="L105" s="225" t="str">
        <f aca="false">VLOOKUP($A105,БДСМ!$A$352:$P$2459,16,0)</f>
        <v>IP1020200406</v>
      </c>
      <c r="M105" s="226"/>
      <c r="N105" s="226"/>
      <c r="O105" s="226"/>
      <c r="P105" s="227"/>
      <c r="Q105" s="186" t="str">
        <f aca="false">IF(AND(Q$31&gt;=$AA105,Q$31&lt;=$AA105,NOT(ISBLANK($AA105))),$H105,"")</f>
        <v/>
      </c>
      <c r="R105" s="186" t="n">
        <f aca="false">IF(AND(R$31&gt;=$AA105,R$31&lt;=$AA105,NOT(ISBLANK($AA105))),$H105,"")</f>
        <v>1</v>
      </c>
      <c r="S105" s="218" t="str">
        <f aca="false">IF(AND(S$31&gt;=$AA105,S$31&lt;=$AA105,NOT(ISBLANK($AA105))),$H105,"")</f>
        <v/>
      </c>
      <c r="T105" s="186" t="str">
        <f aca="false">IF(AND(T$31&gt;=$AA105,T$31&lt;=$AA105,NOT(ISBLANK($AA105))),$H105,"")</f>
        <v/>
      </c>
      <c r="U105" s="186" t="str">
        <f aca="false">IF(AND(U$31&gt;=$AA105,U$31&lt;=$AA105,NOT(ISBLANK($AA105))),$H105,"")</f>
        <v/>
      </c>
      <c r="V105" s="186" t="str">
        <f aca="false">IF(AND(V$31&gt;=$AA105,V$31&lt;=$AA105,NOT(ISBLANK($AA105))),$H105,"")</f>
        <v/>
      </c>
      <c r="W105" s="186" t="str">
        <f aca="false">IF(AND(W$31&gt;=$AA105,W$31&lt;=$AA105,NOT(ISBLANK($AA105))),$H105,"")</f>
        <v/>
      </c>
      <c r="AA105" s="191" t="n">
        <f aca="false">IF($P105,$P105,$F105)</f>
        <v>43928</v>
      </c>
      <c r="AB105" s="225" t="n">
        <f aca="false">IF($J105=$E$22,$H105*448,0)</f>
        <v>0</v>
      </c>
      <c r="AC105" s="225" t="n">
        <f aca="false">IF($J105=$E$22,$I105*448,0)</f>
        <v>0</v>
      </c>
      <c r="AD105" s="327" t="n">
        <f aca="false">IFERROR(VLOOKUP($A105,БДСМ!$A$353:$O$1956,15,0),0)</f>
        <v>0.75</v>
      </c>
      <c r="AE105" s="225" t="n">
        <f aca="false">IFERROR(VLOOKUP($A105,#REF!,13,0),0)</f>
        <v>0</v>
      </c>
      <c r="AF105" s="225" t="n">
        <f aca="false">AB105+AD105</f>
        <v>0.75</v>
      </c>
      <c r="AG105" s="225" t="n">
        <f aca="false">AC105+AE105</f>
        <v>0</v>
      </c>
    </row>
    <row r="106" customFormat="false" ht="15.05" hidden="false" customHeight="false" outlineLevel="0" collapsed="false">
      <c r="A106" s="242" t="n">
        <v>71655722</v>
      </c>
      <c r="B106" s="237" t="s">
        <v>394</v>
      </c>
      <c r="C106" s="237" t="s">
        <v>526</v>
      </c>
      <c r="D106" s="237" t="s">
        <v>128</v>
      </c>
      <c r="E106" s="238" t="n">
        <v>43928</v>
      </c>
      <c r="F106" s="238" t="n">
        <v>43928</v>
      </c>
      <c r="G106" s="237" t="s">
        <v>238</v>
      </c>
      <c r="H106" s="239" t="n">
        <v>1</v>
      </c>
      <c r="I106" s="186"/>
      <c r="J106" s="223" t="str">
        <f aca="false">D106</f>
        <v>M_K_EKOS</v>
      </c>
      <c r="K106" s="224" t="n">
        <f aca="false">VLOOKUP($A106,БДСМ!$A$353:$C$2604,3,0)</f>
        <v>0</v>
      </c>
      <c r="L106" s="225" t="str">
        <f aca="false">VLOOKUP($A106,БДСМ!$A$352:$P$2459,16,0)</f>
        <v>IP1020200406</v>
      </c>
      <c r="M106" s="226"/>
      <c r="N106" s="226"/>
      <c r="O106" s="226"/>
      <c r="P106" s="227"/>
      <c r="Q106" s="186" t="str">
        <f aca="false">IF(AND(Q$31&gt;=$AA106,Q$31&lt;=$AA106,NOT(ISBLANK($AA106))),$H106,"")</f>
        <v/>
      </c>
      <c r="R106" s="186" t="n">
        <f aca="false">IF(AND(R$31&gt;=$AA106,R$31&lt;=$AA106,NOT(ISBLANK($AA106))),$H106,"")</f>
        <v>1</v>
      </c>
      <c r="S106" s="218" t="str">
        <f aca="false">IF(AND(S$31&gt;=$AA106,S$31&lt;=$AA106,NOT(ISBLANK($AA106))),$H106,"")</f>
        <v/>
      </c>
      <c r="T106" s="186" t="str">
        <f aca="false">IF(AND(T$31&gt;=$AA106,T$31&lt;=$AA106,NOT(ISBLANK($AA106))),$H106,"")</f>
        <v/>
      </c>
      <c r="U106" s="186" t="str">
        <f aca="false">IF(AND(U$31&gt;=$AA106,U$31&lt;=$AA106,NOT(ISBLANK($AA106))),$H106,"")</f>
        <v/>
      </c>
      <c r="V106" s="186" t="str">
        <f aca="false">IF(AND(V$31&gt;=$AA106,V$31&lt;=$AA106,NOT(ISBLANK($AA106))),$H106,"")</f>
        <v/>
      </c>
      <c r="W106" s="186" t="str">
        <f aca="false">IF(AND(W$31&gt;=$AA106,W$31&lt;=$AA106,NOT(ISBLANK($AA106))),$H106,"")</f>
        <v/>
      </c>
      <c r="AA106" s="191" t="n">
        <f aca="false">IF($P106,$P106,$F106)</f>
        <v>43928</v>
      </c>
      <c r="AB106" s="225" t="n">
        <f aca="false">IF($J106=$E$22,$H106*448,0)</f>
        <v>0</v>
      </c>
      <c r="AC106" s="225" t="n">
        <f aca="false">IF($J106=$E$22,$I106*448,0)</f>
        <v>0</v>
      </c>
      <c r="AD106" s="327" t="n">
        <f aca="false">IFERROR(VLOOKUP($A106,БДСМ!$A$353:$O$1956,15,0),0)</f>
        <v>0.75</v>
      </c>
      <c r="AE106" s="225" t="n">
        <f aca="false">IFERROR(VLOOKUP($A106,#REF!,13,0),0)</f>
        <v>0</v>
      </c>
      <c r="AF106" s="225" t="n">
        <f aca="false">AB106+AD106</f>
        <v>0.75</v>
      </c>
      <c r="AG106" s="225" t="n">
        <f aca="false">AC106+AE106</f>
        <v>0</v>
      </c>
    </row>
    <row r="107" customFormat="false" ht="15.05" hidden="false" customHeight="false" outlineLevel="0" collapsed="false">
      <c r="A107" s="242" t="n">
        <v>71655723</v>
      </c>
      <c r="B107" s="237" t="s">
        <v>528</v>
      </c>
      <c r="C107" s="237" t="s">
        <v>529</v>
      </c>
      <c r="D107" s="237" t="s">
        <v>126</v>
      </c>
      <c r="E107" s="238" t="n">
        <v>43928</v>
      </c>
      <c r="F107" s="238" t="n">
        <v>43928</v>
      </c>
      <c r="G107" s="237" t="s">
        <v>238</v>
      </c>
      <c r="H107" s="239" t="n">
        <v>1</v>
      </c>
      <c r="I107" s="186"/>
      <c r="J107" s="223" t="str">
        <f aca="false">D107</f>
        <v>M_K_SSEV</v>
      </c>
      <c r="K107" s="224" t="n">
        <f aca="false">VLOOKUP($A107,БДСМ!$A$353:$C$2604,3,0)</f>
        <v>0</v>
      </c>
      <c r="L107" s="225" t="str">
        <f aca="false">VLOOKUP($A107,БДСМ!$A$352:$P$2459,16,0)</f>
        <v>IP1020200406</v>
      </c>
      <c r="M107" s="226"/>
      <c r="N107" s="226"/>
      <c r="O107" s="226"/>
      <c r="P107" s="227"/>
      <c r="Q107" s="186" t="str">
        <f aca="false">IF(AND(Q$31&gt;=$AA107,Q$31&lt;=$AA107,NOT(ISBLANK($AA107))),$H107,"")</f>
        <v/>
      </c>
      <c r="R107" s="186" t="n">
        <f aca="false">IF(AND(R$31&gt;=$AA107,R$31&lt;=$AA107,NOT(ISBLANK($AA107))),$H107,"")</f>
        <v>1</v>
      </c>
      <c r="S107" s="218" t="str">
        <f aca="false">IF(AND(S$31&gt;=$AA107,S$31&lt;=$AA107,NOT(ISBLANK($AA107))),$H107,"")</f>
        <v/>
      </c>
      <c r="T107" s="186" t="str">
        <f aca="false">IF(AND(T$31&gt;=$AA107,T$31&lt;=$AA107,NOT(ISBLANK($AA107))),$H107,"")</f>
        <v/>
      </c>
      <c r="U107" s="186" t="str">
        <f aca="false">IF(AND(U$31&gt;=$AA107,U$31&lt;=$AA107,NOT(ISBLANK($AA107))),$H107,"")</f>
        <v/>
      </c>
      <c r="V107" s="186" t="str">
        <f aca="false">IF(AND(V$31&gt;=$AA107,V$31&lt;=$AA107,NOT(ISBLANK($AA107))),$H107,"")</f>
        <v/>
      </c>
      <c r="W107" s="186" t="str">
        <f aca="false">IF(AND(W$31&gt;=$AA107,W$31&lt;=$AA107,NOT(ISBLANK($AA107))),$H107,"")</f>
        <v/>
      </c>
      <c r="AA107" s="191" t="n">
        <f aca="false">IF($P107,$P107,$F107)</f>
        <v>43928</v>
      </c>
      <c r="AB107" s="225" t="n">
        <f aca="false">IF($J107=$E$22,$H107*448,0)</f>
        <v>0</v>
      </c>
      <c r="AC107" s="225" t="n">
        <f aca="false">IF($J107=$E$22,$I107*448,0)</f>
        <v>0</v>
      </c>
      <c r="AD107" s="327" t="n">
        <f aca="false">IFERROR(VLOOKUP($A107,БДСМ!$A$353:$O$1956,15,0),0)</f>
        <v>0.75</v>
      </c>
      <c r="AE107" s="225" t="n">
        <f aca="false">IFERROR(VLOOKUP($A107,#REF!,13,0),0)</f>
        <v>0</v>
      </c>
      <c r="AF107" s="225" t="n">
        <f aca="false">AB107+AD107</f>
        <v>0.75</v>
      </c>
      <c r="AG107" s="225" t="n">
        <f aca="false">AC107+AE107</f>
        <v>0</v>
      </c>
    </row>
    <row r="108" customFormat="false" ht="15.05" hidden="false" customHeight="false" outlineLevel="0" collapsed="false">
      <c r="A108" s="242" t="n">
        <v>71656371</v>
      </c>
      <c r="B108" s="237" t="s">
        <v>609</v>
      </c>
      <c r="C108" s="237" t="s">
        <v>610</v>
      </c>
      <c r="D108" s="237" t="s">
        <v>138</v>
      </c>
      <c r="E108" s="238" t="n">
        <v>43928</v>
      </c>
      <c r="F108" s="238" t="n">
        <v>43928</v>
      </c>
      <c r="G108" s="237" t="s">
        <v>274</v>
      </c>
      <c r="H108" s="239" t="n">
        <v>22</v>
      </c>
      <c r="I108" s="186" t="n">
        <v>22</v>
      </c>
      <c r="J108" s="223" t="str">
        <f aca="false">D108</f>
        <v>VYB_OSN</v>
      </c>
      <c r="K108" s="224" t="n">
        <f aca="false">VLOOKUP($A108,БДСМ!$A$353:$C$2604,3,0)</f>
        <v>0</v>
      </c>
      <c r="L108" s="225" t="str">
        <f aca="false">VLOOKUP($A108,БДСМ!$A$352:$P$2459,16,0)</f>
        <v>SEA</v>
      </c>
      <c r="M108" s="226"/>
      <c r="N108" s="226"/>
      <c r="O108" s="226"/>
      <c r="P108" s="227"/>
      <c r="Q108" s="186" t="str">
        <f aca="false">IF(AND(Q$31&gt;=$AA108,Q$31&lt;=$AA108,NOT(ISBLANK($AA108))),$H108,"")</f>
        <v/>
      </c>
      <c r="R108" s="186" t="n">
        <f aca="false">IF(AND(R$31&gt;=$AA108,R$31&lt;=$AA108,NOT(ISBLANK($AA108))),$H108,"")</f>
        <v>22</v>
      </c>
      <c r="S108" s="218" t="str">
        <f aca="false">IF(AND(S$31&gt;=$AA108,S$31&lt;=$AA108,NOT(ISBLANK($AA108))),$H108,"")</f>
        <v/>
      </c>
      <c r="T108" s="186" t="str">
        <f aca="false">IF(AND(T$31&gt;=$AA108,T$31&lt;=$AA108,NOT(ISBLANK($AA108))),$H108,"")</f>
        <v/>
      </c>
      <c r="U108" s="186" t="str">
        <f aca="false">IF(AND(U$31&gt;=$AA108,U$31&lt;=$AA108,NOT(ISBLANK($AA108))),$H108,"")</f>
        <v/>
      </c>
      <c r="V108" s="186" t="str">
        <f aca="false">IF(AND(V$31&gt;=$AA108,V$31&lt;=$AA108,NOT(ISBLANK($AA108))),$H108,"")</f>
        <v/>
      </c>
      <c r="W108" s="186" t="str">
        <f aca="false">IF(AND(W$31&gt;=$AA108,W$31&lt;=$AA108,NOT(ISBLANK($AA108))),$H108,"")</f>
        <v/>
      </c>
      <c r="AA108" s="191" t="n">
        <f aca="false">IF($P108,$P108,$F108)</f>
        <v>43928</v>
      </c>
      <c r="AB108" s="225" t="n">
        <f aca="false">IF($J108=$E$22,$H108*448,0)</f>
        <v>9856</v>
      </c>
      <c r="AC108" s="225" t="n">
        <f aca="false">IF($J108=$E$22,$I108*448,0)</f>
        <v>9856</v>
      </c>
      <c r="AD108" s="327" t="n">
        <f aca="false">IFERROR(VLOOKUP($A108,БДСМ!$A$353:$O$1956,15,0),0)</f>
        <v>0</v>
      </c>
      <c r="AE108" s="225" t="n">
        <f aca="false">IFERROR(VLOOKUP($A108,#REF!,13,0),0)</f>
        <v>0</v>
      </c>
      <c r="AF108" s="225" t="n">
        <f aca="false">AB108+AD108</f>
        <v>9856</v>
      </c>
      <c r="AG108" s="225" t="n">
        <f aca="false">AC108+AE108</f>
        <v>9856</v>
      </c>
    </row>
    <row r="109" customFormat="false" ht="15.05" hidden="false" customHeight="false" outlineLevel="0" collapsed="false">
      <c r="A109" s="242" t="n">
        <v>71656408</v>
      </c>
      <c r="B109" s="237" t="s">
        <v>544</v>
      </c>
      <c r="C109" s="237" t="s">
        <v>545</v>
      </c>
      <c r="D109" s="237" t="s">
        <v>128</v>
      </c>
      <c r="E109" s="238" t="n">
        <v>43928</v>
      </c>
      <c r="F109" s="238" t="n">
        <v>43928</v>
      </c>
      <c r="G109" s="237" t="s">
        <v>238</v>
      </c>
      <c r="H109" s="239" t="n">
        <v>0.5</v>
      </c>
      <c r="I109" s="186"/>
      <c r="J109" s="223" t="str">
        <f aca="false">D109</f>
        <v>M_K_EKOS</v>
      </c>
      <c r="K109" s="224" t="n">
        <f aca="false">VLOOKUP($A109,БДСМ!$A$353:$C$2604,3,0)</f>
        <v>0</v>
      </c>
      <c r="L109" s="225" t="str">
        <f aca="false">VLOOKUP($A109,БДСМ!$A$352:$P$2459,16,0)</f>
        <v>IP1020200407</v>
      </c>
      <c r="M109" s="226"/>
      <c r="N109" s="226"/>
      <c r="O109" s="226"/>
      <c r="P109" s="227"/>
      <c r="Q109" s="186" t="str">
        <f aca="false">IF(AND(Q$31&gt;=$AA109,Q$31&lt;=$AA109,NOT(ISBLANK($AA109))),$H109,"")</f>
        <v/>
      </c>
      <c r="R109" s="186" t="n">
        <f aca="false">IF(AND(R$31&gt;=$AA109,R$31&lt;=$AA109,NOT(ISBLANK($AA109))),$H109,"")</f>
        <v>0.5</v>
      </c>
      <c r="S109" s="218" t="str">
        <f aca="false">IF(AND(S$31&gt;=$AA109,S$31&lt;=$AA109,NOT(ISBLANK($AA109))),$H109,"")</f>
        <v/>
      </c>
      <c r="T109" s="186" t="str">
        <f aca="false">IF(AND(T$31&gt;=$AA109,T$31&lt;=$AA109,NOT(ISBLANK($AA109))),$H109,"")</f>
        <v/>
      </c>
      <c r="U109" s="186" t="str">
        <f aca="false">IF(AND(U$31&gt;=$AA109,U$31&lt;=$AA109,NOT(ISBLANK($AA109))),$H109,"")</f>
        <v/>
      </c>
      <c r="V109" s="186" t="str">
        <f aca="false">IF(AND(V$31&gt;=$AA109,V$31&lt;=$AA109,NOT(ISBLANK($AA109))),$H109,"")</f>
        <v/>
      </c>
      <c r="W109" s="186" t="str">
        <f aca="false">IF(AND(W$31&gt;=$AA109,W$31&lt;=$AA109,NOT(ISBLANK($AA109))),$H109,"")</f>
        <v/>
      </c>
      <c r="AA109" s="191" t="n">
        <f aca="false">IF($P109,$P109,$F109)</f>
        <v>43928</v>
      </c>
      <c r="AB109" s="225" t="n">
        <f aca="false">IF($J109=$E$22,$H109*448,0)</f>
        <v>0</v>
      </c>
      <c r="AC109" s="225" t="n">
        <f aca="false">IF($J109=$E$22,$I109*448,0)</f>
        <v>0</v>
      </c>
      <c r="AD109" s="327" t="n">
        <f aca="false">IFERROR(VLOOKUP($A109,БДСМ!$A$353:$O$1956,15,0),0)</f>
        <v>0.38</v>
      </c>
      <c r="AE109" s="225" t="n">
        <f aca="false">IFERROR(VLOOKUP($A109,#REF!,13,0),0)</f>
        <v>0</v>
      </c>
      <c r="AF109" s="225" t="n">
        <f aca="false">AB109+AD109</f>
        <v>0.38</v>
      </c>
      <c r="AG109" s="225" t="n">
        <f aca="false">AC109+AE109</f>
        <v>0</v>
      </c>
    </row>
    <row r="110" customFormat="false" ht="15.05" hidden="false" customHeight="false" outlineLevel="0" collapsed="false">
      <c r="A110" s="242" t="n">
        <v>71656485</v>
      </c>
      <c r="B110" s="237" t="s">
        <v>374</v>
      </c>
      <c r="C110" s="237" t="s">
        <v>614</v>
      </c>
      <c r="D110" s="237" t="s">
        <v>120</v>
      </c>
      <c r="E110" s="238" t="n">
        <v>43928</v>
      </c>
      <c r="F110" s="238" t="n">
        <v>43928</v>
      </c>
      <c r="G110" s="237" t="s">
        <v>274</v>
      </c>
      <c r="H110" s="239" t="n">
        <v>1</v>
      </c>
      <c r="I110" s="186"/>
      <c r="J110" s="223" t="str">
        <f aca="false">D110</f>
        <v>M_K_AGUL</v>
      </c>
      <c r="K110" s="224" t="n">
        <f aca="false">VLOOKUP($A110,БДСМ!$A$353:$C$2604,3,0)</f>
        <v>0</v>
      </c>
      <c r="L110" s="225" t="str">
        <f aca="false">VLOOKUP($A110,БДСМ!$A$352:$P$2459,16,0)</f>
        <v>VLAGO</v>
      </c>
      <c r="M110" s="226"/>
      <c r="N110" s="226"/>
      <c r="O110" s="226"/>
      <c r="P110" s="227"/>
      <c r="Q110" s="186" t="str">
        <f aca="false">IF(AND(Q$31&gt;=$AA110,Q$31&lt;=$AA110,NOT(ISBLANK($AA110))),$H110,"")</f>
        <v/>
      </c>
      <c r="R110" s="186" t="n">
        <f aca="false">IF(AND(R$31&gt;=$AA110,R$31&lt;=$AA110,NOT(ISBLANK($AA110))),$H110,"")</f>
        <v>1</v>
      </c>
      <c r="S110" s="218" t="str">
        <f aca="false">IF(AND(S$31&gt;=$AA110,S$31&lt;=$AA110,NOT(ISBLANK($AA110))),$H110,"")</f>
        <v/>
      </c>
      <c r="T110" s="186" t="str">
        <f aca="false">IF(AND(T$31&gt;=$AA110,T$31&lt;=$AA110,NOT(ISBLANK($AA110))),$H110,"")</f>
        <v/>
      </c>
      <c r="U110" s="186" t="str">
        <f aca="false">IF(AND(U$31&gt;=$AA110,U$31&lt;=$AA110,NOT(ISBLANK($AA110))),$H110,"")</f>
        <v/>
      </c>
      <c r="V110" s="186" t="str">
        <f aca="false">IF(AND(V$31&gt;=$AA110,V$31&lt;=$AA110,NOT(ISBLANK($AA110))),$H110,"")</f>
        <v/>
      </c>
      <c r="W110" s="186" t="str">
        <f aca="false">IF(AND(W$31&gt;=$AA110,W$31&lt;=$AA110,NOT(ISBLANK($AA110))),$H110,"")</f>
        <v/>
      </c>
      <c r="AA110" s="191" t="n">
        <f aca="false">IF($P110,$P110,$F110)</f>
        <v>43928</v>
      </c>
      <c r="AB110" s="225" t="n">
        <f aca="false">IF($J110=$E$22,$H110*448,0)</f>
        <v>0</v>
      </c>
      <c r="AC110" s="225" t="n">
        <f aca="false">IF($J110=$E$22,$I110*448,0)</f>
        <v>0</v>
      </c>
      <c r="AD110" s="327" t="n">
        <f aca="false">IFERROR(VLOOKUP($A110,БДСМ!$A$353:$O$1956,15,0),0)</f>
        <v>0.75</v>
      </c>
      <c r="AE110" s="225" t="n">
        <f aca="false">IFERROR(VLOOKUP($A110,#REF!,13,0),0)</f>
        <v>0</v>
      </c>
      <c r="AF110" s="225" t="n">
        <f aca="false">AB110+AD110</f>
        <v>0.75</v>
      </c>
      <c r="AG110" s="225" t="n">
        <f aca="false">AC110+AE110</f>
        <v>0</v>
      </c>
    </row>
    <row r="111" customFormat="false" ht="15.05" hidden="false" customHeight="false" outlineLevel="0" collapsed="false">
      <c r="A111" s="242" t="n">
        <v>71656486</v>
      </c>
      <c r="B111" s="237" t="s">
        <v>616</v>
      </c>
      <c r="C111" s="237" t="s">
        <v>617</v>
      </c>
      <c r="D111" s="237" t="s">
        <v>120</v>
      </c>
      <c r="E111" s="238" t="n">
        <v>43928</v>
      </c>
      <c r="F111" s="238" t="n">
        <v>43928</v>
      </c>
      <c r="G111" s="237" t="s">
        <v>274</v>
      </c>
      <c r="H111" s="239" t="n">
        <v>1</v>
      </c>
      <c r="I111" s="186"/>
      <c r="J111" s="223" t="str">
        <f aca="false">D111</f>
        <v>M_K_AGUL</v>
      </c>
      <c r="K111" s="224" t="n">
        <f aca="false">VLOOKUP($A111,БДСМ!$A$353:$C$2604,3,0)</f>
        <v>0</v>
      </c>
      <c r="L111" s="225" t="str">
        <f aca="false">VLOOKUP($A111,БДСМ!$A$352:$P$2459,16,0)</f>
        <v>VLAGO</v>
      </c>
      <c r="M111" s="226"/>
      <c r="N111" s="226"/>
      <c r="O111" s="226"/>
      <c r="P111" s="227"/>
      <c r="Q111" s="186" t="str">
        <f aca="false">IF(AND(Q$31&gt;=$AA111,Q$31&lt;=$AA111,NOT(ISBLANK($AA111))),$H111,"")</f>
        <v/>
      </c>
      <c r="R111" s="186" t="n">
        <f aca="false">IF(AND(R$31&gt;=$AA111,R$31&lt;=$AA111,NOT(ISBLANK($AA111))),$H111,"")</f>
        <v>1</v>
      </c>
      <c r="S111" s="218" t="str">
        <f aca="false">IF(AND(S$31&gt;=$AA111,S$31&lt;=$AA111,NOT(ISBLANK($AA111))),$H111,"")</f>
        <v/>
      </c>
      <c r="T111" s="186" t="str">
        <f aca="false">IF(AND(T$31&gt;=$AA111,T$31&lt;=$AA111,NOT(ISBLANK($AA111))),$H111,"")</f>
        <v/>
      </c>
      <c r="U111" s="186" t="str">
        <f aca="false">IF(AND(U$31&gt;=$AA111,U$31&lt;=$AA111,NOT(ISBLANK($AA111))),$H111,"")</f>
        <v/>
      </c>
      <c r="V111" s="186" t="str">
        <f aca="false">IF(AND(V$31&gt;=$AA111,V$31&lt;=$AA111,NOT(ISBLANK($AA111))),$H111,"")</f>
        <v/>
      </c>
      <c r="W111" s="186" t="str">
        <f aca="false">IF(AND(W$31&gt;=$AA111,W$31&lt;=$AA111,NOT(ISBLANK($AA111))),$H111,"")</f>
        <v/>
      </c>
      <c r="AA111" s="191" t="n">
        <f aca="false">IF($P111,$P111,$F111)</f>
        <v>43928</v>
      </c>
      <c r="AB111" s="225" t="n">
        <f aca="false">IF($J111=$E$22,$H111*448,0)</f>
        <v>0</v>
      </c>
      <c r="AC111" s="225" t="n">
        <f aca="false">IF($J111=$E$22,$I111*448,0)</f>
        <v>0</v>
      </c>
      <c r="AD111" s="327" t="n">
        <f aca="false">IFERROR(VLOOKUP($A111,БДСМ!$A$353:$O$1956,15,0),0)</f>
        <v>0.75</v>
      </c>
      <c r="AE111" s="225" t="n">
        <f aca="false">IFERROR(VLOOKUP($A111,#REF!,13,0),0)</f>
        <v>0</v>
      </c>
      <c r="AF111" s="225" t="n">
        <f aca="false">AB111+AD111</f>
        <v>0.75</v>
      </c>
      <c r="AG111" s="225" t="n">
        <f aca="false">AC111+AE111</f>
        <v>0</v>
      </c>
    </row>
    <row r="112" customFormat="false" ht="15.05" hidden="false" customHeight="false" outlineLevel="0" collapsed="false">
      <c r="A112" s="242" t="n">
        <v>71656656</v>
      </c>
      <c r="B112" s="237" t="s">
        <v>620</v>
      </c>
      <c r="C112" s="237" t="s">
        <v>621</v>
      </c>
      <c r="D112" s="237" t="s">
        <v>138</v>
      </c>
      <c r="E112" s="238" t="n">
        <v>43928</v>
      </c>
      <c r="F112" s="238" t="n">
        <v>43928</v>
      </c>
      <c r="G112" s="237" t="s">
        <v>274</v>
      </c>
      <c r="H112" s="239" t="n">
        <v>2</v>
      </c>
      <c r="I112" s="186" t="n">
        <v>4</v>
      </c>
      <c r="J112" s="223" t="str">
        <f aca="false">D112</f>
        <v>VYB_OSN</v>
      </c>
      <c r="K112" s="224" t="n">
        <f aca="false">VLOOKUP($A112,БДСМ!$A$353:$C$2604,3,0)</f>
        <v>0</v>
      </c>
      <c r="L112" s="225" t="str">
        <f aca="false">VLOOKUP($A112,БДСМ!$A$352:$P$2459,16,0)</f>
        <v>EVRYA</v>
      </c>
      <c r="M112" s="226"/>
      <c r="N112" s="226"/>
      <c r="O112" s="226"/>
      <c r="P112" s="227"/>
      <c r="Q112" s="186" t="str">
        <f aca="false">IF(AND(Q$31&gt;=$AA112,Q$31&lt;=$AA112,NOT(ISBLANK($AA112))),$H112,"")</f>
        <v/>
      </c>
      <c r="R112" s="186" t="n">
        <f aca="false">IF(AND(R$31&gt;=$AA112,R$31&lt;=$AA112,NOT(ISBLANK($AA112))),$H112,"")</f>
        <v>2</v>
      </c>
      <c r="S112" s="218" t="str">
        <f aca="false">IF(AND(S$31&gt;=$AA112,S$31&lt;=$AA112,NOT(ISBLANK($AA112))),$H112,"")</f>
        <v/>
      </c>
      <c r="T112" s="186" t="str">
        <f aca="false">IF(AND(T$31&gt;=$AA112,T$31&lt;=$AA112,NOT(ISBLANK($AA112))),$H112,"")</f>
        <v/>
      </c>
      <c r="U112" s="186" t="str">
        <f aca="false">IF(AND(U$31&gt;=$AA112,U$31&lt;=$AA112,NOT(ISBLANK($AA112))),$H112,"")</f>
        <v/>
      </c>
      <c r="V112" s="186" t="str">
        <f aca="false">IF(AND(V$31&gt;=$AA112,V$31&lt;=$AA112,NOT(ISBLANK($AA112))),$H112,"")</f>
        <v/>
      </c>
      <c r="W112" s="186" t="str">
        <f aca="false">IF(AND(W$31&gt;=$AA112,W$31&lt;=$AA112,NOT(ISBLANK($AA112))),$H112,"")</f>
        <v/>
      </c>
      <c r="AA112" s="191" t="n">
        <f aca="false">IF($P112,$P112,$F112)</f>
        <v>43928</v>
      </c>
      <c r="AB112" s="225" t="n">
        <f aca="false">IF($J112=$E$22,$H112*448,0)</f>
        <v>896</v>
      </c>
      <c r="AC112" s="225" t="n">
        <f aca="false">IF($J112=$E$22,$I112*448,0)</f>
        <v>1792</v>
      </c>
      <c r="AD112" s="327" t="n">
        <f aca="false">IFERROR(VLOOKUP($A112,БДСМ!$A$353:$O$1956,15,0),0)</f>
        <v>5594.96</v>
      </c>
      <c r="AE112" s="225" t="n">
        <f aca="false">IFERROR(VLOOKUP($A112,#REF!,13,0),0)</f>
        <v>0</v>
      </c>
      <c r="AF112" s="225" t="n">
        <f aca="false">AB112+AD112</f>
        <v>6490.96</v>
      </c>
      <c r="AG112" s="225" t="n">
        <f aca="false">AC112+AE112</f>
        <v>1792</v>
      </c>
    </row>
    <row r="113" customFormat="false" ht="15.05" hidden="false" customHeight="false" outlineLevel="0" collapsed="false">
      <c r="A113" s="242" t="n">
        <v>71656660</v>
      </c>
      <c r="B113" s="237" t="s">
        <v>321</v>
      </c>
      <c r="C113" s="237" t="s">
        <v>625</v>
      </c>
      <c r="D113" s="237" t="s">
        <v>120</v>
      </c>
      <c r="E113" s="238" t="n">
        <v>43928</v>
      </c>
      <c r="F113" s="238" t="n">
        <v>43928</v>
      </c>
      <c r="G113" s="237" t="s">
        <v>274</v>
      </c>
      <c r="H113" s="239" t="n">
        <v>0</v>
      </c>
      <c r="I113" s="186"/>
      <c r="J113" s="223" t="str">
        <f aca="false">D113</f>
        <v>M_K_AGUL</v>
      </c>
      <c r="K113" s="224" t="n">
        <f aca="false">VLOOKUP($A113,БДСМ!$A$353:$C$2604,3,0)</f>
        <v>0</v>
      </c>
      <c r="L113" s="225" t="str">
        <f aca="false">VLOOKUP($A113,БДСМ!$A$352:$P$2459,16,0)</f>
        <v>EVRYA</v>
      </c>
      <c r="M113" s="226"/>
      <c r="N113" s="226"/>
      <c r="O113" s="226"/>
      <c r="P113" s="227"/>
      <c r="Q113" s="186" t="str">
        <f aca="false">IF(AND(Q$31&gt;=$AA113,Q$31&lt;=$AA113,NOT(ISBLANK($AA113))),$H113,"")</f>
        <v/>
      </c>
      <c r="R113" s="186" t="n">
        <f aca="false">IF(AND(R$31&gt;=$AA113,R$31&lt;=$AA113,NOT(ISBLANK($AA113))),$H113,"")</f>
        <v>0</v>
      </c>
      <c r="S113" s="218" t="str">
        <f aca="false">IF(AND(S$31&gt;=$AA113,S$31&lt;=$AA113,NOT(ISBLANK($AA113))),$H113,"")</f>
        <v/>
      </c>
      <c r="T113" s="186" t="str">
        <f aca="false">IF(AND(T$31&gt;=$AA113,T$31&lt;=$AA113,NOT(ISBLANK($AA113))),$H113,"")</f>
        <v/>
      </c>
      <c r="U113" s="186" t="str">
        <f aca="false">IF(AND(U$31&gt;=$AA113,U$31&lt;=$AA113,NOT(ISBLANK($AA113))),$H113,"")</f>
        <v/>
      </c>
      <c r="V113" s="186" t="str">
        <f aca="false">IF(AND(V$31&gt;=$AA113,V$31&lt;=$AA113,NOT(ISBLANK($AA113))),$H113,"")</f>
        <v/>
      </c>
      <c r="W113" s="186" t="str">
        <f aca="false">IF(AND(W$31&gt;=$AA113,W$31&lt;=$AA113,NOT(ISBLANK($AA113))),$H113,"")</f>
        <v/>
      </c>
      <c r="AA113" s="191" t="n">
        <f aca="false">IF($P113,$P113,$F113)</f>
        <v>43928</v>
      </c>
      <c r="AB113" s="225" t="n">
        <f aca="false">IF($J113=$E$22,$H113*448,0)</f>
        <v>0</v>
      </c>
      <c r="AC113" s="225" t="n">
        <f aca="false">IF($J113=$E$22,$I113*448,0)</f>
        <v>0</v>
      </c>
      <c r="AD113" s="327" t="n">
        <f aca="false">IFERROR(VLOOKUP($A113,БДСМ!$A$353:$O$1956,15,0),0)</f>
        <v>0</v>
      </c>
      <c r="AE113" s="225" t="n">
        <f aca="false">IFERROR(VLOOKUP($A113,#REF!,13,0),0)</f>
        <v>0</v>
      </c>
      <c r="AF113" s="225" t="n">
        <f aca="false">AB113+AD113</f>
        <v>0</v>
      </c>
      <c r="AG113" s="225" t="n">
        <f aca="false">AC113+AE113</f>
        <v>0</v>
      </c>
    </row>
    <row r="114" customFormat="false" ht="15.05" hidden="false" customHeight="false" outlineLevel="0" collapsed="false">
      <c r="A114" s="242" t="n">
        <v>71656956</v>
      </c>
      <c r="B114" s="237" t="s">
        <v>626</v>
      </c>
      <c r="C114" s="237" t="s">
        <v>627</v>
      </c>
      <c r="D114" s="237" t="s">
        <v>155</v>
      </c>
      <c r="E114" s="238" t="n">
        <v>43928</v>
      </c>
      <c r="F114" s="238" t="n">
        <v>43928</v>
      </c>
      <c r="G114" s="237" t="s">
        <v>274</v>
      </c>
      <c r="H114" s="239" t="n">
        <v>0</v>
      </c>
      <c r="I114" s="186"/>
      <c r="J114" s="223" t="str">
        <f aca="false">D114</f>
        <v>E_K_DZHI</v>
      </c>
      <c r="K114" s="224" t="n">
        <f aca="false">VLOOKUP($A114,БДСМ!$A$353:$C$2604,3,0)</f>
        <v>0</v>
      </c>
      <c r="L114" s="225" t="str">
        <f aca="false">VLOOKUP($A114,БДСМ!$A$352:$P$2459,16,0)</f>
        <v>PABI</v>
      </c>
      <c r="M114" s="226"/>
      <c r="N114" s="226"/>
      <c r="O114" s="226"/>
      <c r="P114" s="227"/>
      <c r="Q114" s="186" t="str">
        <f aca="false">IF(AND(Q$31&gt;=$AA114,Q$31&lt;=$AA114,NOT(ISBLANK($AA114))),$H114,"")</f>
        <v/>
      </c>
      <c r="R114" s="186" t="n">
        <v>1</v>
      </c>
      <c r="S114" s="218" t="str">
        <f aca="false">IF(AND(S$31&gt;=$AA114,S$31&lt;=$AA114,NOT(ISBLANK($AA114))),$H114,"")</f>
        <v/>
      </c>
      <c r="T114" s="186" t="str">
        <f aca="false">IF(AND(T$31&gt;=$AA114,T$31&lt;=$AA114,NOT(ISBLANK($AA114))),$H114,"")</f>
        <v/>
      </c>
      <c r="U114" s="186" t="str">
        <f aca="false">IF(AND(U$31&gt;=$AA114,U$31&lt;=$AA114,NOT(ISBLANK($AA114))),$H114,"")</f>
        <v/>
      </c>
      <c r="V114" s="186" t="str">
        <f aca="false">IF(AND(V$31&gt;=$AA114,V$31&lt;=$AA114,NOT(ISBLANK($AA114))),$H114,"")</f>
        <v/>
      </c>
      <c r="W114" s="186" t="str">
        <f aca="false">IF(AND(W$31&gt;=$AA114,W$31&lt;=$AA114,NOT(ISBLANK($AA114))),$H114,"")</f>
        <v/>
      </c>
      <c r="AA114" s="191" t="n">
        <f aca="false">IF($P114,$P114,$F114)</f>
        <v>43928</v>
      </c>
      <c r="AB114" s="225" t="n">
        <f aca="false">IF($J114=$E$22,$H114*448,0)</f>
        <v>0</v>
      </c>
      <c r="AC114" s="225" t="n">
        <f aca="false">IF($J114=$E$22,$I114*448,0)</f>
        <v>0</v>
      </c>
      <c r="AD114" s="327" t="n">
        <f aca="false">IFERROR(VLOOKUP($A114,БДСМ!$A$353:$O$1956,15,0),0)</f>
        <v>0</v>
      </c>
      <c r="AE114" s="225" t="n">
        <f aca="false">IFERROR(VLOOKUP($A114,#REF!,13,0),0)</f>
        <v>0</v>
      </c>
      <c r="AF114" s="225" t="n">
        <f aca="false">AB114+AD114</f>
        <v>0</v>
      </c>
      <c r="AG114" s="225" t="n">
        <f aca="false">AC114+AE114</f>
        <v>0</v>
      </c>
    </row>
    <row r="115" customFormat="false" ht="15.05" hidden="false" customHeight="false" outlineLevel="0" collapsed="false">
      <c r="A115" s="242" t="n">
        <v>71656965</v>
      </c>
      <c r="B115" s="237" t="s">
        <v>630</v>
      </c>
      <c r="C115" s="237" t="s">
        <v>631</v>
      </c>
      <c r="D115" s="237" t="s">
        <v>155</v>
      </c>
      <c r="E115" s="238" t="n">
        <v>43928</v>
      </c>
      <c r="F115" s="238" t="n">
        <v>43928</v>
      </c>
      <c r="G115" s="237" t="s">
        <v>274</v>
      </c>
      <c r="H115" s="239" t="n">
        <v>0</v>
      </c>
      <c r="I115" s="186"/>
      <c r="J115" s="223" t="str">
        <f aca="false">D115</f>
        <v>E_K_DZHI</v>
      </c>
      <c r="K115" s="224" t="n">
        <f aca="false">VLOOKUP($A115,БДСМ!$A$353:$C$2604,3,0)</f>
        <v>0</v>
      </c>
      <c r="L115" s="225" t="str">
        <f aca="false">VLOOKUP($A115,БДСМ!$A$352:$P$2459,16,0)</f>
        <v>PABI</v>
      </c>
      <c r="M115" s="226"/>
      <c r="N115" s="226"/>
      <c r="O115" s="226"/>
      <c r="P115" s="227"/>
      <c r="Q115" s="186" t="str">
        <f aca="false">IF(AND(Q$31&gt;=$AA115,Q$31&lt;=$AA115,NOT(ISBLANK($AA115))),$H115,"")</f>
        <v/>
      </c>
      <c r="R115" s="186" t="n">
        <v>5</v>
      </c>
      <c r="S115" s="218" t="str">
        <f aca="false">IF(AND(S$31&gt;=$AA115,S$31&lt;=$AA115,NOT(ISBLANK($AA115))),$H115,"")</f>
        <v/>
      </c>
      <c r="T115" s="186" t="str">
        <f aca="false">IF(AND(T$31&gt;=$AA115,T$31&lt;=$AA115,NOT(ISBLANK($AA115))),$H115,"")</f>
        <v/>
      </c>
      <c r="U115" s="186" t="str">
        <f aca="false">IF(AND(U$31&gt;=$AA115,U$31&lt;=$AA115,NOT(ISBLANK($AA115))),$H115,"")</f>
        <v/>
      </c>
      <c r="V115" s="186" t="str">
        <f aca="false">IF(AND(V$31&gt;=$AA115,V$31&lt;=$AA115,NOT(ISBLANK($AA115))),$H115,"")</f>
        <v/>
      </c>
      <c r="W115" s="186" t="str">
        <f aca="false">IF(AND(W$31&gt;=$AA115,W$31&lt;=$AA115,NOT(ISBLANK($AA115))),$H115,"")</f>
        <v/>
      </c>
      <c r="AA115" s="191" t="n">
        <f aca="false">IF($P115,$P115,$F115)</f>
        <v>43928</v>
      </c>
      <c r="AB115" s="225" t="n">
        <f aca="false">IF($J115=$E$22,$H115*448,0)</f>
        <v>0</v>
      </c>
      <c r="AC115" s="225" t="n">
        <f aca="false">IF($J115=$E$22,$I115*448,0)</f>
        <v>0</v>
      </c>
      <c r="AD115" s="327" t="n">
        <f aca="false">IFERROR(VLOOKUP($A115,БДСМ!$A$353:$O$1956,15,0),0)</f>
        <v>0</v>
      </c>
      <c r="AE115" s="225" t="n">
        <f aca="false">IFERROR(VLOOKUP($A115,#REF!,13,0),0)</f>
        <v>0</v>
      </c>
      <c r="AF115" s="225" t="n">
        <f aca="false">AB115+AD115</f>
        <v>0</v>
      </c>
      <c r="AG115" s="225" t="n">
        <f aca="false">AC115+AE115</f>
        <v>0</v>
      </c>
    </row>
    <row r="116" customFormat="false" ht="15.05" hidden="false" customHeight="false" outlineLevel="0" collapsed="false">
      <c r="A116" s="242" t="n">
        <v>71656966</v>
      </c>
      <c r="B116" s="237" t="s">
        <v>635</v>
      </c>
      <c r="C116" s="237" t="s">
        <v>636</v>
      </c>
      <c r="D116" s="237" t="s">
        <v>155</v>
      </c>
      <c r="E116" s="238" t="n">
        <v>43928</v>
      </c>
      <c r="F116" s="238" t="n">
        <v>43928</v>
      </c>
      <c r="G116" s="237" t="s">
        <v>274</v>
      </c>
      <c r="H116" s="239" t="n">
        <v>0</v>
      </c>
      <c r="I116" s="186"/>
      <c r="J116" s="223" t="str">
        <f aca="false">D116</f>
        <v>E_K_DZHI</v>
      </c>
      <c r="K116" s="224" t="n">
        <f aca="false">VLOOKUP($A116,БДСМ!$A$353:$C$2604,3,0)</f>
        <v>0</v>
      </c>
      <c r="L116" s="225" t="str">
        <f aca="false">VLOOKUP($A116,БДСМ!$A$352:$P$2459,16,0)</f>
        <v>PABI</v>
      </c>
      <c r="M116" s="226"/>
      <c r="N116" s="226"/>
      <c r="O116" s="226"/>
      <c r="P116" s="227"/>
      <c r="Q116" s="186" t="str">
        <f aca="false">IF(AND(Q$31&gt;=$AA116,Q$31&lt;=$AA116,NOT(ISBLANK($AA116))),$H116,"")</f>
        <v/>
      </c>
      <c r="R116" s="186" t="n">
        <v>2</v>
      </c>
      <c r="S116" s="218" t="str">
        <f aca="false">IF(AND(S$31&gt;=$AA116,S$31&lt;=$AA116,NOT(ISBLANK($AA116))),$H116,"")</f>
        <v/>
      </c>
      <c r="T116" s="186" t="str">
        <f aca="false">IF(AND(T$31&gt;=$AA116,T$31&lt;=$AA116,NOT(ISBLANK($AA116))),$H116,"")</f>
        <v/>
      </c>
      <c r="U116" s="186" t="str">
        <f aca="false">IF(AND(U$31&gt;=$AA116,U$31&lt;=$AA116,NOT(ISBLANK($AA116))),$H116,"")</f>
        <v/>
      </c>
      <c r="V116" s="186" t="str">
        <f aca="false">IF(AND(V$31&gt;=$AA116,V$31&lt;=$AA116,NOT(ISBLANK($AA116))),$H116,"")</f>
        <v/>
      </c>
      <c r="W116" s="186" t="str">
        <f aca="false">IF(AND(W$31&gt;=$AA116,W$31&lt;=$AA116,NOT(ISBLANK($AA116))),$H116,"")</f>
        <v/>
      </c>
      <c r="AA116" s="191" t="n">
        <f aca="false">IF($P116,$P116,$F116)</f>
        <v>43928</v>
      </c>
      <c r="AB116" s="225" t="n">
        <f aca="false">IF($J116=$E$22,$H116*448,0)</f>
        <v>0</v>
      </c>
      <c r="AC116" s="225" t="n">
        <f aca="false">IF($J116=$E$22,$I116*448,0)</f>
        <v>0</v>
      </c>
      <c r="AD116" s="327" t="n">
        <f aca="false">IFERROR(VLOOKUP($A116,БДСМ!$A$353:$O$1956,15,0),0)</f>
        <v>0</v>
      </c>
      <c r="AE116" s="225" t="n">
        <f aca="false">IFERROR(VLOOKUP($A116,#REF!,13,0),0)</f>
        <v>0</v>
      </c>
      <c r="AF116" s="225" t="n">
        <f aca="false">AB116+AD116</f>
        <v>0</v>
      </c>
      <c r="AG116" s="225" t="n">
        <f aca="false">AC116+AE116</f>
        <v>0</v>
      </c>
    </row>
    <row r="117" customFormat="false" ht="15.05" hidden="false" customHeight="false" outlineLevel="0" collapsed="false">
      <c r="A117" s="242" t="n">
        <v>71591793</v>
      </c>
      <c r="B117" s="237" t="s">
        <v>254</v>
      </c>
      <c r="C117" s="237" t="s">
        <v>639</v>
      </c>
      <c r="D117" s="237" t="s">
        <v>173</v>
      </c>
      <c r="E117" s="238" t="n">
        <v>43929</v>
      </c>
      <c r="F117" s="238" t="n">
        <v>43929</v>
      </c>
      <c r="G117" s="237" t="s">
        <v>238</v>
      </c>
      <c r="H117" s="239" t="n">
        <v>0</v>
      </c>
      <c r="I117" s="186"/>
      <c r="J117" s="223" t="str">
        <f aca="false">D117</f>
        <v>VYB_POO</v>
      </c>
      <c r="K117" s="224" t="n">
        <f aca="false">VLOOKUP($A117,БДСМ!$A$353:$C$2604,3,0)</f>
        <v>0</v>
      </c>
      <c r="L117" s="225" t="str">
        <f aca="false">VLOOKUP($A117,БДСМ!$A$352:$P$2459,16,0)</f>
        <v>IP1020200116</v>
      </c>
      <c r="M117" s="226"/>
      <c r="N117" s="226"/>
      <c r="O117" s="226"/>
      <c r="P117" s="227"/>
      <c r="Q117" s="186" t="str">
        <f aca="false">IF(AND(Q$31&gt;=$AA117,Q$31&lt;=$AA117,NOT(ISBLANK($AA117))),$H117,"")</f>
        <v/>
      </c>
      <c r="R117" s="186" t="str">
        <f aca="false">IF(AND(R$31&gt;=$AA117,R$31&lt;=$AA117,NOT(ISBLANK($AA117))),$H117,"")</f>
        <v/>
      </c>
      <c r="S117" s="218" t="n">
        <f aca="false">IF(AND(S$31&gt;=$AA117,S$31&lt;=$AA117,NOT(ISBLANK($AA117))),$H117,"")</f>
        <v>0</v>
      </c>
      <c r="T117" s="186" t="str">
        <f aca="false">IF(AND(T$31&gt;=$AA117,T$31&lt;=$AA117,NOT(ISBLANK($AA117))),$H117,"")</f>
        <v/>
      </c>
      <c r="U117" s="186" t="str">
        <f aca="false">IF(AND(U$31&gt;=$AA117,U$31&lt;=$AA117,NOT(ISBLANK($AA117))),$H117,"")</f>
        <v/>
      </c>
      <c r="V117" s="186" t="str">
        <f aca="false">IF(AND(V$31&gt;=$AA117,V$31&lt;=$AA117,NOT(ISBLANK($AA117))),$H117,"")</f>
        <v/>
      </c>
      <c r="W117" s="186" t="str">
        <f aca="false">IF(AND(W$31&gt;=$AA117,W$31&lt;=$AA117,NOT(ISBLANK($AA117))),$H117,"")</f>
        <v/>
      </c>
      <c r="AA117" s="191" t="n">
        <f aca="false">IF($P117,$P117,$F117)</f>
        <v>43929</v>
      </c>
      <c r="AB117" s="225" t="n">
        <f aca="false">IF($J117=$E$22,$H117*448,0)</f>
        <v>0</v>
      </c>
      <c r="AC117" s="225" t="n">
        <f aca="false">IF($J117=$E$22,$I117*448,0)</f>
        <v>0</v>
      </c>
      <c r="AD117" s="327" t="n">
        <f aca="false">IFERROR(VLOOKUP($A117,БДСМ!$A$353:$O$1956,15,0),0)</f>
        <v>0</v>
      </c>
      <c r="AE117" s="225" t="n">
        <f aca="false">IFERROR(VLOOKUP($A117,#REF!,13,0),0)</f>
        <v>0</v>
      </c>
      <c r="AF117" s="225" t="n">
        <f aca="false">AB117+AD117</f>
        <v>0</v>
      </c>
      <c r="AG117" s="225" t="n">
        <f aca="false">AC117+AE117</f>
        <v>0</v>
      </c>
    </row>
    <row r="118" customFormat="false" ht="15.05" hidden="false" customHeight="false" outlineLevel="0" collapsed="false">
      <c r="A118" s="242" t="n">
        <v>71610254</v>
      </c>
      <c r="B118" s="237" t="s">
        <v>370</v>
      </c>
      <c r="C118" s="237" t="s">
        <v>643</v>
      </c>
      <c r="D118" s="237" t="s">
        <v>116</v>
      </c>
      <c r="E118" s="238" t="n">
        <v>43929</v>
      </c>
      <c r="F118" s="238" t="n">
        <v>43929</v>
      </c>
      <c r="G118" s="237" t="s">
        <v>247</v>
      </c>
      <c r="H118" s="239" t="n">
        <v>16</v>
      </c>
      <c r="I118" s="186"/>
      <c r="J118" s="223" t="str">
        <f aca="false">D118</f>
        <v>VYB_MEC</v>
      </c>
      <c r="K118" s="224" t="str">
        <f aca="false">VLOOKUP($A118,БДСМ!$A$353:$C$2604,3,0)</f>
        <v>STOP_OFL</v>
      </c>
      <c r="L118" s="225" t="str">
        <f aca="false">VLOOKUP($A118,БДСМ!$A$352:$P$2459,16,0)</f>
        <v>IP1020200207</v>
      </c>
      <c r="M118" s="226"/>
      <c r="N118" s="226"/>
      <c r="O118" s="226"/>
      <c r="P118" s="227"/>
      <c r="Q118" s="186" t="str">
        <f aca="false">IF(AND(Q$31&gt;=$AA118,Q$31&lt;=$AA118,NOT(ISBLANK($AA118))),$H118,"")</f>
        <v/>
      </c>
      <c r="R118" s="186" t="str">
        <f aca="false">IF(AND(R$31&gt;=$AA118,R$31&lt;=$AA118,NOT(ISBLANK($AA118))),$H118,"")</f>
        <v/>
      </c>
      <c r="S118" s="218" t="n">
        <f aca="false">IF(AND(S$31&gt;=$AA118,S$31&lt;=$AA118,NOT(ISBLANK($AA118))),$H118,"")</f>
        <v>16</v>
      </c>
      <c r="T118" s="186" t="str">
        <f aca="false">IF(AND(T$31&gt;=$AA118,T$31&lt;=$AA118,NOT(ISBLANK($AA118))),$H118,"")</f>
        <v/>
      </c>
      <c r="U118" s="186" t="str">
        <f aca="false">IF(AND(U$31&gt;=$AA118,U$31&lt;=$AA118,NOT(ISBLANK($AA118))),$H118,"")</f>
        <v/>
      </c>
      <c r="V118" s="186" t="str">
        <f aca="false">IF(AND(V$31&gt;=$AA118,V$31&lt;=$AA118,NOT(ISBLANK($AA118))),$H118,"")</f>
        <v/>
      </c>
      <c r="W118" s="186" t="str">
        <f aca="false">IF(AND(W$31&gt;=$AA118,W$31&lt;=$AA118,NOT(ISBLANK($AA118))),$H118,"")</f>
        <v/>
      </c>
      <c r="AA118" s="191" t="n">
        <f aca="false">IF($P118,$P118,$F118)</f>
        <v>43929</v>
      </c>
      <c r="AB118" s="225" t="n">
        <f aca="false">IF($J118=$E$22,$H118*448,0)</f>
        <v>0</v>
      </c>
      <c r="AC118" s="225" t="n">
        <f aca="false">IF($J118=$E$22,$I118*448,0)</f>
        <v>0</v>
      </c>
      <c r="AD118" s="327" t="n">
        <f aca="false">IFERROR(VLOOKUP($A118,БДСМ!$A$353:$O$1956,15,0),0)</f>
        <v>12</v>
      </c>
      <c r="AE118" s="225" t="n">
        <f aca="false">IFERROR(VLOOKUP($A118,#REF!,13,0),0)</f>
        <v>0</v>
      </c>
      <c r="AF118" s="225" t="n">
        <f aca="false">AB118+AD118</f>
        <v>12</v>
      </c>
      <c r="AG118" s="225" t="n">
        <f aca="false">AC118+AE118</f>
        <v>0</v>
      </c>
    </row>
    <row r="119" customFormat="false" ht="15.05" hidden="false" customHeight="false" outlineLevel="0" collapsed="false">
      <c r="A119" s="242" t="n">
        <v>71626273</v>
      </c>
      <c r="B119" s="237" t="s">
        <v>646</v>
      </c>
      <c r="C119" s="237" t="s">
        <v>647</v>
      </c>
      <c r="D119" s="237" t="s">
        <v>116</v>
      </c>
      <c r="E119" s="238" t="n">
        <v>43929</v>
      </c>
      <c r="F119" s="238" t="n">
        <v>43929</v>
      </c>
      <c r="G119" s="237" t="s">
        <v>247</v>
      </c>
      <c r="H119" s="239" t="n">
        <v>3</v>
      </c>
      <c r="I119" s="186"/>
      <c r="J119" s="223" t="str">
        <f aca="false">D119</f>
        <v>VYB_MEC</v>
      </c>
      <c r="K119" s="224" t="str">
        <f aca="false">VLOOKUP($A119,БДСМ!$A$353:$C$2604,3,0)</f>
        <v>STOP_OFL</v>
      </c>
      <c r="L119" s="225" t="str">
        <f aca="false">VLOOKUP($A119,БДСМ!$A$352:$P$2459,16,0)</f>
        <v>IP1020200227</v>
      </c>
      <c r="M119" s="226"/>
      <c r="N119" s="226"/>
      <c r="O119" s="226"/>
      <c r="P119" s="227"/>
      <c r="Q119" s="186" t="str">
        <f aca="false">IF(AND(Q$31&gt;=$AA119,Q$31&lt;=$AA119,NOT(ISBLANK($AA119))),$H119,"")</f>
        <v/>
      </c>
      <c r="R119" s="186" t="str">
        <f aca="false">IF(AND(R$31&gt;=$AA119,R$31&lt;=$AA119,NOT(ISBLANK($AA119))),$H119,"")</f>
        <v/>
      </c>
      <c r="S119" s="218" t="n">
        <f aca="false">IF(AND(S$31&gt;=$AA119,S$31&lt;=$AA119,NOT(ISBLANK($AA119))),$H119,"")</f>
        <v>3</v>
      </c>
      <c r="T119" s="186" t="str">
        <f aca="false">IF(AND(T$31&gt;=$AA119,T$31&lt;=$AA119,NOT(ISBLANK($AA119))),$H119,"")</f>
        <v/>
      </c>
      <c r="U119" s="186" t="str">
        <f aca="false">IF(AND(U$31&gt;=$AA119,U$31&lt;=$AA119,NOT(ISBLANK($AA119))),$H119,"")</f>
        <v/>
      </c>
      <c r="V119" s="186" t="str">
        <f aca="false">IF(AND(V$31&gt;=$AA119,V$31&lt;=$AA119,NOT(ISBLANK($AA119))),$H119,"")</f>
        <v/>
      </c>
      <c r="W119" s="186" t="str">
        <f aca="false">IF(AND(W$31&gt;=$AA119,W$31&lt;=$AA119,NOT(ISBLANK($AA119))),$H119,"")</f>
        <v/>
      </c>
      <c r="AA119" s="191" t="n">
        <f aca="false">IF($P119,$P119,$F119)</f>
        <v>43929</v>
      </c>
      <c r="AB119" s="225" t="n">
        <f aca="false">IF($J119=$E$22,$H119*448,0)</f>
        <v>0</v>
      </c>
      <c r="AC119" s="225" t="n">
        <f aca="false">IF($J119=$E$22,$I119*448,0)</f>
        <v>0</v>
      </c>
      <c r="AD119" s="327" t="n">
        <f aca="false">IFERROR(VLOOKUP($A119,БДСМ!$A$353:$O$1956,15,0),0)</f>
        <v>2.28</v>
      </c>
      <c r="AE119" s="225" t="n">
        <f aca="false">IFERROR(VLOOKUP($A119,#REF!,13,0),0)</f>
        <v>0</v>
      </c>
      <c r="AF119" s="225" t="n">
        <f aca="false">AB119+AD119</f>
        <v>2.28</v>
      </c>
      <c r="AG119" s="225" t="n">
        <f aca="false">AC119+AE119</f>
        <v>0</v>
      </c>
    </row>
    <row r="120" customFormat="false" ht="15.05" hidden="false" customHeight="false" outlineLevel="0" collapsed="false">
      <c r="A120" s="242" t="n">
        <v>71637775</v>
      </c>
      <c r="B120" s="237" t="s">
        <v>651</v>
      </c>
      <c r="C120" s="237" t="s">
        <v>652</v>
      </c>
      <c r="D120" s="237" t="s">
        <v>116</v>
      </c>
      <c r="E120" s="238" t="n">
        <v>43929</v>
      </c>
      <c r="F120" s="238" t="n">
        <v>43929</v>
      </c>
      <c r="G120" s="237" t="s">
        <v>247</v>
      </c>
      <c r="H120" s="239" t="n">
        <v>0</v>
      </c>
      <c r="I120" s="186"/>
      <c r="J120" s="223" t="str">
        <f aca="false">D120</f>
        <v>VYB_MEC</v>
      </c>
      <c r="K120" s="224" t="str">
        <f aca="false">VLOOKUP($A120,БДСМ!$A$353:$C$2604,3,0)</f>
        <v>STOP_OFL</v>
      </c>
      <c r="L120" s="225" t="str">
        <f aca="false">VLOOKUP($A120,БДСМ!$A$352:$P$2459,16,0)</f>
        <v>IP1020200312</v>
      </c>
      <c r="M120" s="226"/>
      <c r="N120" s="226"/>
      <c r="O120" s="226"/>
      <c r="P120" s="227"/>
      <c r="Q120" s="186" t="str">
        <f aca="false">IF(AND(Q$31&gt;=$AA120,Q$31&lt;=$AA120,NOT(ISBLANK($AA120))),$H120,"")</f>
        <v/>
      </c>
      <c r="R120" s="186" t="str">
        <f aca="false">IF(AND(R$31&gt;=$AA120,R$31&lt;=$AA120,NOT(ISBLANK($AA120))),$H120,"")</f>
        <v/>
      </c>
      <c r="S120" s="218" t="n">
        <f aca="false">IF(AND(S$31&gt;=$AA120,S$31&lt;=$AA120,NOT(ISBLANK($AA120))),$H120,"")</f>
        <v>0</v>
      </c>
      <c r="T120" s="186" t="str">
        <f aca="false">IF(AND(T$31&gt;=$AA120,T$31&lt;=$AA120,NOT(ISBLANK($AA120))),$H120,"")</f>
        <v/>
      </c>
      <c r="U120" s="186" t="str">
        <f aca="false">IF(AND(U$31&gt;=$AA120,U$31&lt;=$AA120,NOT(ISBLANK($AA120))),$H120,"")</f>
        <v/>
      </c>
      <c r="V120" s="186" t="str">
        <f aca="false">IF(AND(V$31&gt;=$AA120,V$31&lt;=$AA120,NOT(ISBLANK($AA120))),$H120,"")</f>
        <v/>
      </c>
      <c r="W120" s="186" t="str">
        <f aca="false">IF(AND(W$31&gt;=$AA120,W$31&lt;=$AA120,NOT(ISBLANK($AA120))),$H120,"")</f>
        <v/>
      </c>
      <c r="AA120" s="191" t="n">
        <f aca="false">IF($P120,$P120,$F120)</f>
        <v>43929</v>
      </c>
      <c r="AB120" s="225" t="n">
        <f aca="false">IF($J120=$E$22,$H120*448,0)</f>
        <v>0</v>
      </c>
      <c r="AC120" s="225" t="n">
        <f aca="false">IF($J120=$E$22,$I120*448,0)</f>
        <v>0</v>
      </c>
      <c r="AD120" s="327" t="n">
        <f aca="false">IFERROR(VLOOKUP($A120,БДСМ!$A$353:$O$1956,15,0),0)</f>
        <v>0</v>
      </c>
      <c r="AE120" s="225" t="n">
        <f aca="false">IFERROR(VLOOKUP($A120,#REF!,13,0),0)</f>
        <v>0</v>
      </c>
      <c r="AF120" s="225" t="n">
        <f aca="false">AB120+AD120</f>
        <v>0</v>
      </c>
      <c r="AG120" s="225" t="n">
        <f aca="false">AC120+AE120</f>
        <v>0</v>
      </c>
    </row>
    <row r="121" customFormat="false" ht="15.05" hidden="false" customHeight="false" outlineLevel="0" collapsed="false">
      <c r="A121" s="242" t="n">
        <v>71637822</v>
      </c>
      <c r="B121" s="237" t="s">
        <v>656</v>
      </c>
      <c r="C121" s="237" t="s">
        <v>657</v>
      </c>
      <c r="D121" s="237" t="s">
        <v>116</v>
      </c>
      <c r="E121" s="238" t="n">
        <v>43929</v>
      </c>
      <c r="F121" s="238" t="n">
        <v>43929</v>
      </c>
      <c r="G121" s="237" t="s">
        <v>247</v>
      </c>
      <c r="H121" s="239" t="n">
        <v>4</v>
      </c>
      <c r="I121" s="186" t="n">
        <v>4</v>
      </c>
      <c r="J121" s="223" t="s">
        <v>138</v>
      </c>
      <c r="K121" s="224" t="str">
        <f aca="false">VLOOKUP($A121,БДСМ!$A$353:$C$2604,3,0)</f>
        <v>STOP_OFL</v>
      </c>
      <c r="L121" s="225" t="str">
        <f aca="false">VLOOKUP($A121,БДСМ!$A$352:$P$2459,16,0)</f>
        <v>IP1020200312</v>
      </c>
      <c r="M121" s="226"/>
      <c r="N121" s="226"/>
      <c r="O121" s="226"/>
      <c r="P121" s="227"/>
      <c r="Q121" s="186" t="str">
        <f aca="false">IF(AND(Q$31&gt;=$AA121,Q$31&lt;=$AA121,NOT(ISBLANK($AA121))),$H121,"")</f>
        <v/>
      </c>
      <c r="R121" s="186" t="str">
        <f aca="false">IF(AND(R$31&gt;=$AA121,R$31&lt;=$AA121,NOT(ISBLANK($AA121))),$H121,"")</f>
        <v/>
      </c>
      <c r="S121" s="218" t="n">
        <f aca="false">IF(AND(S$31&gt;=$AA121,S$31&lt;=$AA121,NOT(ISBLANK($AA121))),$H121,"")</f>
        <v>4</v>
      </c>
      <c r="T121" s="186" t="str">
        <f aca="false">IF(AND(T$31&gt;=$AA121,T$31&lt;=$AA121,NOT(ISBLANK($AA121))),$H121,"")</f>
        <v/>
      </c>
      <c r="U121" s="186" t="str">
        <f aca="false">IF(AND(U$31&gt;=$AA121,U$31&lt;=$AA121,NOT(ISBLANK($AA121))),$H121,"")</f>
        <v/>
      </c>
      <c r="V121" s="186" t="str">
        <f aca="false">IF(AND(V$31&gt;=$AA121,V$31&lt;=$AA121,NOT(ISBLANK($AA121))),$H121,"")</f>
        <v/>
      </c>
      <c r="W121" s="186" t="str">
        <f aca="false">IF(AND(W$31&gt;=$AA121,W$31&lt;=$AA121,NOT(ISBLANK($AA121))),$H121,"")</f>
        <v/>
      </c>
      <c r="AA121" s="191" t="n">
        <f aca="false">IF($P121,$P121,$F121)</f>
        <v>43929</v>
      </c>
      <c r="AB121" s="225" t="n">
        <f aca="false">IF($J121=$E$22,$H121*448,0)</f>
        <v>1792</v>
      </c>
      <c r="AC121" s="225" t="n">
        <f aca="false">IF($J121=$E$22,$I121*448,0)</f>
        <v>1792</v>
      </c>
      <c r="AD121" s="327" t="n">
        <f aca="false">IFERROR(VLOOKUP($A121,БДСМ!$A$353:$O$1956,15,0),0)</f>
        <v>3</v>
      </c>
      <c r="AE121" s="225" t="n">
        <f aca="false">IFERROR(VLOOKUP($A121,#REF!,13,0),0)</f>
        <v>0</v>
      </c>
      <c r="AF121" s="225" t="n">
        <f aca="false">AB121+AD121</f>
        <v>1795</v>
      </c>
      <c r="AG121" s="225" t="n">
        <f aca="false">AC121+AE121</f>
        <v>1792</v>
      </c>
    </row>
    <row r="122" customFormat="false" ht="15.05" hidden="false" customHeight="false" outlineLevel="0" collapsed="false">
      <c r="A122" s="242" t="n">
        <v>71648207</v>
      </c>
      <c r="B122" s="237" t="s">
        <v>370</v>
      </c>
      <c r="C122" s="237" t="s">
        <v>661</v>
      </c>
      <c r="D122" s="237" t="s">
        <v>116</v>
      </c>
      <c r="E122" s="238" t="n">
        <v>43929</v>
      </c>
      <c r="F122" s="238" t="n">
        <v>43929</v>
      </c>
      <c r="G122" s="237" t="s">
        <v>247</v>
      </c>
      <c r="H122" s="239" t="n">
        <v>1</v>
      </c>
      <c r="I122" s="186"/>
      <c r="J122" s="223" t="str">
        <f aca="false">D122</f>
        <v>VYB_MEC</v>
      </c>
      <c r="K122" s="224" t="str">
        <f aca="false">VLOOKUP($A122,БДСМ!$A$353:$C$2604,3,0)</f>
        <v>STOP_OFL</v>
      </c>
      <c r="L122" s="225" t="str">
        <f aca="false">VLOOKUP($A122,БДСМ!$A$352:$P$2459,16,0)</f>
        <v>IP1020200326</v>
      </c>
      <c r="M122" s="226"/>
      <c r="N122" s="226"/>
      <c r="O122" s="226"/>
      <c r="P122" s="227"/>
      <c r="Q122" s="186" t="str">
        <f aca="false">IF(AND(Q$31&gt;=$AA122,Q$31&lt;=$AA122,NOT(ISBLANK($AA122))),$H122,"")</f>
        <v/>
      </c>
      <c r="R122" s="186" t="str">
        <f aca="false">IF(AND(R$31&gt;=$AA122,R$31&lt;=$AA122,NOT(ISBLANK($AA122))),$H122,"")</f>
        <v/>
      </c>
      <c r="S122" s="218" t="n">
        <f aca="false">IF(AND(S$31&gt;=$AA122,S$31&lt;=$AA122,NOT(ISBLANK($AA122))),$H122,"")</f>
        <v>1</v>
      </c>
      <c r="T122" s="186" t="str">
        <f aca="false">IF(AND(T$31&gt;=$AA122,T$31&lt;=$AA122,NOT(ISBLANK($AA122))),$H122,"")</f>
        <v/>
      </c>
      <c r="U122" s="186" t="str">
        <f aca="false">IF(AND(U$31&gt;=$AA122,U$31&lt;=$AA122,NOT(ISBLANK($AA122))),$H122,"")</f>
        <v/>
      </c>
      <c r="V122" s="186" t="str">
        <f aca="false">IF(AND(V$31&gt;=$AA122,V$31&lt;=$AA122,NOT(ISBLANK($AA122))),$H122,"")</f>
        <v/>
      </c>
      <c r="W122" s="186" t="str">
        <f aca="false">IF(AND(W$31&gt;=$AA122,W$31&lt;=$AA122,NOT(ISBLANK($AA122))),$H122,"")</f>
        <v/>
      </c>
      <c r="AA122" s="191" t="n">
        <f aca="false">IF($P122,$P122,$F122)</f>
        <v>43929</v>
      </c>
      <c r="AB122" s="225" t="n">
        <f aca="false">IF($J122=$E$22,$H122*448,0)</f>
        <v>0</v>
      </c>
      <c r="AC122" s="225" t="n">
        <f aca="false">IF($J122=$E$22,$I122*448,0)</f>
        <v>0</v>
      </c>
      <c r="AD122" s="327" t="n">
        <f aca="false">IFERROR(VLOOKUP($A122,БДСМ!$A$353:$O$1956,15,0),0)</f>
        <v>0.75</v>
      </c>
      <c r="AE122" s="225" t="n">
        <f aca="false">IFERROR(VLOOKUP($A122,#REF!,13,0),0)</f>
        <v>0</v>
      </c>
      <c r="AF122" s="225" t="n">
        <f aca="false">AB122+AD122</f>
        <v>0.75</v>
      </c>
      <c r="AG122" s="225" t="n">
        <f aca="false">AC122+AE122</f>
        <v>0</v>
      </c>
    </row>
    <row r="123" customFormat="false" ht="15.05" hidden="false" customHeight="false" outlineLevel="0" collapsed="false">
      <c r="A123" s="242" t="n">
        <v>71648241</v>
      </c>
      <c r="B123" s="237" t="s">
        <v>656</v>
      </c>
      <c r="C123" s="237" t="s">
        <v>664</v>
      </c>
      <c r="D123" s="237" t="s">
        <v>116</v>
      </c>
      <c r="E123" s="238" t="n">
        <v>43929</v>
      </c>
      <c r="F123" s="238" t="n">
        <v>43929</v>
      </c>
      <c r="G123" s="237" t="s">
        <v>247</v>
      </c>
      <c r="H123" s="239" t="n">
        <v>4</v>
      </c>
      <c r="I123" s="186" t="n">
        <v>4</v>
      </c>
      <c r="J123" s="223" t="s">
        <v>138</v>
      </c>
      <c r="K123" s="224" t="str">
        <f aca="false">VLOOKUP($A123,БДСМ!$A$353:$C$2604,3,0)</f>
        <v>STOP_OFL</v>
      </c>
      <c r="L123" s="225" t="str">
        <f aca="false">VLOOKUP($A123,БДСМ!$A$352:$P$2459,16,0)</f>
        <v>IP1020200326</v>
      </c>
      <c r="M123" s="226"/>
      <c r="N123" s="226"/>
      <c r="O123" s="226"/>
      <c r="P123" s="227"/>
      <c r="Q123" s="186" t="str">
        <f aca="false">IF(AND(Q$31&gt;=$AA123,Q$31&lt;=$AA123,NOT(ISBLANK($AA123))),$H123,"")</f>
        <v/>
      </c>
      <c r="R123" s="186" t="str">
        <f aca="false">IF(AND(R$31&gt;=$AA123,R$31&lt;=$AA123,NOT(ISBLANK($AA123))),$H123,"")</f>
        <v/>
      </c>
      <c r="S123" s="218" t="n">
        <f aca="false">IF(AND(S$31&gt;=$AA123,S$31&lt;=$AA123,NOT(ISBLANK($AA123))),$H123,"")</f>
        <v>4</v>
      </c>
      <c r="T123" s="186" t="str">
        <f aca="false">IF(AND(T$31&gt;=$AA123,T$31&lt;=$AA123,NOT(ISBLANK($AA123))),$H123,"")</f>
        <v/>
      </c>
      <c r="U123" s="186" t="str">
        <f aca="false">IF(AND(U$31&gt;=$AA123,U$31&lt;=$AA123,NOT(ISBLANK($AA123))),$H123,"")</f>
        <v/>
      </c>
      <c r="V123" s="186" t="str">
        <f aca="false">IF(AND(V$31&gt;=$AA123,V$31&lt;=$AA123,NOT(ISBLANK($AA123))),$H123,"")</f>
        <v/>
      </c>
      <c r="W123" s="186" t="str">
        <f aca="false">IF(AND(W$31&gt;=$AA123,W$31&lt;=$AA123,NOT(ISBLANK($AA123))),$H123,"")</f>
        <v/>
      </c>
      <c r="AA123" s="191" t="n">
        <f aca="false">IF($P123,$P123,$F123)</f>
        <v>43929</v>
      </c>
      <c r="AB123" s="225" t="n">
        <f aca="false">IF($J123=$E$22,$H123*448,0)</f>
        <v>1792</v>
      </c>
      <c r="AC123" s="225" t="n">
        <f aca="false">IF($J123=$E$22,$I123*448,0)</f>
        <v>1792</v>
      </c>
      <c r="AD123" s="327" t="n">
        <f aca="false">IFERROR(VLOOKUP($A123,БДСМ!$A$353:$O$1956,15,0),0)</f>
        <v>3</v>
      </c>
      <c r="AE123" s="225" t="n">
        <f aca="false">IFERROR(VLOOKUP($A123,#REF!,13,0),0)</f>
        <v>0</v>
      </c>
      <c r="AF123" s="225" t="n">
        <f aca="false">AB123+AD123</f>
        <v>1795</v>
      </c>
      <c r="AG123" s="225" t="n">
        <f aca="false">AC123+AE123</f>
        <v>1792</v>
      </c>
    </row>
    <row r="124" customFormat="false" ht="15.05" hidden="false" customHeight="false" outlineLevel="0" collapsed="false">
      <c r="A124" s="242" t="n">
        <v>71648244</v>
      </c>
      <c r="B124" s="237" t="s">
        <v>656</v>
      </c>
      <c r="C124" s="237" t="s">
        <v>667</v>
      </c>
      <c r="D124" s="237" t="s">
        <v>116</v>
      </c>
      <c r="E124" s="238" t="n">
        <v>43929</v>
      </c>
      <c r="F124" s="238" t="n">
        <v>43929</v>
      </c>
      <c r="G124" s="237" t="s">
        <v>247</v>
      </c>
      <c r="H124" s="239" t="n">
        <v>4</v>
      </c>
      <c r="I124" s="186" t="n">
        <v>6</v>
      </c>
      <c r="J124" s="223" t="s">
        <v>138</v>
      </c>
      <c r="K124" s="224" t="str">
        <f aca="false">VLOOKUP($A124,БДСМ!$A$353:$C$2604,3,0)</f>
        <v>STOP_OFL</v>
      </c>
      <c r="L124" s="225" t="str">
        <f aca="false">VLOOKUP($A124,БДСМ!$A$352:$P$2459,16,0)</f>
        <v>IP1020200326</v>
      </c>
      <c r="M124" s="226"/>
      <c r="N124" s="226"/>
      <c r="O124" s="226"/>
      <c r="P124" s="227"/>
      <c r="Q124" s="186" t="str">
        <f aca="false">IF(AND(Q$31&gt;=$AA124,Q$31&lt;=$AA124,NOT(ISBLANK($AA124))),$H124,"")</f>
        <v/>
      </c>
      <c r="R124" s="186" t="str">
        <f aca="false">IF(AND(R$31&gt;=$AA124,R$31&lt;=$AA124,NOT(ISBLANK($AA124))),$H124,"")</f>
        <v/>
      </c>
      <c r="S124" s="218" t="n">
        <f aca="false">IF(AND(S$31&gt;=$AA124,S$31&lt;=$AA124,NOT(ISBLANK($AA124))),$H124,"")</f>
        <v>4</v>
      </c>
      <c r="T124" s="186" t="str">
        <f aca="false">IF(AND(T$31&gt;=$AA124,T$31&lt;=$AA124,NOT(ISBLANK($AA124))),$H124,"")</f>
        <v/>
      </c>
      <c r="U124" s="186" t="str">
        <f aca="false">IF(AND(U$31&gt;=$AA124,U$31&lt;=$AA124,NOT(ISBLANK($AA124))),$H124,"")</f>
        <v/>
      </c>
      <c r="V124" s="186" t="str">
        <f aca="false">IF(AND(V$31&gt;=$AA124,V$31&lt;=$AA124,NOT(ISBLANK($AA124))),$H124,"")</f>
        <v/>
      </c>
      <c r="W124" s="186" t="str">
        <f aca="false">IF(AND(W$31&gt;=$AA124,W$31&lt;=$AA124,NOT(ISBLANK($AA124))),$H124,"")</f>
        <v/>
      </c>
      <c r="AA124" s="191" t="n">
        <f aca="false">IF($P124,$P124,$F124)</f>
        <v>43929</v>
      </c>
      <c r="AB124" s="225" t="n">
        <f aca="false">IF($J124=$E$22,$H124*448,0)</f>
        <v>1792</v>
      </c>
      <c r="AC124" s="225" t="n">
        <f aca="false">IF($J124=$E$22,$I124*448,0)</f>
        <v>2688</v>
      </c>
      <c r="AD124" s="327" t="n">
        <f aca="false">IFERROR(VLOOKUP($A124,БДСМ!$A$353:$O$1956,15,0),0)</f>
        <v>3</v>
      </c>
      <c r="AE124" s="225" t="n">
        <f aca="false">IFERROR(VLOOKUP($A124,#REF!,13,0),0)</f>
        <v>0</v>
      </c>
      <c r="AF124" s="225" t="n">
        <f aca="false">AB124+AD124</f>
        <v>1795</v>
      </c>
      <c r="AG124" s="225" t="n">
        <f aca="false">AC124+AE124</f>
        <v>2688</v>
      </c>
    </row>
    <row r="125" customFormat="false" ht="15.05" hidden="false" customHeight="false" outlineLevel="0" collapsed="false">
      <c r="A125" s="242" t="n">
        <v>71648265</v>
      </c>
      <c r="B125" s="237" t="s">
        <v>370</v>
      </c>
      <c r="C125" s="237" t="s">
        <v>670</v>
      </c>
      <c r="D125" s="237" t="s">
        <v>144</v>
      </c>
      <c r="E125" s="238" t="n">
        <v>43929</v>
      </c>
      <c r="F125" s="238" t="n">
        <v>43929</v>
      </c>
      <c r="G125" s="237" t="s">
        <v>247</v>
      </c>
      <c r="H125" s="239" t="n">
        <v>2</v>
      </c>
      <c r="I125" s="186"/>
      <c r="J125" s="223" t="s">
        <v>153</v>
      </c>
      <c r="K125" s="224" t="n">
        <f aca="false">VLOOKUP($A125,БДСМ!$A$353:$C$2604,3,0)</f>
        <v>0</v>
      </c>
      <c r="L125" s="225" t="str">
        <f aca="false">VLOOKUP($A125,БДСМ!$A$352:$P$2459,16,0)</f>
        <v>IP1020200326</v>
      </c>
      <c r="M125" s="226"/>
      <c r="N125" s="226"/>
      <c r="O125" s="226"/>
      <c r="P125" s="227"/>
      <c r="Q125" s="186" t="str">
        <f aca="false">IF(AND(Q$31&gt;=$AA125,Q$31&lt;=$AA125,NOT(ISBLANK($AA125))),$H125,"")</f>
        <v/>
      </c>
      <c r="R125" s="186" t="str">
        <f aca="false">IF(AND(R$31&gt;=$AA125,R$31&lt;=$AA125,NOT(ISBLANK($AA125))),$H125,"")</f>
        <v/>
      </c>
      <c r="S125" s="218" t="n">
        <f aca="false">IF(AND(S$31&gt;=$AA125,S$31&lt;=$AA125,NOT(ISBLANK($AA125))),$H125,"")</f>
        <v>2</v>
      </c>
      <c r="T125" s="186" t="str">
        <f aca="false">IF(AND(T$31&gt;=$AA125,T$31&lt;=$AA125,NOT(ISBLANK($AA125))),$H125,"")</f>
        <v/>
      </c>
      <c r="U125" s="186" t="str">
        <f aca="false">IF(AND(U$31&gt;=$AA125,U$31&lt;=$AA125,NOT(ISBLANK($AA125))),$H125,"")</f>
        <v/>
      </c>
      <c r="V125" s="186" t="str">
        <f aca="false">IF(AND(V$31&gt;=$AA125,V$31&lt;=$AA125,NOT(ISBLANK($AA125))),$H125,"")</f>
        <v/>
      </c>
      <c r="W125" s="186" t="str">
        <f aca="false">IF(AND(W$31&gt;=$AA125,W$31&lt;=$AA125,NOT(ISBLANK($AA125))),$H125,"")</f>
        <v/>
      </c>
      <c r="AA125" s="191" t="n">
        <f aca="false">IF($P125,$P125,$F125)</f>
        <v>43929</v>
      </c>
      <c r="AB125" s="225" t="n">
        <f aca="false">IF($J125=$E$22,$H125*448,0)</f>
        <v>0</v>
      </c>
      <c r="AC125" s="225" t="n">
        <f aca="false">IF($J125=$E$22,$I125*448,0)</f>
        <v>0</v>
      </c>
      <c r="AD125" s="327" t="n">
        <f aca="false">IFERROR(VLOOKUP($A125,БДСМ!$A$353:$O$1956,15,0),0)</f>
        <v>1.5</v>
      </c>
      <c r="AE125" s="225" t="n">
        <f aca="false">IFERROR(VLOOKUP($A125,#REF!,13,0),0)</f>
        <v>0</v>
      </c>
      <c r="AF125" s="225" t="n">
        <f aca="false">AB125+AD125</f>
        <v>1.5</v>
      </c>
      <c r="AG125" s="225" t="n">
        <f aca="false">AC125+AE125</f>
        <v>0</v>
      </c>
    </row>
    <row r="126" customFormat="false" ht="15.05" hidden="false" customHeight="false" outlineLevel="0" collapsed="false">
      <c r="A126" s="242" t="n">
        <v>71648282</v>
      </c>
      <c r="B126" s="237" t="s">
        <v>673</v>
      </c>
      <c r="C126" s="237" t="s">
        <v>674</v>
      </c>
      <c r="D126" s="237" t="s">
        <v>116</v>
      </c>
      <c r="E126" s="238" t="n">
        <v>43929</v>
      </c>
      <c r="F126" s="238" t="n">
        <v>43929</v>
      </c>
      <c r="G126" s="237" t="s">
        <v>247</v>
      </c>
      <c r="H126" s="239" t="n">
        <v>0</v>
      </c>
      <c r="I126" s="186" t="n">
        <v>8</v>
      </c>
      <c r="J126" s="223" t="s">
        <v>138</v>
      </c>
      <c r="K126" s="224" t="n">
        <f aca="false">VLOOKUP($A126,БДСМ!$A$353:$C$2604,3,0)</f>
        <v>0</v>
      </c>
      <c r="L126" s="225" t="str">
        <f aca="false">VLOOKUP($A126,БДСМ!$A$352:$P$2459,16,0)</f>
        <v>IP1020200326</v>
      </c>
      <c r="M126" s="226"/>
      <c r="N126" s="226"/>
      <c r="O126" s="226"/>
      <c r="P126" s="227" t="n">
        <v>43928</v>
      </c>
      <c r="Q126" s="186" t="str">
        <f aca="false">IF(AND(Q$31&gt;=$AA126,Q$31&lt;=$AA126,NOT(ISBLANK($AA126))),$H126,"")</f>
        <v/>
      </c>
      <c r="R126" s="186" t="n">
        <f aca="false">IF(AND(R$31&gt;=$AA126,R$31&lt;=$AA126,NOT(ISBLANK($AA126))),$H126,"")</f>
        <v>0</v>
      </c>
      <c r="S126" s="218" t="str">
        <f aca="false">IF(AND(S$31&gt;=$AA126,S$31&lt;=$AA126,NOT(ISBLANK($AA126))),$H126,"")</f>
        <v/>
      </c>
      <c r="T126" s="186" t="str">
        <f aca="false">IF(AND(T$31&gt;=$AA126,T$31&lt;=$AA126,NOT(ISBLANK($AA126))),$H126,"")</f>
        <v/>
      </c>
      <c r="U126" s="186" t="str">
        <f aca="false">IF(AND(U$31&gt;=$AA126,U$31&lt;=$AA126,NOT(ISBLANK($AA126))),$H126,"")</f>
        <v/>
      </c>
      <c r="V126" s="186" t="str">
        <f aca="false">IF(AND(V$31&gt;=$AA126,V$31&lt;=$AA126,NOT(ISBLANK($AA126))),$H126,"")</f>
        <v/>
      </c>
      <c r="W126" s="186" t="str">
        <f aca="false">IF(AND(W$31&gt;=$AA126,W$31&lt;=$AA126,NOT(ISBLANK($AA126))),$H126,"")</f>
        <v/>
      </c>
      <c r="AA126" s="191" t="n">
        <f aca="false">IF($P126,$P126,$F126)</f>
        <v>43928</v>
      </c>
      <c r="AB126" s="225" t="n">
        <f aca="false">IF($J126=$E$22,$H126*448,0)</f>
        <v>0</v>
      </c>
      <c r="AC126" s="225" t="n">
        <f aca="false">IF($J126=$E$22,$I126*448,0)</f>
        <v>3584</v>
      </c>
      <c r="AD126" s="327" t="n">
        <f aca="false">IFERROR(VLOOKUP($A126,БДСМ!$A$353:$O$1956,15,0),0)</f>
        <v>0</v>
      </c>
      <c r="AE126" s="225" t="n">
        <f aca="false">IFERROR(VLOOKUP($A126,#REF!,13,0),0)</f>
        <v>0</v>
      </c>
      <c r="AF126" s="225" t="n">
        <f aca="false">AB126+AD126</f>
        <v>0</v>
      </c>
      <c r="AG126" s="225" t="n">
        <f aca="false">AC126+AE126</f>
        <v>3584</v>
      </c>
    </row>
    <row r="127" customFormat="false" ht="15.05" hidden="false" customHeight="false" outlineLevel="0" collapsed="false">
      <c r="A127" s="242" t="n">
        <v>71648283</v>
      </c>
      <c r="B127" s="237" t="s">
        <v>673</v>
      </c>
      <c r="C127" s="237" t="s">
        <v>679</v>
      </c>
      <c r="D127" s="237" t="s">
        <v>144</v>
      </c>
      <c r="E127" s="238" t="n">
        <v>43929</v>
      </c>
      <c r="F127" s="238" t="n">
        <v>43929</v>
      </c>
      <c r="G127" s="237" t="s">
        <v>238</v>
      </c>
      <c r="H127" s="239" t="n">
        <v>1.3</v>
      </c>
      <c r="I127" s="186"/>
      <c r="J127" s="223" t="s">
        <v>153</v>
      </c>
      <c r="K127" s="224" t="n">
        <f aca="false">VLOOKUP($A127,БДСМ!$A$353:$C$2604,3,0)</f>
        <v>0</v>
      </c>
      <c r="L127" s="225" t="str">
        <f aca="false">VLOOKUP($A127,БДСМ!$A$352:$P$2459,16,0)</f>
        <v>IP1020200326</v>
      </c>
      <c r="M127" s="226"/>
      <c r="N127" s="226"/>
      <c r="O127" s="226"/>
      <c r="P127" s="227"/>
      <c r="Q127" s="186" t="str">
        <f aca="false">IF(AND(Q$31&gt;=$AA127,Q$31&lt;=$AA127,NOT(ISBLANK($AA127))),$H127,"")</f>
        <v/>
      </c>
      <c r="R127" s="186" t="str">
        <f aca="false">IF(AND(R$31&gt;=$AA127,R$31&lt;=$AA127,NOT(ISBLANK($AA127))),$H127,"")</f>
        <v/>
      </c>
      <c r="S127" s="218" t="n">
        <f aca="false">IF(AND(S$31&gt;=$AA127,S$31&lt;=$AA127,NOT(ISBLANK($AA127))),$H127,"")</f>
        <v>1.3</v>
      </c>
      <c r="T127" s="186" t="str">
        <f aca="false">IF(AND(T$31&gt;=$AA127,T$31&lt;=$AA127,NOT(ISBLANK($AA127))),$H127,"")</f>
        <v/>
      </c>
      <c r="U127" s="186" t="str">
        <f aca="false">IF(AND(U$31&gt;=$AA127,U$31&lt;=$AA127,NOT(ISBLANK($AA127))),$H127,"")</f>
        <v/>
      </c>
      <c r="V127" s="186" t="str">
        <f aca="false">IF(AND(V$31&gt;=$AA127,V$31&lt;=$AA127,NOT(ISBLANK($AA127))),$H127,"")</f>
        <v/>
      </c>
      <c r="W127" s="186" t="str">
        <f aca="false">IF(AND(W$31&gt;=$AA127,W$31&lt;=$AA127,NOT(ISBLANK($AA127))),$H127,"")</f>
        <v/>
      </c>
      <c r="AA127" s="191" t="n">
        <f aca="false">IF($P127,$P127,$F127)</f>
        <v>43929</v>
      </c>
      <c r="AB127" s="225" t="n">
        <f aca="false">IF($J127=$E$22,$H127*448,0)</f>
        <v>0</v>
      </c>
      <c r="AC127" s="225" t="n">
        <f aca="false">IF($J127=$E$22,$I127*448,0)</f>
        <v>0</v>
      </c>
      <c r="AD127" s="327" t="n">
        <f aca="false">IFERROR(VLOOKUP($A127,БДСМ!$A$353:$O$1956,15,0),0)</f>
        <v>0.99</v>
      </c>
      <c r="AE127" s="225" t="n">
        <f aca="false">IFERROR(VLOOKUP($A127,#REF!,13,0),0)</f>
        <v>0</v>
      </c>
      <c r="AF127" s="225" t="n">
        <f aca="false">AB127+AD127</f>
        <v>0.99</v>
      </c>
      <c r="AG127" s="225" t="n">
        <f aca="false">AC127+AE127</f>
        <v>0</v>
      </c>
    </row>
    <row r="128" customFormat="false" ht="15.05" hidden="false" customHeight="false" outlineLevel="0" collapsed="false">
      <c r="A128" s="242" t="n">
        <v>71656409</v>
      </c>
      <c r="B128" s="237" t="s">
        <v>439</v>
      </c>
      <c r="C128" s="237" t="s">
        <v>440</v>
      </c>
      <c r="D128" s="237" t="s">
        <v>130</v>
      </c>
      <c r="E128" s="238" t="n">
        <v>43929</v>
      </c>
      <c r="F128" s="238" t="n">
        <v>43929</v>
      </c>
      <c r="G128" s="237" t="s">
        <v>238</v>
      </c>
      <c r="H128" s="239" t="n">
        <v>2</v>
      </c>
      <c r="I128" s="186"/>
      <c r="J128" s="223" t="str">
        <f aca="false">D128</f>
        <v>M_K_VKAV</v>
      </c>
      <c r="K128" s="224" t="n">
        <f aca="false">VLOOKUP($A128,БДСМ!$A$353:$C$2604,3,0)</f>
        <v>0</v>
      </c>
      <c r="L128" s="225" t="str">
        <f aca="false">VLOOKUP($A128,БДСМ!$A$352:$P$2459,16,0)</f>
        <v>IP1020200407</v>
      </c>
      <c r="M128" s="226"/>
      <c r="N128" s="226"/>
      <c r="O128" s="226"/>
      <c r="P128" s="227"/>
      <c r="Q128" s="186" t="str">
        <f aca="false">IF(AND(Q$31&gt;=$AA128,Q$31&lt;=$AA128,NOT(ISBLANK($AA128))),$H128,"")</f>
        <v/>
      </c>
      <c r="R128" s="186" t="str">
        <f aca="false">IF(AND(R$31&gt;=$AA128,R$31&lt;=$AA128,NOT(ISBLANK($AA128))),$H128,"")</f>
        <v/>
      </c>
      <c r="S128" s="218" t="n">
        <f aca="false">IF(AND(S$31&gt;=$AA128,S$31&lt;=$AA128,NOT(ISBLANK($AA128))),$H128,"")</f>
        <v>2</v>
      </c>
      <c r="T128" s="186" t="str">
        <f aca="false">IF(AND(T$31&gt;=$AA128,T$31&lt;=$AA128,NOT(ISBLANK($AA128))),$H128,"")</f>
        <v/>
      </c>
      <c r="U128" s="186" t="str">
        <f aca="false">IF(AND(U$31&gt;=$AA128,U$31&lt;=$AA128,NOT(ISBLANK($AA128))),$H128,"")</f>
        <v/>
      </c>
      <c r="V128" s="186" t="str">
        <f aca="false">IF(AND(V$31&gt;=$AA128,V$31&lt;=$AA128,NOT(ISBLANK($AA128))),$H128,"")</f>
        <v/>
      </c>
      <c r="W128" s="186" t="str">
        <f aca="false">IF(AND(W$31&gt;=$AA128,W$31&lt;=$AA128,NOT(ISBLANK($AA128))),$H128,"")</f>
        <v/>
      </c>
      <c r="AA128" s="191" t="n">
        <f aca="false">IF($P128,$P128,$F128)</f>
        <v>43929</v>
      </c>
      <c r="AB128" s="225" t="n">
        <f aca="false">IF($J128=$E$22,$H128*448,0)</f>
        <v>0</v>
      </c>
      <c r="AC128" s="225" t="n">
        <f aca="false">IF($J128=$E$22,$I128*448,0)</f>
        <v>0</v>
      </c>
      <c r="AD128" s="327" t="n">
        <f aca="false">IFERROR(VLOOKUP($A128,БДСМ!$A$353:$O$1956,15,0),0)</f>
        <v>1.5</v>
      </c>
      <c r="AE128" s="225" t="n">
        <f aca="false">IFERROR(VLOOKUP($A128,#REF!,13,0),0)</f>
        <v>0</v>
      </c>
      <c r="AF128" s="225" t="n">
        <f aca="false">AB128+AD128</f>
        <v>1.5</v>
      </c>
      <c r="AG128" s="225" t="n">
        <f aca="false">AC128+AE128</f>
        <v>0</v>
      </c>
    </row>
    <row r="129" customFormat="false" ht="15.05" hidden="false" customHeight="false" outlineLevel="0" collapsed="false">
      <c r="A129" s="242" t="n">
        <v>71656421</v>
      </c>
      <c r="B129" s="237" t="s">
        <v>604</v>
      </c>
      <c r="C129" s="237" t="s">
        <v>605</v>
      </c>
      <c r="D129" s="237" t="s">
        <v>134</v>
      </c>
      <c r="E129" s="238" t="n">
        <v>43929</v>
      </c>
      <c r="F129" s="238" t="n">
        <v>43929</v>
      </c>
      <c r="G129" s="237" t="s">
        <v>247</v>
      </c>
      <c r="H129" s="239" t="n">
        <v>7</v>
      </c>
      <c r="I129" s="186"/>
      <c r="J129" s="223" t="str">
        <f aca="false">D129</f>
        <v>M_K_MKAP</v>
      </c>
      <c r="K129" s="224" t="n">
        <f aca="false">VLOOKUP($A129,БДСМ!$A$353:$C$2604,3,0)</f>
        <v>0</v>
      </c>
      <c r="L129" s="225" t="str">
        <f aca="false">VLOOKUP($A129,БДСМ!$A$352:$P$2459,16,0)</f>
        <v>IP1020200407</v>
      </c>
      <c r="M129" s="226"/>
      <c r="N129" s="226"/>
      <c r="O129" s="226"/>
      <c r="P129" s="227"/>
      <c r="Q129" s="186" t="str">
        <f aca="false">IF(AND(Q$31&gt;=$AA129,Q$31&lt;=$AA129,NOT(ISBLANK($AA129))),$H129,"")</f>
        <v/>
      </c>
      <c r="R129" s="186" t="str">
        <f aca="false">IF(AND(R$31&gt;=$AA129,R$31&lt;=$AA129,NOT(ISBLANK($AA129))),$H129,"")</f>
        <v/>
      </c>
      <c r="S129" s="218" t="n">
        <f aca="false">IF(AND(S$31&gt;=$AA129,S$31&lt;=$AA129,NOT(ISBLANK($AA129))),$H129,"")</f>
        <v>7</v>
      </c>
      <c r="T129" s="186" t="str">
        <f aca="false">IF(AND(T$31&gt;=$AA129,T$31&lt;=$AA129,NOT(ISBLANK($AA129))),$H129,"")</f>
        <v/>
      </c>
      <c r="U129" s="186" t="str">
        <f aca="false">IF(AND(U$31&gt;=$AA129,U$31&lt;=$AA129,NOT(ISBLANK($AA129))),$H129,"")</f>
        <v/>
      </c>
      <c r="V129" s="186" t="str">
        <f aca="false">IF(AND(V$31&gt;=$AA129,V$31&lt;=$AA129,NOT(ISBLANK($AA129))),$H129,"")</f>
        <v/>
      </c>
      <c r="W129" s="186" t="str">
        <f aca="false">IF(AND(W$31&gt;=$AA129,W$31&lt;=$AA129,NOT(ISBLANK($AA129))),$H129,"")</f>
        <v/>
      </c>
      <c r="AA129" s="191" t="n">
        <f aca="false">IF($P129,$P129,$F129)</f>
        <v>43929</v>
      </c>
      <c r="AB129" s="225" t="n">
        <f aca="false">IF($J129=$E$22,$H129*448,0)</f>
        <v>0</v>
      </c>
      <c r="AC129" s="225" t="n">
        <f aca="false">IF($J129=$E$22,$I129*448,0)</f>
        <v>0</v>
      </c>
      <c r="AD129" s="327" t="n">
        <f aca="false">IFERROR(VLOOKUP($A129,БДСМ!$A$353:$O$1956,15,0),0)</f>
        <v>5.25</v>
      </c>
      <c r="AE129" s="225" t="n">
        <f aca="false">IFERROR(VLOOKUP($A129,#REF!,13,0),0)</f>
        <v>0</v>
      </c>
      <c r="AF129" s="225" t="n">
        <f aca="false">AB129+AD129</f>
        <v>5.25</v>
      </c>
      <c r="AG129" s="225" t="n">
        <f aca="false">AC129+AE129</f>
        <v>0</v>
      </c>
    </row>
    <row r="130" customFormat="false" ht="15.05" hidden="false" customHeight="false" outlineLevel="0" collapsed="false">
      <c r="A130" s="242" t="n">
        <v>71656424</v>
      </c>
      <c r="B130" s="237" t="s">
        <v>515</v>
      </c>
      <c r="C130" s="237" t="s">
        <v>516</v>
      </c>
      <c r="D130" s="237" t="s">
        <v>155</v>
      </c>
      <c r="E130" s="238" t="n">
        <v>43929</v>
      </c>
      <c r="F130" s="238" t="n">
        <v>43929</v>
      </c>
      <c r="G130" s="237" t="s">
        <v>238</v>
      </c>
      <c r="H130" s="239" t="n">
        <v>1.2</v>
      </c>
      <c r="I130" s="328"/>
      <c r="J130" s="223" t="str">
        <f aca="false">D130</f>
        <v>E_K_DZHI</v>
      </c>
      <c r="K130" s="224" t="n">
        <f aca="false">VLOOKUP($A130,БДСМ!$A$353:$C$2604,3,0)</f>
        <v>0</v>
      </c>
      <c r="L130" s="225" t="str">
        <f aca="false">VLOOKUP($A130,БДСМ!$A$352:$P$2459,16,0)</f>
        <v>IP1020200407</v>
      </c>
      <c r="M130" s="226"/>
      <c r="N130" s="226"/>
      <c r="O130" s="226"/>
      <c r="P130" s="227"/>
      <c r="Q130" s="186" t="str">
        <f aca="false">IF(AND(Q$31&gt;=$AA130,Q$31&lt;=$AA130,NOT(ISBLANK($AA130))),$H130,"")</f>
        <v/>
      </c>
      <c r="R130" s="186" t="str">
        <f aca="false">IF(AND(R$31&gt;=$AA130,R$31&lt;=$AA130,NOT(ISBLANK($AA130))),$H130,"")</f>
        <v/>
      </c>
      <c r="S130" s="218" t="n">
        <f aca="false">IF(AND(S$31&gt;=$AA130,S$31&lt;=$AA130,NOT(ISBLANK($AA130))),$H130,"")</f>
        <v>1.2</v>
      </c>
      <c r="T130" s="186" t="str">
        <f aca="false">IF(AND(T$31&gt;=$AA130,T$31&lt;=$AA130,NOT(ISBLANK($AA130))),$H130,"")</f>
        <v/>
      </c>
      <c r="U130" s="186" t="str">
        <f aca="false">IF(AND(U$31&gt;=$AA130,U$31&lt;=$AA130,NOT(ISBLANK($AA130))),$H130,"")</f>
        <v/>
      </c>
      <c r="V130" s="186" t="str">
        <f aca="false">IF(AND(V$31&gt;=$AA130,V$31&lt;=$AA130,NOT(ISBLANK($AA130))),$H130,"")</f>
        <v/>
      </c>
      <c r="W130" s="186" t="str">
        <f aca="false">IF(AND(W$31&gt;=$AA130,W$31&lt;=$AA130,NOT(ISBLANK($AA130))),$H130,"")</f>
        <v/>
      </c>
      <c r="AA130" s="191" t="n">
        <f aca="false">IF($P130,$P130,$F130)</f>
        <v>43929</v>
      </c>
      <c r="AB130" s="225" t="n">
        <f aca="false">IF($J130=$E$22,$H130*448,0)</f>
        <v>0</v>
      </c>
      <c r="AC130" s="225" t="n">
        <f aca="false">IF($J130=$E$22,$I130*448,0)</f>
        <v>0</v>
      </c>
      <c r="AD130" s="327" t="n">
        <f aca="false">IFERROR(VLOOKUP($A130,БДСМ!$A$353:$O$1956,15,0),0)</f>
        <v>0.96</v>
      </c>
      <c r="AE130" s="225" t="n">
        <f aca="false">IFERROR(VLOOKUP($A130,#REF!,13,0),0)</f>
        <v>0</v>
      </c>
      <c r="AF130" s="225" t="n">
        <f aca="false">AB130+AD130</f>
        <v>0.96</v>
      </c>
      <c r="AG130" s="225" t="n">
        <f aca="false">AC130+AE130</f>
        <v>0</v>
      </c>
    </row>
    <row r="131" customFormat="false" ht="15.05" hidden="false" customHeight="false" outlineLevel="0" collapsed="false">
      <c r="A131" s="242" t="n">
        <v>71656425</v>
      </c>
      <c r="B131" s="237" t="s">
        <v>257</v>
      </c>
      <c r="C131" s="237" t="s">
        <v>258</v>
      </c>
      <c r="D131" s="237" t="s">
        <v>116</v>
      </c>
      <c r="E131" s="238" t="n">
        <v>43929</v>
      </c>
      <c r="F131" s="238" t="n">
        <v>43929</v>
      </c>
      <c r="G131" s="237" t="s">
        <v>238</v>
      </c>
      <c r="H131" s="239" t="n">
        <v>0.3</v>
      </c>
      <c r="I131" s="186"/>
      <c r="J131" s="223" t="str">
        <f aca="false">D131</f>
        <v>VYB_MEC</v>
      </c>
      <c r="K131" s="224" t="n">
        <f aca="false">VLOOKUP($A131,БДСМ!$A$353:$C$2604,3,0)</f>
        <v>0</v>
      </c>
      <c r="L131" s="225" t="str">
        <f aca="false">VLOOKUP($A131,БДСМ!$A$352:$P$2459,16,0)</f>
        <v>IP1020200407</v>
      </c>
      <c r="M131" s="226"/>
      <c r="N131" s="226"/>
      <c r="O131" s="226"/>
      <c r="P131" s="227"/>
      <c r="Q131" s="186" t="str">
        <f aca="false">IF(AND(Q$31&gt;=$AA131,Q$31&lt;=$AA131,NOT(ISBLANK($AA131))),$H131,"")</f>
        <v/>
      </c>
      <c r="R131" s="186" t="str">
        <f aca="false">IF(AND(R$31&gt;=$AA131,R$31&lt;=$AA131,NOT(ISBLANK($AA131))),$H131,"")</f>
        <v/>
      </c>
      <c r="S131" s="218" t="n">
        <f aca="false">IF(AND(S$31&gt;=$AA131,S$31&lt;=$AA131,NOT(ISBLANK($AA131))),$H131,"")</f>
        <v>0.3</v>
      </c>
      <c r="T131" s="186" t="str">
        <f aca="false">IF(AND(T$31&gt;=$AA131,T$31&lt;=$AA131,NOT(ISBLANK($AA131))),$H131,"")</f>
        <v/>
      </c>
      <c r="U131" s="186" t="str">
        <f aca="false">IF(AND(U$31&gt;=$AA131,U$31&lt;=$AA131,NOT(ISBLANK($AA131))),$H131,"")</f>
        <v/>
      </c>
      <c r="V131" s="186" t="str">
        <f aca="false">IF(AND(V$31&gt;=$AA131,V$31&lt;=$AA131,NOT(ISBLANK($AA131))),$H131,"")</f>
        <v/>
      </c>
      <c r="W131" s="186" t="str">
        <f aca="false">IF(AND(W$31&gt;=$AA131,W$31&lt;=$AA131,NOT(ISBLANK($AA131))),$H131,"")</f>
        <v/>
      </c>
      <c r="AA131" s="191" t="n">
        <f aca="false">IF($P131,$P131,$F131)</f>
        <v>43929</v>
      </c>
      <c r="AB131" s="225" t="n">
        <f aca="false">IF($J131=$E$22,$H131*448,0)</f>
        <v>0</v>
      </c>
      <c r="AC131" s="225" t="n">
        <f aca="false">IF($J131=$E$22,$I131*448,0)</f>
        <v>0</v>
      </c>
      <c r="AD131" s="327" t="n">
        <f aca="false">IFERROR(VLOOKUP($A131,БДСМ!$A$353:$O$1956,15,0),0)</f>
        <v>0.24</v>
      </c>
      <c r="AE131" s="225" t="n">
        <f aca="false">IFERROR(VLOOKUP($A131,#REF!,13,0),0)</f>
        <v>0</v>
      </c>
      <c r="AF131" s="225" t="n">
        <f aca="false">AB131+AD131</f>
        <v>0.24</v>
      </c>
      <c r="AG131" s="225" t="n">
        <f aca="false">AC131+AE131</f>
        <v>0</v>
      </c>
    </row>
    <row r="132" customFormat="false" ht="15.05" hidden="false" customHeight="false" outlineLevel="0" collapsed="false">
      <c r="A132" s="242" t="n">
        <v>71656426</v>
      </c>
      <c r="B132" s="237" t="s">
        <v>520</v>
      </c>
      <c r="C132" s="237" t="s">
        <v>521</v>
      </c>
      <c r="D132" s="237" t="s">
        <v>132</v>
      </c>
      <c r="E132" s="238" t="n">
        <v>43929</v>
      </c>
      <c r="F132" s="238" t="n">
        <v>43929</v>
      </c>
      <c r="G132" s="237" t="s">
        <v>238</v>
      </c>
      <c r="H132" s="239" t="n">
        <v>1</v>
      </c>
      <c r="I132" s="186"/>
      <c r="J132" s="223" t="str">
        <f aca="false">D132</f>
        <v>M_K_VZAK</v>
      </c>
      <c r="K132" s="224" t="n">
        <f aca="false">VLOOKUP($A132,БДСМ!$A$353:$C$2604,3,0)</f>
        <v>0</v>
      </c>
      <c r="L132" s="225" t="str">
        <f aca="false">VLOOKUP($A132,БДСМ!$A$352:$P$2459,16,0)</f>
        <v>IP1020200407</v>
      </c>
      <c r="M132" s="226"/>
      <c r="N132" s="226"/>
      <c r="O132" s="226"/>
      <c r="P132" s="227"/>
      <c r="Q132" s="186" t="str">
        <f aca="false">IF(AND(Q$31&gt;=$AA132,Q$31&lt;=$AA132,NOT(ISBLANK($AA132))),$H132,"")</f>
        <v/>
      </c>
      <c r="R132" s="186" t="str">
        <f aca="false">IF(AND(R$31&gt;=$AA132,R$31&lt;=$AA132,NOT(ISBLANK($AA132))),$H132,"")</f>
        <v/>
      </c>
      <c r="S132" s="218" t="n">
        <f aca="false">IF(AND(S$31&gt;=$AA132,S$31&lt;=$AA132,NOT(ISBLANK($AA132))),$H132,"")</f>
        <v>1</v>
      </c>
      <c r="T132" s="186" t="str">
        <f aca="false">IF(AND(T$31&gt;=$AA132,T$31&lt;=$AA132,NOT(ISBLANK($AA132))),$H132,"")</f>
        <v/>
      </c>
      <c r="U132" s="186" t="str">
        <f aca="false">IF(AND(U$31&gt;=$AA132,U$31&lt;=$AA132,NOT(ISBLANK($AA132))),$H132,"")</f>
        <v/>
      </c>
      <c r="V132" s="186" t="str">
        <f aca="false">IF(AND(V$31&gt;=$AA132,V$31&lt;=$AA132,NOT(ISBLANK($AA132))),$H132,"")</f>
        <v/>
      </c>
      <c r="W132" s="186" t="str">
        <f aca="false">IF(AND(W$31&gt;=$AA132,W$31&lt;=$AA132,NOT(ISBLANK($AA132))),$H132,"")</f>
        <v/>
      </c>
      <c r="AA132" s="191" t="n">
        <f aca="false">IF($P132,$P132,$F132)</f>
        <v>43929</v>
      </c>
      <c r="AB132" s="225" t="n">
        <f aca="false">IF($J132=$E$22,$H132*448,0)</f>
        <v>0</v>
      </c>
      <c r="AC132" s="225" t="n">
        <f aca="false">IF($J132=$E$22,$I132*448,0)</f>
        <v>0</v>
      </c>
      <c r="AD132" s="327" t="n">
        <f aca="false">IFERROR(VLOOKUP($A132,БДСМ!$A$353:$O$1956,15,0),0)</f>
        <v>0.75</v>
      </c>
      <c r="AE132" s="225" t="n">
        <f aca="false">IFERROR(VLOOKUP($A132,#REF!,13,0),0)</f>
        <v>0</v>
      </c>
      <c r="AF132" s="225" t="n">
        <f aca="false">AB132+AD132</f>
        <v>0.75</v>
      </c>
      <c r="AG132" s="225" t="n">
        <f aca="false">AC132+AE132</f>
        <v>0</v>
      </c>
    </row>
    <row r="133" customFormat="false" ht="15.05" hidden="false" customHeight="false" outlineLevel="0" collapsed="false">
      <c r="A133" s="242" t="n">
        <v>71656427</v>
      </c>
      <c r="B133" s="237" t="s">
        <v>515</v>
      </c>
      <c r="C133" s="237" t="s">
        <v>524</v>
      </c>
      <c r="D133" s="237" t="s">
        <v>136</v>
      </c>
      <c r="E133" s="238" t="n">
        <v>43929</v>
      </c>
      <c r="F133" s="238" t="n">
        <v>43929</v>
      </c>
      <c r="G133" s="237" t="s">
        <v>238</v>
      </c>
      <c r="H133" s="239" t="n">
        <v>1</v>
      </c>
      <c r="I133" s="186"/>
      <c r="J133" s="223" t="str">
        <f aca="false">D133</f>
        <v>M_K_VGAB</v>
      </c>
      <c r="K133" s="224" t="n">
        <f aca="false">VLOOKUP($A133,БДСМ!$A$353:$C$2604,3,0)</f>
        <v>0</v>
      </c>
      <c r="L133" s="225" t="str">
        <f aca="false">VLOOKUP($A133,БДСМ!$A$352:$P$2459,16,0)</f>
        <v>IP1020200407</v>
      </c>
      <c r="M133" s="226"/>
      <c r="N133" s="226"/>
      <c r="O133" s="226"/>
      <c r="P133" s="227"/>
      <c r="Q133" s="186" t="str">
        <f aca="false">IF(AND(Q$31&gt;=$AA133,Q$31&lt;=$AA133,NOT(ISBLANK($AA133))),$H133,"")</f>
        <v/>
      </c>
      <c r="R133" s="186" t="str">
        <f aca="false">IF(AND(R$31&gt;=$AA133,R$31&lt;=$AA133,NOT(ISBLANK($AA133))),$H133,"")</f>
        <v/>
      </c>
      <c r="S133" s="218" t="n">
        <f aca="false">IF(AND(S$31&gt;=$AA133,S$31&lt;=$AA133,NOT(ISBLANK($AA133))),$H133,"")</f>
        <v>1</v>
      </c>
      <c r="T133" s="186" t="str">
        <f aca="false">IF(AND(T$31&gt;=$AA133,T$31&lt;=$AA133,NOT(ISBLANK($AA133))),$H133,"")</f>
        <v/>
      </c>
      <c r="U133" s="186" t="str">
        <f aca="false">IF(AND(U$31&gt;=$AA133,U$31&lt;=$AA133,NOT(ISBLANK($AA133))),$H133,"")</f>
        <v/>
      </c>
      <c r="V133" s="186" t="str">
        <f aca="false">IF(AND(V$31&gt;=$AA133,V$31&lt;=$AA133,NOT(ISBLANK($AA133))),$H133,"")</f>
        <v/>
      </c>
      <c r="W133" s="186" t="str">
        <f aca="false">IF(AND(W$31&gt;=$AA133,W$31&lt;=$AA133,NOT(ISBLANK($AA133))),$H133,"")</f>
        <v/>
      </c>
      <c r="AA133" s="191" t="n">
        <f aca="false">IF($P133,$P133,$F133)</f>
        <v>43929</v>
      </c>
      <c r="AB133" s="225" t="n">
        <f aca="false">IF($J133=$E$22,$H133*448,0)</f>
        <v>0</v>
      </c>
      <c r="AC133" s="225" t="n">
        <f aca="false">IF($J133=$E$22,$I133*448,0)</f>
        <v>0</v>
      </c>
      <c r="AD133" s="327" t="n">
        <f aca="false">IFERROR(VLOOKUP($A133,БДСМ!$A$353:$O$1956,15,0),0)</f>
        <v>0.75</v>
      </c>
      <c r="AE133" s="225" t="n">
        <f aca="false">IFERROR(VLOOKUP($A133,#REF!,13,0),0)</f>
        <v>0</v>
      </c>
      <c r="AF133" s="225" t="n">
        <f aca="false">AB133+AD133</f>
        <v>0.75</v>
      </c>
      <c r="AG133" s="225" t="n">
        <f aca="false">AC133+AE133</f>
        <v>0</v>
      </c>
    </row>
    <row r="134" customFormat="false" ht="15.05" hidden="false" customHeight="false" outlineLevel="0" collapsed="false">
      <c r="A134" s="242" t="n">
        <v>71656428</v>
      </c>
      <c r="B134" s="237" t="s">
        <v>394</v>
      </c>
      <c r="C134" s="237" t="s">
        <v>526</v>
      </c>
      <c r="D134" s="237" t="s">
        <v>128</v>
      </c>
      <c r="E134" s="238" t="n">
        <v>43929</v>
      </c>
      <c r="F134" s="238" t="n">
        <v>43929</v>
      </c>
      <c r="G134" s="237" t="s">
        <v>238</v>
      </c>
      <c r="H134" s="239" t="n">
        <v>1</v>
      </c>
      <c r="I134" s="186"/>
      <c r="J134" s="223" t="str">
        <f aca="false">D134</f>
        <v>M_K_EKOS</v>
      </c>
      <c r="K134" s="224" t="n">
        <f aca="false">VLOOKUP($A134,БДСМ!$A$353:$C$2604,3,0)</f>
        <v>0</v>
      </c>
      <c r="L134" s="225" t="str">
        <f aca="false">VLOOKUP($A134,БДСМ!$A$352:$P$2459,16,0)</f>
        <v>IP1020200407</v>
      </c>
      <c r="M134" s="226"/>
      <c r="N134" s="226"/>
      <c r="O134" s="226"/>
      <c r="P134" s="227"/>
      <c r="Q134" s="186" t="str">
        <f aca="false">IF(AND(Q$31&gt;=$AA134,Q$31&lt;=$AA134,NOT(ISBLANK($AA134))),$H134,"")</f>
        <v/>
      </c>
      <c r="R134" s="186" t="str">
        <f aca="false">IF(AND(R$31&gt;=$AA134,R$31&lt;=$AA134,NOT(ISBLANK($AA134))),$H134,"")</f>
        <v/>
      </c>
      <c r="S134" s="218" t="n">
        <f aca="false">IF(AND(S$31&gt;=$AA134,S$31&lt;=$AA134,NOT(ISBLANK($AA134))),$H134,"")</f>
        <v>1</v>
      </c>
      <c r="T134" s="186" t="str">
        <f aca="false">IF(AND(T$31&gt;=$AA134,T$31&lt;=$AA134,NOT(ISBLANK($AA134))),$H134,"")</f>
        <v/>
      </c>
      <c r="U134" s="186" t="str">
        <f aca="false">IF(AND(U$31&gt;=$AA134,U$31&lt;=$AA134,NOT(ISBLANK($AA134))),$H134,"")</f>
        <v/>
      </c>
      <c r="V134" s="186" t="str">
        <f aca="false">IF(AND(V$31&gt;=$AA134,V$31&lt;=$AA134,NOT(ISBLANK($AA134))),$H134,"")</f>
        <v/>
      </c>
      <c r="W134" s="186" t="str">
        <f aca="false">IF(AND(W$31&gt;=$AA134,W$31&lt;=$AA134,NOT(ISBLANK($AA134))),$H134,"")</f>
        <v/>
      </c>
      <c r="AA134" s="191" t="n">
        <f aca="false">IF($P134,$P134,$F134)</f>
        <v>43929</v>
      </c>
      <c r="AB134" s="225" t="n">
        <f aca="false">IF($J134=$E$22,$H134*448,0)</f>
        <v>0</v>
      </c>
      <c r="AC134" s="225" t="n">
        <f aca="false">IF($J134=$E$22,$I134*448,0)</f>
        <v>0</v>
      </c>
      <c r="AD134" s="327" t="n">
        <f aca="false">IFERROR(VLOOKUP($A134,БДСМ!$A$353:$O$1956,15,0),0)</f>
        <v>0.75</v>
      </c>
      <c r="AE134" s="225" t="n">
        <v>11963.61</v>
      </c>
      <c r="AF134" s="225" t="n">
        <f aca="false">AB134+AD134</f>
        <v>0.75</v>
      </c>
      <c r="AG134" s="225" t="n">
        <f aca="false">AC134+AE134</f>
        <v>11963.61</v>
      </c>
    </row>
    <row r="135" customFormat="false" ht="15.05" hidden="false" customHeight="false" outlineLevel="0" collapsed="false">
      <c r="A135" s="242" t="n">
        <v>71656429</v>
      </c>
      <c r="B135" s="237" t="s">
        <v>528</v>
      </c>
      <c r="C135" s="237" t="s">
        <v>529</v>
      </c>
      <c r="D135" s="237" t="s">
        <v>126</v>
      </c>
      <c r="E135" s="238" t="n">
        <v>43929</v>
      </c>
      <c r="F135" s="238" t="n">
        <v>43929</v>
      </c>
      <c r="G135" s="237" t="s">
        <v>238</v>
      </c>
      <c r="H135" s="239" t="n">
        <v>1</v>
      </c>
      <c r="I135" s="186"/>
      <c r="J135" s="223" t="str">
        <f aca="false">D135</f>
        <v>M_K_SSEV</v>
      </c>
      <c r="K135" s="224" t="n">
        <f aca="false">VLOOKUP($A135,БДСМ!$A$353:$C$2604,3,0)</f>
        <v>0</v>
      </c>
      <c r="L135" s="225" t="str">
        <f aca="false">VLOOKUP($A135,БДСМ!$A$352:$P$2459,16,0)</f>
        <v>IP1020200407</v>
      </c>
      <c r="M135" s="226"/>
      <c r="N135" s="226"/>
      <c r="O135" s="226"/>
      <c r="P135" s="227"/>
      <c r="Q135" s="186" t="str">
        <f aca="false">IF(AND(Q$31&gt;=$AA135,Q$31&lt;=$AA135,NOT(ISBLANK($AA135))),$H135,"")</f>
        <v/>
      </c>
      <c r="R135" s="186" t="str">
        <f aca="false">IF(AND(R$31&gt;=$AA135,R$31&lt;=$AA135,NOT(ISBLANK($AA135))),$H135,"")</f>
        <v/>
      </c>
      <c r="S135" s="218" t="n">
        <f aca="false">IF(AND(S$31&gt;=$AA135,S$31&lt;=$AA135,NOT(ISBLANK($AA135))),$H135,"")</f>
        <v>1</v>
      </c>
      <c r="T135" s="186" t="str">
        <f aca="false">IF(AND(T$31&gt;=$AA135,T$31&lt;=$AA135,NOT(ISBLANK($AA135))),$H135,"")</f>
        <v/>
      </c>
      <c r="U135" s="186" t="str">
        <f aca="false">IF(AND(U$31&gt;=$AA135,U$31&lt;=$AA135,NOT(ISBLANK($AA135))),$H135,"")</f>
        <v/>
      </c>
      <c r="V135" s="186" t="str">
        <f aca="false">IF(AND(V$31&gt;=$AA135,V$31&lt;=$AA135,NOT(ISBLANK($AA135))),$H135,"")</f>
        <v/>
      </c>
      <c r="W135" s="186" t="str">
        <f aca="false">IF(AND(W$31&gt;=$AA135,W$31&lt;=$AA135,NOT(ISBLANK($AA135))),$H135,"")</f>
        <v/>
      </c>
      <c r="AA135" s="191" t="n">
        <f aca="false">IF($P135,$P135,$F135)</f>
        <v>43929</v>
      </c>
      <c r="AB135" s="225" t="n">
        <f aca="false">IF($J135=$E$22,$H135*448,0)</f>
        <v>0</v>
      </c>
      <c r="AC135" s="225" t="n">
        <f aca="false">IF($J135=$E$22,$I135*448,0)</f>
        <v>0</v>
      </c>
      <c r="AD135" s="327" t="n">
        <f aca="false">IFERROR(VLOOKUP($A135,БДСМ!$A$353:$O$1956,15,0),0)</f>
        <v>0.75</v>
      </c>
      <c r="AE135" s="225" t="n">
        <f aca="false">IFERROR(VLOOKUP($A135,#REF!,13,0),0)</f>
        <v>0</v>
      </c>
      <c r="AF135" s="225" t="n">
        <f aca="false">AB135+AD135</f>
        <v>0.75</v>
      </c>
      <c r="AG135" s="225" t="n">
        <f aca="false">AC135+AE135</f>
        <v>0</v>
      </c>
    </row>
    <row r="136" customFormat="false" ht="15.05" hidden="false" customHeight="false" outlineLevel="0" collapsed="false">
      <c r="A136" s="242" t="n">
        <v>71657047</v>
      </c>
      <c r="B136" s="237" t="s">
        <v>544</v>
      </c>
      <c r="C136" s="237" t="s">
        <v>545</v>
      </c>
      <c r="D136" s="237" t="s">
        <v>128</v>
      </c>
      <c r="E136" s="238" t="n">
        <v>43929</v>
      </c>
      <c r="F136" s="238" t="n">
        <v>43929</v>
      </c>
      <c r="G136" s="237" t="s">
        <v>238</v>
      </c>
      <c r="H136" s="239" t="n">
        <v>0.5</v>
      </c>
      <c r="I136" s="186"/>
      <c r="J136" s="223" t="str">
        <f aca="false">D136</f>
        <v>M_K_EKOS</v>
      </c>
      <c r="K136" s="224" t="n">
        <f aca="false">VLOOKUP($A136,БДСМ!$A$353:$C$2604,3,0)</f>
        <v>0</v>
      </c>
      <c r="L136" s="225" t="str">
        <f aca="false">VLOOKUP($A136,БДСМ!$A$352:$P$2459,16,0)</f>
        <v>IP1020200407</v>
      </c>
      <c r="M136" s="226"/>
      <c r="N136" s="226"/>
      <c r="O136" s="226"/>
      <c r="P136" s="227"/>
      <c r="Q136" s="186" t="str">
        <f aca="false">IF(AND(Q$31&gt;=$AA136,Q$31&lt;=$AA136,NOT(ISBLANK($AA136))),$H136,"")</f>
        <v/>
      </c>
      <c r="R136" s="186" t="str">
        <f aca="false">IF(AND(R$31&gt;=$AA136,R$31&lt;=$AA136,NOT(ISBLANK($AA136))),$H136,"")</f>
        <v/>
      </c>
      <c r="S136" s="218" t="n">
        <f aca="false">IF(AND(S$31&gt;=$AA136,S$31&lt;=$AA136,NOT(ISBLANK($AA136))),$H136,"")</f>
        <v>0.5</v>
      </c>
      <c r="T136" s="186" t="str">
        <f aca="false">IF(AND(T$31&gt;=$AA136,T$31&lt;=$AA136,NOT(ISBLANK($AA136))),$H136,"")</f>
        <v/>
      </c>
      <c r="U136" s="186" t="str">
        <f aca="false">IF(AND(U$31&gt;=$AA136,U$31&lt;=$AA136,NOT(ISBLANK($AA136))),$H136,"")</f>
        <v/>
      </c>
      <c r="V136" s="186" t="str">
        <f aca="false">IF(AND(V$31&gt;=$AA136,V$31&lt;=$AA136,NOT(ISBLANK($AA136))),$H136,"")</f>
        <v/>
      </c>
      <c r="W136" s="186" t="str">
        <f aca="false">IF(AND(W$31&gt;=$AA136,W$31&lt;=$AA136,NOT(ISBLANK($AA136))),$H136,"")</f>
        <v/>
      </c>
      <c r="AA136" s="191" t="n">
        <f aca="false">IF($P136,$P136,$F136)</f>
        <v>43929</v>
      </c>
      <c r="AB136" s="225" t="n">
        <f aca="false">IF($J136=$E$22,$H136*448,0)</f>
        <v>0</v>
      </c>
      <c r="AC136" s="225" t="n">
        <f aca="false">IF($J136=$E$22,$I136*448,0)</f>
        <v>0</v>
      </c>
      <c r="AD136" s="327" t="n">
        <f aca="false">IFERROR(VLOOKUP($A136,БДСМ!$A$353:$O$1956,15,0),0)</f>
        <v>0.38</v>
      </c>
      <c r="AE136" s="225" t="n">
        <f aca="false">IFERROR(VLOOKUP($A136,#REF!,13,0),0)</f>
        <v>0</v>
      </c>
      <c r="AF136" s="225" t="n">
        <f aca="false">AB136+AD136</f>
        <v>0.38</v>
      </c>
      <c r="AG136" s="225" t="n">
        <f aca="false">AC136+AE136</f>
        <v>0</v>
      </c>
    </row>
    <row r="137" customFormat="false" ht="15.05" hidden="false" customHeight="false" outlineLevel="0" collapsed="false">
      <c r="A137" s="242" t="n">
        <v>71367256</v>
      </c>
      <c r="B137" s="237" t="s">
        <v>374</v>
      </c>
      <c r="C137" s="237" t="s">
        <v>681</v>
      </c>
      <c r="D137" s="237" t="s">
        <v>144</v>
      </c>
      <c r="E137" s="238" t="n">
        <v>43930</v>
      </c>
      <c r="F137" s="238" t="n">
        <v>43930</v>
      </c>
      <c r="G137" s="237" t="s">
        <v>247</v>
      </c>
      <c r="H137" s="239" t="n">
        <v>0</v>
      </c>
      <c r="I137" s="329"/>
      <c r="J137" s="223" t="s">
        <v>153</v>
      </c>
      <c r="K137" s="224" t="n">
        <f aca="false">VLOOKUP($A137,БДСМ!$A$353:$C$2604,3,0)</f>
        <v>0</v>
      </c>
      <c r="L137" s="225" t="str">
        <f aca="false">VLOOKUP($A137,БДСМ!$A$352:$P$2459,16,0)</f>
        <v>IP1020190327</v>
      </c>
      <c r="M137" s="226"/>
      <c r="N137" s="226"/>
      <c r="O137" s="226"/>
      <c r="P137" s="227"/>
      <c r="Q137" s="186" t="str">
        <f aca="false">IF(AND(Q$31&gt;=$AA137,Q$31&lt;=$AA137,NOT(ISBLANK($AA137))),$H137,"")</f>
        <v/>
      </c>
      <c r="R137" s="186" t="str">
        <f aca="false">IF(AND(R$31&gt;=$AA137,R$31&lt;=$AA137,NOT(ISBLANK($AA137))),$H137,"")</f>
        <v/>
      </c>
      <c r="S137" s="218" t="str">
        <f aca="false">IF(AND(S$31&gt;=$AA137,S$31&lt;=$AA137,NOT(ISBLANK($AA137))),$H137,"")</f>
        <v/>
      </c>
      <c r="T137" s="186" t="n">
        <v>1</v>
      </c>
      <c r="U137" s="186" t="str">
        <f aca="false">IF(AND(U$31&gt;=$AA137,U$31&lt;=$AA137,NOT(ISBLANK($AA137))),$H137,"")</f>
        <v/>
      </c>
      <c r="V137" s="186" t="str">
        <f aca="false">IF(AND(V$31&gt;=$AA137,V$31&lt;=$AA137,NOT(ISBLANK($AA137))),$H137,"")</f>
        <v/>
      </c>
      <c r="W137" s="186" t="str">
        <f aca="false">IF(AND(W$31&gt;=$AA137,W$31&lt;=$AA137,NOT(ISBLANK($AA137))),$H137,"")</f>
        <v/>
      </c>
      <c r="AA137" s="191" t="n">
        <f aca="false">IF($P137,$P137,$F137)</f>
        <v>43930</v>
      </c>
      <c r="AB137" s="225" t="n">
        <f aca="false">IF($J137=$E$22,$H137*448,0)</f>
        <v>0</v>
      </c>
      <c r="AC137" s="225" t="n">
        <f aca="false">IF($J137=$E$22,$I137*448,0)</f>
        <v>0</v>
      </c>
      <c r="AD137" s="327" t="n">
        <f aca="false">IFERROR(VLOOKUP($A137,БДСМ!$A$353:$O$1956,15,0),0)</f>
        <v>0</v>
      </c>
      <c r="AE137" s="225" t="n">
        <f aca="false">IFERROR(VLOOKUP($A137,#REF!,13,0),0)</f>
        <v>0</v>
      </c>
      <c r="AF137" s="225" t="n">
        <f aca="false">AB137+AD137</f>
        <v>0</v>
      </c>
      <c r="AG137" s="225" t="n">
        <f aca="false">AC137+AE137</f>
        <v>0</v>
      </c>
    </row>
    <row r="138" customFormat="false" ht="15.05" hidden="false" customHeight="false" outlineLevel="0" collapsed="false">
      <c r="A138" s="242" t="n">
        <v>71643226</v>
      </c>
      <c r="B138" s="237" t="s">
        <v>686</v>
      </c>
      <c r="C138" s="237" t="s">
        <v>687</v>
      </c>
      <c r="D138" s="237" t="s">
        <v>122</v>
      </c>
      <c r="E138" s="238" t="n">
        <v>43930</v>
      </c>
      <c r="F138" s="238" t="n">
        <v>43930</v>
      </c>
      <c r="G138" s="237" t="s">
        <v>247</v>
      </c>
      <c r="H138" s="239" t="n">
        <v>2</v>
      </c>
      <c r="I138" s="186"/>
      <c r="J138" s="223" t="str">
        <f aca="false">D138</f>
        <v>M_K_VLGO</v>
      </c>
      <c r="K138" s="224" t="n">
        <f aca="false">VLOOKUP($A138,БДСМ!$A$353:$C$2604,3,0)</f>
        <v>0</v>
      </c>
      <c r="L138" s="225" t="str">
        <f aca="false">VLOOKUP($A138,БДСМ!$A$352:$P$2459,16,0)</f>
        <v>IP1020200318</v>
      </c>
      <c r="M138" s="226"/>
      <c r="N138" s="226"/>
      <c r="O138" s="226"/>
      <c r="P138" s="227"/>
      <c r="Q138" s="186" t="str">
        <f aca="false">IF(AND(Q$31&gt;=$AA138,Q$31&lt;=$AA138,NOT(ISBLANK($AA138))),$H138,"")</f>
        <v/>
      </c>
      <c r="R138" s="186" t="str">
        <f aca="false">IF(AND(R$31&gt;=$AA138,R$31&lt;=$AA138,NOT(ISBLANK($AA138))),$H138,"")</f>
        <v/>
      </c>
      <c r="S138" s="218" t="str">
        <f aca="false">IF(AND(S$31&gt;=$AA138,S$31&lt;=$AA138,NOT(ISBLANK($AA138))),$H138,"")</f>
        <v/>
      </c>
      <c r="T138" s="186" t="n">
        <f aca="false">IF(AND(T$31&gt;=$AA138,T$31&lt;=$AA138,NOT(ISBLANK($AA138))),$H138,"")</f>
        <v>2</v>
      </c>
      <c r="U138" s="186" t="str">
        <f aca="false">IF(AND(U$31&gt;=$AA138,U$31&lt;=$AA138,NOT(ISBLANK($AA138))),$H138,"")</f>
        <v/>
      </c>
      <c r="V138" s="186" t="str">
        <f aca="false">IF(AND(V$31&gt;=$AA138,V$31&lt;=$AA138,NOT(ISBLANK($AA138))),$H138,"")</f>
        <v/>
      </c>
      <c r="W138" s="186" t="str">
        <f aca="false">IF(AND(W$31&gt;=$AA138,W$31&lt;=$AA138,NOT(ISBLANK($AA138))),$H138,"")</f>
        <v/>
      </c>
      <c r="AA138" s="191" t="n">
        <f aca="false">IF($P138,$P138,$F138)</f>
        <v>43930</v>
      </c>
      <c r="AB138" s="225" t="n">
        <f aca="false">IF($J138=$E$22,$H138*448,0)</f>
        <v>0</v>
      </c>
      <c r="AC138" s="225" t="n">
        <f aca="false">IF($J138=$E$22,$I138*448,0)</f>
        <v>0</v>
      </c>
      <c r="AD138" s="327" t="n">
        <f aca="false">IFERROR(VLOOKUP($A138,БДСМ!$A$353:$O$1956,15,0),0)</f>
        <v>286.6</v>
      </c>
      <c r="AE138" s="225" t="n">
        <f aca="false">IFERROR(VLOOKUP($A138,#REF!,13,0),0)</f>
        <v>0</v>
      </c>
      <c r="AF138" s="225" t="n">
        <f aca="false">AB138+AD138</f>
        <v>286.6</v>
      </c>
      <c r="AG138" s="225" t="n">
        <f aca="false">AC138+AE138</f>
        <v>0</v>
      </c>
    </row>
    <row r="139" customFormat="false" ht="15.05" hidden="false" customHeight="false" outlineLevel="0" collapsed="false">
      <c r="A139" s="236" t="n">
        <v>71656395</v>
      </c>
      <c r="B139" s="243" t="s">
        <v>424</v>
      </c>
      <c r="C139" s="243" t="s">
        <v>591</v>
      </c>
      <c r="D139" s="237" t="s">
        <v>116</v>
      </c>
      <c r="E139" s="238" t="n">
        <v>43930</v>
      </c>
      <c r="F139" s="238" t="n">
        <v>43930</v>
      </c>
      <c r="G139" s="237" t="s">
        <v>247</v>
      </c>
      <c r="H139" s="239" t="n">
        <v>1.5</v>
      </c>
      <c r="I139" s="186"/>
      <c r="J139" s="223" t="str">
        <f aca="false">D139</f>
        <v>VYB_MEC</v>
      </c>
      <c r="K139" s="224" t="n">
        <f aca="false">VLOOKUP($A139,БДСМ!$A$353:$C$2604,3,0)</f>
        <v>0</v>
      </c>
      <c r="L139" s="225" t="str">
        <f aca="false">VLOOKUP($A139,БДСМ!$A$352:$P$2459,16,0)</f>
        <v>IP1020200407</v>
      </c>
      <c r="M139" s="226"/>
      <c r="N139" s="226"/>
      <c r="O139" s="226"/>
      <c r="P139" s="227"/>
      <c r="Q139" s="186" t="str">
        <f aca="false">IF(AND(Q$31&gt;=$AA139,Q$31&lt;=$AA139,NOT(ISBLANK($AA139))),$H139,"")</f>
        <v/>
      </c>
      <c r="R139" s="186" t="str">
        <f aca="false">IF(AND(R$31&gt;=$AA139,R$31&lt;=$AA139,NOT(ISBLANK($AA139))),$H139,"")</f>
        <v/>
      </c>
      <c r="S139" s="218" t="str">
        <f aca="false">IF(AND(S$31&gt;=$AA139,S$31&lt;=$AA139,NOT(ISBLANK($AA139))),$H139,"")</f>
        <v/>
      </c>
      <c r="T139" s="186" t="n">
        <f aca="false">IF(AND(T$31&gt;=$AA139,T$31&lt;=$AA139,NOT(ISBLANK($AA139))),$H139,"")</f>
        <v>1.5</v>
      </c>
      <c r="U139" s="186" t="str">
        <f aca="false">IF(AND(U$31&gt;=$AA139,U$31&lt;=$AA139,NOT(ISBLANK($AA139))),$H139,"")</f>
        <v/>
      </c>
      <c r="V139" s="186" t="str">
        <f aca="false">IF(AND(V$31&gt;=$AA139,V$31&lt;=$AA139,NOT(ISBLANK($AA139))),$H139,"")</f>
        <v/>
      </c>
      <c r="W139" s="186" t="str">
        <f aca="false">IF(AND(W$31&gt;=$AA139,W$31&lt;=$AA139,NOT(ISBLANK($AA139))),$H139,"")</f>
        <v/>
      </c>
      <c r="AA139" s="191" t="n">
        <f aca="false">IF($P139,$P139,$F139)</f>
        <v>43930</v>
      </c>
      <c r="AB139" s="225" t="n">
        <f aca="false">IF($J139=$E$22,$H139*448,0)</f>
        <v>0</v>
      </c>
      <c r="AC139" s="225" t="n">
        <f aca="false">IF($J139=$E$22,$I139*448,0)</f>
        <v>0</v>
      </c>
      <c r="AD139" s="327" t="n">
        <f aca="false">IFERROR(VLOOKUP($A139,БДСМ!$A$353:$O$1956,15,0),0)</f>
        <v>4.51</v>
      </c>
      <c r="AE139" s="225" t="n">
        <f aca="false">IFERROR(VLOOKUP($A139,#REF!,13,0),0)</f>
        <v>0</v>
      </c>
      <c r="AF139" s="225" t="n">
        <f aca="false">AB139+AD139</f>
        <v>4.51</v>
      </c>
      <c r="AG139" s="225" t="n">
        <f aca="false">AC139+AE139</f>
        <v>0</v>
      </c>
    </row>
    <row r="140" customFormat="false" ht="15.05" hidden="false" customHeight="false" outlineLevel="0" collapsed="false">
      <c r="A140" s="241"/>
      <c r="B140" s="244"/>
      <c r="C140" s="244"/>
      <c r="D140" s="237" t="s">
        <v>130</v>
      </c>
      <c r="E140" s="238" t="n">
        <v>43930</v>
      </c>
      <c r="F140" s="238" t="n">
        <v>43930</v>
      </c>
      <c r="G140" s="237" t="s">
        <v>247</v>
      </c>
      <c r="H140" s="239" t="n">
        <v>4.5</v>
      </c>
      <c r="I140" s="186"/>
      <c r="J140" s="223" t="str">
        <f aca="false">D140</f>
        <v>M_K_VKAV</v>
      </c>
      <c r="K140" s="224" t="e">
        <f aca="false">VLOOKUP($A140,БДСМ!$A$353:$C$2604,3,0)</f>
        <v>#N/A</v>
      </c>
      <c r="L140" s="225" t="str">
        <f aca="false">VLOOKUP($A140,БДСМ!$A$352:$P$2459,16,0)</f>
        <v>IP1020200407</v>
      </c>
      <c r="M140" s="226"/>
      <c r="N140" s="226"/>
      <c r="O140" s="226"/>
      <c r="P140" s="227"/>
      <c r="Q140" s="186" t="str">
        <f aca="false">IF(AND(Q$31&gt;=$AA140,Q$31&lt;=$AA140,NOT(ISBLANK($AA140))),$H140,"")</f>
        <v/>
      </c>
      <c r="R140" s="186" t="str">
        <f aca="false">IF(AND(R$31&gt;=$AA140,R$31&lt;=$AA140,NOT(ISBLANK($AA140))),$H140,"")</f>
        <v/>
      </c>
      <c r="S140" s="218" t="str">
        <f aca="false">IF(AND(S$31&gt;=$AA140,S$31&lt;=$AA140,NOT(ISBLANK($AA140))),$H140,"")</f>
        <v/>
      </c>
      <c r="T140" s="186" t="n">
        <f aca="false">IF(AND(T$31&gt;=$AA140,T$31&lt;=$AA140,NOT(ISBLANK($AA140))),$H140,"")</f>
        <v>4.5</v>
      </c>
      <c r="U140" s="186" t="str">
        <f aca="false">IF(AND(U$31&gt;=$AA140,U$31&lt;=$AA140,NOT(ISBLANK($AA140))),$H140,"")</f>
        <v/>
      </c>
      <c r="V140" s="186" t="str">
        <f aca="false">IF(AND(V$31&gt;=$AA140,V$31&lt;=$AA140,NOT(ISBLANK($AA140))),$H140,"")</f>
        <v/>
      </c>
      <c r="W140" s="186" t="str">
        <f aca="false">IF(AND(W$31&gt;=$AA140,W$31&lt;=$AA140,NOT(ISBLANK($AA140))),$H140,"")</f>
        <v/>
      </c>
      <c r="AA140" s="191" t="n">
        <f aca="false">IF($P140,$P140,$F140)</f>
        <v>43930</v>
      </c>
      <c r="AB140" s="225" t="n">
        <f aca="false">IF($J140=$E$22,$H140*448,0)</f>
        <v>0</v>
      </c>
      <c r="AC140" s="225" t="n">
        <f aca="false">IF($J140=$E$22,$I140*448,0)</f>
        <v>0</v>
      </c>
      <c r="AD140" s="327" t="n">
        <f aca="false">IFERROR(VLOOKUP($A140,БДСМ!$A$353:$O$1956,15,0),0)</f>
        <v>4.51</v>
      </c>
      <c r="AE140" s="225" t="n">
        <v>16849.99</v>
      </c>
      <c r="AF140" s="225" t="n">
        <f aca="false">AB140+AD140</f>
        <v>4.51</v>
      </c>
      <c r="AG140" s="225" t="n">
        <f aca="false">AC140+AE140</f>
        <v>16849.99</v>
      </c>
    </row>
    <row r="141" customFormat="false" ht="15.05" hidden="false" customHeight="false" outlineLevel="0" collapsed="false">
      <c r="A141" s="242" t="n">
        <v>71656396</v>
      </c>
      <c r="B141" s="237" t="s">
        <v>424</v>
      </c>
      <c r="C141" s="237" t="s">
        <v>593</v>
      </c>
      <c r="D141" s="237" t="s">
        <v>153</v>
      </c>
      <c r="E141" s="238" t="n">
        <v>43930</v>
      </c>
      <c r="F141" s="238" t="n">
        <v>43930</v>
      </c>
      <c r="G141" s="237" t="s">
        <v>247</v>
      </c>
      <c r="H141" s="239" t="n">
        <v>3</v>
      </c>
      <c r="I141" s="186"/>
      <c r="J141" s="223" t="str">
        <f aca="false">D141</f>
        <v>E_K_IMA</v>
      </c>
      <c r="K141" s="224" t="n">
        <f aca="false">VLOOKUP($A141,БДСМ!$A$353:$C$2604,3,0)</f>
        <v>0</v>
      </c>
      <c r="L141" s="225" t="str">
        <f aca="false">VLOOKUP($A141,БДСМ!$A$352:$P$2459,16,0)</f>
        <v>IP1020200407</v>
      </c>
      <c r="M141" s="226"/>
      <c r="N141" s="226"/>
      <c r="O141" s="226"/>
      <c r="P141" s="227"/>
      <c r="Q141" s="186" t="str">
        <f aca="false">IF(AND(Q$31&gt;=$AA141,Q$31&lt;=$AA141,NOT(ISBLANK($AA141))),$H141,"")</f>
        <v/>
      </c>
      <c r="R141" s="186" t="str">
        <f aca="false">IF(AND(R$31&gt;=$AA141,R$31&lt;=$AA141,NOT(ISBLANK($AA141))),$H141,"")</f>
        <v/>
      </c>
      <c r="S141" s="218" t="str">
        <f aca="false">IF(AND(S$31&gt;=$AA141,S$31&lt;=$AA141,NOT(ISBLANK($AA141))),$H141,"")</f>
        <v/>
      </c>
      <c r="T141" s="186" t="n">
        <f aca="false">IF(AND(T$31&gt;=$AA141,T$31&lt;=$AA141,NOT(ISBLANK($AA141))),$H141,"")</f>
        <v>3</v>
      </c>
      <c r="U141" s="186" t="str">
        <f aca="false">IF(AND(U$31&gt;=$AA141,U$31&lt;=$AA141,NOT(ISBLANK($AA141))),$H141,"")</f>
        <v/>
      </c>
      <c r="V141" s="186" t="str">
        <f aca="false">IF(AND(V$31&gt;=$AA141,V$31&lt;=$AA141,NOT(ISBLANK($AA141))),$H141,"")</f>
        <v/>
      </c>
      <c r="W141" s="186" t="str">
        <f aca="false">IF(AND(W$31&gt;=$AA141,W$31&lt;=$AA141,NOT(ISBLANK($AA141))),$H141,"")</f>
        <v/>
      </c>
      <c r="AA141" s="191" t="n">
        <f aca="false">IF($P141,$P141,$F141)</f>
        <v>43930</v>
      </c>
      <c r="AB141" s="225" t="n">
        <f aca="false">IF($J141=$E$22,$H141*448,0)</f>
        <v>0</v>
      </c>
      <c r="AC141" s="225" t="n">
        <f aca="false">IF($J141=$E$22,$I141*448,0)</f>
        <v>0</v>
      </c>
      <c r="AD141" s="327" t="n">
        <f aca="false">IFERROR(VLOOKUP($A141,БДСМ!$A$353:$O$1956,15,0),0)</f>
        <v>2.25</v>
      </c>
      <c r="AE141" s="225" t="n">
        <f aca="false">IFERROR(VLOOKUP($A141,#REF!,13,0),0)</f>
        <v>0</v>
      </c>
      <c r="AF141" s="225" t="n">
        <f aca="false">AB141+AD141</f>
        <v>2.25</v>
      </c>
      <c r="AG141" s="225" t="n">
        <f aca="false">AC141+AE141</f>
        <v>0</v>
      </c>
    </row>
    <row r="142" customFormat="false" ht="15.05" hidden="false" customHeight="false" outlineLevel="0" collapsed="false">
      <c r="A142" s="242" t="n">
        <v>71657048</v>
      </c>
      <c r="B142" s="237" t="s">
        <v>544</v>
      </c>
      <c r="C142" s="237" t="s">
        <v>545</v>
      </c>
      <c r="D142" s="237" t="s">
        <v>128</v>
      </c>
      <c r="E142" s="238" t="n">
        <v>43930</v>
      </c>
      <c r="F142" s="238" t="n">
        <v>43930</v>
      </c>
      <c r="G142" s="237" t="s">
        <v>238</v>
      </c>
      <c r="H142" s="239" t="n">
        <v>0.5</v>
      </c>
      <c r="I142" s="186"/>
      <c r="J142" s="223" t="str">
        <f aca="false">D142</f>
        <v>M_K_EKOS</v>
      </c>
      <c r="K142" s="224" t="n">
        <f aca="false">VLOOKUP($A142,БДСМ!$A$353:$C$2604,3,0)</f>
        <v>0</v>
      </c>
      <c r="L142" s="225" t="str">
        <f aca="false">VLOOKUP($A142,БДСМ!$A$352:$P$2459,16,0)</f>
        <v>IP1020200407</v>
      </c>
      <c r="P142" s="227"/>
      <c r="Q142" s="186" t="str">
        <f aca="false">IF(AND(Q$31&gt;=$AA142,Q$31&lt;=$AA142,NOT(ISBLANK($AA142))),$H142,"")</f>
        <v/>
      </c>
      <c r="R142" s="186" t="str">
        <f aca="false">IF(AND(R$31&gt;=$AA142,R$31&lt;=$AA142,NOT(ISBLANK($AA142))),$H142,"")</f>
        <v/>
      </c>
      <c r="S142" s="218" t="str">
        <f aca="false">IF(AND(S$31&gt;=$AA142,S$31&lt;=$AA142,NOT(ISBLANK($AA142))),$H142,"")</f>
        <v/>
      </c>
      <c r="T142" s="186" t="n">
        <f aca="false">IF(AND(T$31&gt;=$AA142,T$31&lt;=$AA142,NOT(ISBLANK($AA142))),$H142,"")</f>
        <v>0.5</v>
      </c>
      <c r="U142" s="186" t="str">
        <f aca="false">IF(AND(U$31&gt;=$AA142,U$31&lt;=$AA142,NOT(ISBLANK($AA142))),$H142,"")</f>
        <v/>
      </c>
      <c r="V142" s="186" t="str">
        <f aca="false">IF(AND(V$31&gt;=$AA142,V$31&lt;=$AA142,NOT(ISBLANK($AA142))),$H142,"")</f>
        <v/>
      </c>
      <c r="W142" s="186" t="str">
        <f aca="false">IF(AND(W$31&gt;=$AA142,W$31&lt;=$AA142,NOT(ISBLANK($AA142))),$H142,"")</f>
        <v/>
      </c>
      <c r="AA142" s="191" t="n">
        <f aca="false">IF($P142,$P142,$F142)</f>
        <v>43930</v>
      </c>
      <c r="AB142" s="225" t="n">
        <f aca="false">IF($J142=$E$22,$H142*448,0)</f>
        <v>0</v>
      </c>
      <c r="AC142" s="225" t="n">
        <f aca="false">IF($J142=$E$22,$I142*448,0)</f>
        <v>0</v>
      </c>
      <c r="AD142" s="327" t="n">
        <f aca="false">IFERROR(VLOOKUP($A142,БДСМ!$A$353:$O$1956,15,0),0)</f>
        <v>0.38</v>
      </c>
      <c r="AE142" s="225" t="n">
        <f aca="false">IFERROR(VLOOKUP($A142,#REF!,13,0),0)</f>
        <v>0</v>
      </c>
      <c r="AF142" s="225" t="n">
        <f aca="false">AB142+AD142</f>
        <v>0.38</v>
      </c>
      <c r="AG142" s="225" t="n">
        <f aca="false">AC142+AE142</f>
        <v>0</v>
      </c>
    </row>
    <row r="143" customFormat="false" ht="15.05" hidden="false" customHeight="false" outlineLevel="0" collapsed="false">
      <c r="A143" s="242" t="n">
        <v>71657058</v>
      </c>
      <c r="B143" s="237" t="s">
        <v>604</v>
      </c>
      <c r="C143" s="237" t="s">
        <v>605</v>
      </c>
      <c r="D143" s="237" t="s">
        <v>134</v>
      </c>
      <c r="E143" s="238" t="n">
        <v>43930</v>
      </c>
      <c r="F143" s="238" t="n">
        <v>43930</v>
      </c>
      <c r="G143" s="237" t="s">
        <v>247</v>
      </c>
      <c r="H143" s="239" t="n">
        <v>7</v>
      </c>
      <c r="I143" s="186"/>
      <c r="J143" s="223" t="str">
        <f aca="false">D143</f>
        <v>M_K_MKAP</v>
      </c>
      <c r="K143" s="224" t="n">
        <f aca="false">VLOOKUP($A143,БДСМ!$A$353:$C$2604,3,0)</f>
        <v>0</v>
      </c>
      <c r="L143" s="225" t="str">
        <f aca="false">VLOOKUP($A143,БДСМ!$A$352:$P$2459,16,0)</f>
        <v>IP1020200407</v>
      </c>
      <c r="P143" s="227"/>
      <c r="Q143" s="186" t="str">
        <f aca="false">IF(AND(Q$31&gt;=$AA143,Q$31&lt;=$AA143,NOT(ISBLANK($AA143))),$H143,"")</f>
        <v/>
      </c>
      <c r="R143" s="186" t="str">
        <f aca="false">IF(AND(R$31&gt;=$AA143,R$31&lt;=$AA143,NOT(ISBLANK($AA143))),$H143,"")</f>
        <v/>
      </c>
      <c r="S143" s="218" t="str">
        <f aca="false">IF(AND(S$31&gt;=$AA143,S$31&lt;=$AA143,NOT(ISBLANK($AA143))),$H143,"")</f>
        <v/>
      </c>
      <c r="T143" s="186" t="n">
        <f aca="false">IF(AND(T$31&gt;=$AA143,T$31&lt;=$AA143,NOT(ISBLANK($AA143))),$H143,"")</f>
        <v>7</v>
      </c>
      <c r="U143" s="186" t="str">
        <f aca="false">IF(AND(U$31&gt;=$AA143,U$31&lt;=$AA143,NOT(ISBLANK($AA143))),$H143,"")</f>
        <v/>
      </c>
      <c r="V143" s="186" t="str">
        <f aca="false">IF(AND(V$31&gt;=$AA143,V$31&lt;=$AA143,NOT(ISBLANK($AA143))),$H143,"")</f>
        <v/>
      </c>
      <c r="W143" s="186" t="str">
        <f aca="false">IF(AND(W$31&gt;=$AA143,W$31&lt;=$AA143,NOT(ISBLANK($AA143))),$H143,"")</f>
        <v/>
      </c>
      <c r="AA143" s="191" t="n">
        <f aca="false">IF($P143,$P143,$F143)</f>
        <v>43930</v>
      </c>
      <c r="AB143" s="225" t="n">
        <f aca="false">IF($J143=$E$22,$H143*448,0)</f>
        <v>0</v>
      </c>
      <c r="AC143" s="225" t="n">
        <f aca="false">IF($J143=$E$22,$I143*448,0)</f>
        <v>0</v>
      </c>
      <c r="AD143" s="327" t="n">
        <f aca="false">IFERROR(VLOOKUP($A143,БДСМ!$A$353:$O$1956,15,0),0)</f>
        <v>5.25</v>
      </c>
      <c r="AE143" s="225" t="n">
        <f aca="false">IFERROR(VLOOKUP($A143,#REF!,13,0),0)</f>
        <v>0</v>
      </c>
      <c r="AF143" s="225" t="n">
        <f aca="false">AB143+AD143</f>
        <v>5.25</v>
      </c>
      <c r="AG143" s="225" t="n">
        <f aca="false">AC143+AE143</f>
        <v>0</v>
      </c>
    </row>
    <row r="144" customFormat="false" ht="15.05" hidden="false" customHeight="false" outlineLevel="0" collapsed="false">
      <c r="A144" s="242" t="n">
        <v>71657082</v>
      </c>
      <c r="B144" s="237" t="s">
        <v>515</v>
      </c>
      <c r="C144" s="237" t="s">
        <v>516</v>
      </c>
      <c r="D144" s="237" t="s">
        <v>155</v>
      </c>
      <c r="E144" s="238" t="n">
        <v>43930</v>
      </c>
      <c r="F144" s="238" t="n">
        <v>43930</v>
      </c>
      <c r="G144" s="237" t="s">
        <v>238</v>
      </c>
      <c r="H144" s="239" t="n">
        <v>1.2</v>
      </c>
      <c r="I144" s="186"/>
      <c r="J144" s="223" t="str">
        <f aca="false">D144</f>
        <v>E_K_DZHI</v>
      </c>
      <c r="K144" s="224" t="n">
        <f aca="false">VLOOKUP($A144,БДСМ!$A$353:$C$2604,3,0)</f>
        <v>0</v>
      </c>
      <c r="L144" s="225" t="str">
        <f aca="false">VLOOKUP($A144,БДСМ!$A$352:$P$2459,16,0)</f>
        <v>IP1020200407</v>
      </c>
      <c r="P144" s="227"/>
      <c r="Q144" s="186" t="str">
        <f aca="false">IF(AND(Q$31&gt;=$AA144,Q$31&lt;=$AA144,NOT(ISBLANK($AA144))),$H144,"")</f>
        <v/>
      </c>
      <c r="R144" s="186" t="str">
        <f aca="false">IF(AND(R$31&gt;=$AA144,R$31&lt;=$AA144,NOT(ISBLANK($AA144))),$H144,"")</f>
        <v/>
      </c>
      <c r="S144" s="218" t="str">
        <f aca="false">IF(AND(S$31&gt;=$AA144,S$31&lt;=$AA144,NOT(ISBLANK($AA144))),$H144,"")</f>
        <v/>
      </c>
      <c r="T144" s="186" t="n">
        <f aca="false">IF(AND(T$31&gt;=$AA144,T$31&lt;=$AA144,NOT(ISBLANK($AA144))),$H144,"")</f>
        <v>1.2</v>
      </c>
      <c r="U144" s="186" t="str">
        <f aca="false">IF(AND(U$31&gt;=$AA144,U$31&lt;=$AA144,NOT(ISBLANK($AA144))),$H144,"")</f>
        <v/>
      </c>
      <c r="V144" s="186" t="str">
        <f aca="false">IF(AND(V$31&gt;=$AA144,V$31&lt;=$AA144,NOT(ISBLANK($AA144))),$H144,"")</f>
        <v/>
      </c>
      <c r="W144" s="186" t="str">
        <f aca="false">IF(AND(W$31&gt;=$AA144,W$31&lt;=$AA144,NOT(ISBLANK($AA144))),$H144,"")</f>
        <v/>
      </c>
      <c r="AA144" s="191" t="n">
        <f aca="false">IF($P144,$P144,$F144)</f>
        <v>43930</v>
      </c>
      <c r="AB144" s="225" t="n">
        <f aca="false">IF($J144=$E$22,$H144*448,0)</f>
        <v>0</v>
      </c>
      <c r="AC144" s="225" t="n">
        <f aca="false">IF($J144=$E$22,$I144*448,0)</f>
        <v>0</v>
      </c>
      <c r="AD144" s="327" t="n">
        <f aca="false">IFERROR(VLOOKUP($A144,БДСМ!$A$353:$O$1956,15,0),0)</f>
        <v>0.96</v>
      </c>
      <c r="AE144" s="225" t="n">
        <f aca="false">IFERROR(VLOOKUP($A144,#REF!,13,0),0)</f>
        <v>0</v>
      </c>
      <c r="AF144" s="225" t="n">
        <f aca="false">AB144+AD144</f>
        <v>0.96</v>
      </c>
      <c r="AG144" s="225" t="n">
        <f aca="false">AC144+AE144</f>
        <v>0</v>
      </c>
    </row>
    <row r="145" customFormat="false" ht="15.05" hidden="false" customHeight="false" outlineLevel="0" collapsed="false">
      <c r="A145" s="242" t="n">
        <v>71657090</v>
      </c>
      <c r="B145" s="237" t="s">
        <v>257</v>
      </c>
      <c r="C145" s="237" t="s">
        <v>258</v>
      </c>
      <c r="D145" s="237" t="s">
        <v>116</v>
      </c>
      <c r="E145" s="238" t="n">
        <v>43930</v>
      </c>
      <c r="F145" s="238" t="n">
        <v>43930</v>
      </c>
      <c r="G145" s="237" t="s">
        <v>238</v>
      </c>
      <c r="H145" s="239" t="n">
        <v>0.3</v>
      </c>
      <c r="I145" s="186"/>
      <c r="J145" s="223" t="str">
        <f aca="false">D145</f>
        <v>VYB_MEC</v>
      </c>
      <c r="K145" s="224" t="n">
        <f aca="false">VLOOKUP($A145,БДСМ!$A$353:$C$2604,3,0)</f>
        <v>0</v>
      </c>
      <c r="L145" s="225" t="str">
        <f aca="false">VLOOKUP($A145,БДСМ!$A$352:$P$2459,16,0)</f>
        <v>IP1020200407</v>
      </c>
      <c r="P145" s="227"/>
      <c r="Q145" s="186" t="str">
        <f aca="false">IF(AND(Q$31&gt;=$AA145,Q$31&lt;=$AA145,NOT(ISBLANK($AA145))),$H145,"")</f>
        <v/>
      </c>
      <c r="R145" s="186" t="str">
        <f aca="false">IF(AND(R$31&gt;=$AA145,R$31&lt;=$AA145,NOT(ISBLANK($AA145))),$H145,"")</f>
        <v/>
      </c>
      <c r="S145" s="218" t="str">
        <f aca="false">IF(AND(S$31&gt;=$AA145,S$31&lt;=$AA145,NOT(ISBLANK($AA145))),$H145,"")</f>
        <v/>
      </c>
      <c r="T145" s="186" t="n">
        <f aca="false">IF(AND(T$31&gt;=$AA145,T$31&lt;=$AA145,NOT(ISBLANK($AA145))),$H145,"")</f>
        <v>0.3</v>
      </c>
      <c r="U145" s="186" t="str">
        <f aca="false">IF(AND(U$31&gt;=$AA145,U$31&lt;=$AA145,NOT(ISBLANK($AA145))),$H145,"")</f>
        <v/>
      </c>
      <c r="V145" s="186" t="str">
        <f aca="false">IF(AND(V$31&gt;=$AA145,V$31&lt;=$AA145,NOT(ISBLANK($AA145))),$H145,"")</f>
        <v/>
      </c>
      <c r="W145" s="186" t="str">
        <f aca="false">IF(AND(W$31&gt;=$AA145,W$31&lt;=$AA145,NOT(ISBLANK($AA145))),$H145,"")</f>
        <v/>
      </c>
      <c r="AA145" s="191" t="n">
        <f aca="false">IF($P145,$P145,$F145)</f>
        <v>43930</v>
      </c>
      <c r="AB145" s="225" t="n">
        <f aca="false">IF($J145=$E$22,$H145*448,0)</f>
        <v>0</v>
      </c>
      <c r="AC145" s="225" t="n">
        <f aca="false">IF($J145=$E$22,$I145*448,0)</f>
        <v>0</v>
      </c>
      <c r="AD145" s="327" t="n">
        <f aca="false">IFERROR(VLOOKUP($A145,БДСМ!$A$353:$O$1956,15,0),0)</f>
        <v>0.24</v>
      </c>
      <c r="AE145" s="225" t="n">
        <f aca="false">IFERROR(VLOOKUP($A145,#REF!,13,0),0)</f>
        <v>0</v>
      </c>
      <c r="AF145" s="225" t="n">
        <f aca="false">AB145+AD145</f>
        <v>0.24</v>
      </c>
      <c r="AG145" s="225" t="n">
        <f aca="false">AC145+AE145</f>
        <v>0</v>
      </c>
    </row>
    <row r="146" customFormat="false" ht="15.05" hidden="false" customHeight="false" outlineLevel="0" collapsed="false">
      <c r="A146" s="242" t="n">
        <v>71657098</v>
      </c>
      <c r="B146" s="237" t="s">
        <v>520</v>
      </c>
      <c r="C146" s="237" t="s">
        <v>521</v>
      </c>
      <c r="D146" s="237" t="s">
        <v>132</v>
      </c>
      <c r="E146" s="238" t="n">
        <v>43930</v>
      </c>
      <c r="F146" s="238" t="n">
        <v>43930</v>
      </c>
      <c r="G146" s="237" t="s">
        <v>238</v>
      </c>
      <c r="H146" s="239" t="n">
        <v>1</v>
      </c>
      <c r="I146" s="186"/>
      <c r="J146" s="223" t="str">
        <f aca="false">D146</f>
        <v>M_K_VZAK</v>
      </c>
      <c r="K146" s="224" t="n">
        <f aca="false">VLOOKUP($A146,БДСМ!$A$353:$C$2604,3,0)</f>
        <v>0</v>
      </c>
      <c r="L146" s="225" t="str">
        <f aca="false">VLOOKUP($A146,БДСМ!$A$352:$P$2459,16,0)</f>
        <v>IP1020200407</v>
      </c>
      <c r="P146" s="227"/>
      <c r="Q146" s="186" t="str">
        <f aca="false">IF(AND(Q$31&gt;=$AA146,Q$31&lt;=$AA146,NOT(ISBLANK($AA146))),$H146,"")</f>
        <v/>
      </c>
      <c r="R146" s="186" t="str">
        <f aca="false">IF(AND(R$31&gt;=$AA146,R$31&lt;=$AA146,NOT(ISBLANK($AA146))),$H146,"")</f>
        <v/>
      </c>
      <c r="S146" s="218" t="str">
        <f aca="false">IF(AND(S$31&gt;=$AA146,S$31&lt;=$AA146,NOT(ISBLANK($AA146))),$H146,"")</f>
        <v/>
      </c>
      <c r="T146" s="186" t="n">
        <f aca="false">IF(AND(T$31&gt;=$AA146,T$31&lt;=$AA146,NOT(ISBLANK($AA146))),$H146,"")</f>
        <v>1</v>
      </c>
      <c r="U146" s="186" t="str">
        <f aca="false">IF(AND(U$31&gt;=$AA146,U$31&lt;=$AA146,NOT(ISBLANK($AA146))),$H146,"")</f>
        <v/>
      </c>
      <c r="V146" s="186" t="str">
        <f aca="false">IF(AND(V$31&gt;=$AA146,V$31&lt;=$AA146,NOT(ISBLANK($AA146))),$H146,"")</f>
        <v/>
      </c>
      <c r="W146" s="186" t="str">
        <f aca="false">IF(AND(W$31&gt;=$AA146,W$31&lt;=$AA146,NOT(ISBLANK($AA146))),$H146,"")</f>
        <v/>
      </c>
      <c r="AA146" s="191" t="n">
        <f aca="false">IF($P146,$P146,$F146)</f>
        <v>43930</v>
      </c>
      <c r="AB146" s="225" t="n">
        <f aca="false">IF($J146=$E$22,$H146*448,0)</f>
        <v>0</v>
      </c>
      <c r="AC146" s="225" t="n">
        <f aca="false">IF($J146=$E$22,$I146*448,0)</f>
        <v>0</v>
      </c>
      <c r="AD146" s="327" t="n">
        <f aca="false">IFERROR(VLOOKUP($A146,БДСМ!$A$353:$O$1956,15,0),0)</f>
        <v>0.75</v>
      </c>
      <c r="AE146" s="225" t="n">
        <f aca="false">IFERROR(VLOOKUP($A146,#REF!,13,0),0)</f>
        <v>0</v>
      </c>
      <c r="AF146" s="225" t="n">
        <f aca="false">AB146+AD146</f>
        <v>0.75</v>
      </c>
      <c r="AG146" s="225" t="n">
        <f aca="false">AC146+AE146</f>
        <v>0</v>
      </c>
    </row>
    <row r="147" customFormat="false" ht="15.05" hidden="false" customHeight="false" outlineLevel="0" collapsed="false">
      <c r="A147" s="242" t="n">
        <v>71657106</v>
      </c>
      <c r="B147" s="237" t="s">
        <v>515</v>
      </c>
      <c r="C147" s="237" t="s">
        <v>524</v>
      </c>
      <c r="D147" s="237" t="s">
        <v>136</v>
      </c>
      <c r="E147" s="238" t="n">
        <v>43930</v>
      </c>
      <c r="F147" s="238" t="n">
        <v>43930</v>
      </c>
      <c r="G147" s="237" t="s">
        <v>238</v>
      </c>
      <c r="H147" s="239" t="n">
        <v>1</v>
      </c>
      <c r="I147" s="186"/>
      <c r="J147" s="223" t="str">
        <f aca="false">D147</f>
        <v>M_K_VGAB</v>
      </c>
      <c r="K147" s="224" t="n">
        <f aca="false">VLOOKUP($A147,БДСМ!$A$353:$C$2604,3,0)</f>
        <v>0</v>
      </c>
      <c r="L147" s="225" t="str">
        <f aca="false">VLOOKUP($A147,БДСМ!$A$352:$P$2459,16,0)</f>
        <v>IP1020200407</v>
      </c>
      <c r="P147" s="227"/>
      <c r="Q147" s="186" t="str">
        <f aca="false">IF(AND(Q$31&gt;=$AA147,Q$31&lt;=$AA147,NOT(ISBLANK($AA147))),$H147,"")</f>
        <v/>
      </c>
      <c r="R147" s="186" t="str">
        <f aca="false">IF(AND(R$31&gt;=$AA147,R$31&lt;=$AA147,NOT(ISBLANK($AA147))),$H147,"")</f>
        <v/>
      </c>
      <c r="S147" s="218" t="str">
        <f aca="false">IF(AND(S$31&gt;=$AA147,S$31&lt;=$AA147,NOT(ISBLANK($AA147))),$H147,"")</f>
        <v/>
      </c>
      <c r="T147" s="186" t="n">
        <f aca="false">IF(AND(T$31&gt;=$AA147,T$31&lt;=$AA147,NOT(ISBLANK($AA147))),$H147,"")</f>
        <v>1</v>
      </c>
      <c r="U147" s="186" t="str">
        <f aca="false">IF(AND(U$31&gt;=$AA147,U$31&lt;=$AA147,NOT(ISBLANK($AA147))),$H147,"")</f>
        <v/>
      </c>
      <c r="V147" s="186" t="str">
        <f aca="false">IF(AND(V$31&gt;=$AA147,V$31&lt;=$AA147,NOT(ISBLANK($AA147))),$H147,"")</f>
        <v/>
      </c>
      <c r="W147" s="186" t="str">
        <f aca="false">IF(AND(W$31&gt;=$AA147,W$31&lt;=$AA147,NOT(ISBLANK($AA147))),$H147,"")</f>
        <v/>
      </c>
      <c r="AA147" s="191" t="n">
        <f aca="false">IF($P147,$P147,$F147)</f>
        <v>43930</v>
      </c>
      <c r="AB147" s="225" t="n">
        <f aca="false">IF($J147=$E$22,$H147*448,0)</f>
        <v>0</v>
      </c>
      <c r="AC147" s="225" t="n">
        <f aca="false">IF($J147=$E$22,$I147*448,0)</f>
        <v>0</v>
      </c>
      <c r="AD147" s="327" t="n">
        <f aca="false">IFERROR(VLOOKUP($A147,БДСМ!$A$353:$O$1956,15,0),0)</f>
        <v>0.75</v>
      </c>
      <c r="AE147" s="225" t="n">
        <f aca="false">IFERROR(VLOOKUP($A147,#REF!,13,0),0)</f>
        <v>0</v>
      </c>
      <c r="AF147" s="225" t="n">
        <f aca="false">AB147+AD147</f>
        <v>0.75</v>
      </c>
      <c r="AG147" s="225" t="n">
        <f aca="false">AC147+AE147</f>
        <v>0</v>
      </c>
    </row>
    <row r="148" customFormat="false" ht="15.05" hidden="false" customHeight="false" outlineLevel="0" collapsed="false">
      <c r="A148" s="242" t="n">
        <v>71657114</v>
      </c>
      <c r="B148" s="237" t="s">
        <v>394</v>
      </c>
      <c r="C148" s="237" t="s">
        <v>526</v>
      </c>
      <c r="D148" s="237" t="s">
        <v>128</v>
      </c>
      <c r="E148" s="238" t="n">
        <v>43930</v>
      </c>
      <c r="F148" s="238" t="n">
        <v>43930</v>
      </c>
      <c r="G148" s="237" t="s">
        <v>238</v>
      </c>
      <c r="H148" s="239" t="n">
        <v>1</v>
      </c>
      <c r="I148" s="186"/>
      <c r="J148" s="223" t="str">
        <f aca="false">D148</f>
        <v>M_K_EKOS</v>
      </c>
      <c r="K148" s="224" t="n">
        <f aca="false">VLOOKUP($A148,БДСМ!$A$353:$C$2604,3,0)</f>
        <v>0</v>
      </c>
      <c r="L148" s="225" t="str">
        <f aca="false">VLOOKUP($A148,БДСМ!$A$352:$P$2459,16,0)</f>
        <v>IP1020200407</v>
      </c>
      <c r="P148" s="227"/>
      <c r="Q148" s="186" t="str">
        <f aca="false">IF(AND(Q$31&gt;=$AA148,Q$31&lt;=$AA148,NOT(ISBLANK($AA148))),$H148,"")</f>
        <v/>
      </c>
      <c r="R148" s="186" t="str">
        <f aca="false">IF(AND(R$31&gt;=$AA148,R$31&lt;=$AA148,NOT(ISBLANK($AA148))),$H148,"")</f>
        <v/>
      </c>
      <c r="S148" s="218" t="str">
        <f aca="false">IF(AND(S$31&gt;=$AA148,S$31&lt;=$AA148,NOT(ISBLANK($AA148))),$H148,"")</f>
        <v/>
      </c>
      <c r="T148" s="186" t="n">
        <f aca="false">IF(AND(T$31&gt;=$AA148,T$31&lt;=$AA148,NOT(ISBLANK($AA148))),$H148,"")</f>
        <v>1</v>
      </c>
      <c r="U148" s="186" t="str">
        <f aca="false">IF(AND(U$31&gt;=$AA148,U$31&lt;=$AA148,NOT(ISBLANK($AA148))),$H148,"")</f>
        <v/>
      </c>
      <c r="V148" s="186" t="str">
        <f aca="false">IF(AND(V$31&gt;=$AA148,V$31&lt;=$AA148,NOT(ISBLANK($AA148))),$H148,"")</f>
        <v/>
      </c>
      <c r="W148" s="186" t="str">
        <f aca="false">IF(AND(W$31&gt;=$AA148,W$31&lt;=$AA148,NOT(ISBLANK($AA148))),$H148,"")</f>
        <v/>
      </c>
      <c r="AA148" s="191" t="n">
        <f aca="false">IF($P148,$P148,$F148)</f>
        <v>43930</v>
      </c>
      <c r="AB148" s="225" t="n">
        <f aca="false">IF($J148=$E$22,$H148*448,0)</f>
        <v>0</v>
      </c>
      <c r="AC148" s="225" t="n">
        <f aca="false">IF($J148=$E$22,$I148*448,0)</f>
        <v>0</v>
      </c>
      <c r="AD148" s="327" t="n">
        <f aca="false">IFERROR(VLOOKUP($A148,БДСМ!$A$353:$O$1956,15,0),0)</f>
        <v>0.75</v>
      </c>
      <c r="AE148" s="225" t="n">
        <f aca="false">IFERROR(VLOOKUP($A148,#REF!,13,0),0)</f>
        <v>0</v>
      </c>
      <c r="AF148" s="225" t="n">
        <f aca="false">AB148+AD148</f>
        <v>0.75</v>
      </c>
      <c r="AG148" s="225" t="n">
        <f aca="false">AC148+AE148</f>
        <v>0</v>
      </c>
    </row>
    <row r="149" customFormat="false" ht="15.05" hidden="false" customHeight="false" outlineLevel="0" collapsed="false">
      <c r="A149" s="242" t="n">
        <v>71657122</v>
      </c>
      <c r="B149" s="237" t="s">
        <v>528</v>
      </c>
      <c r="C149" s="237" t="s">
        <v>529</v>
      </c>
      <c r="D149" s="237" t="s">
        <v>126</v>
      </c>
      <c r="E149" s="238" t="n">
        <v>43930</v>
      </c>
      <c r="F149" s="238" t="n">
        <v>43930</v>
      </c>
      <c r="G149" s="237" t="s">
        <v>238</v>
      </c>
      <c r="H149" s="239" t="n">
        <v>1</v>
      </c>
      <c r="I149" s="186"/>
      <c r="J149" s="223" t="str">
        <f aca="false">D149</f>
        <v>M_K_SSEV</v>
      </c>
      <c r="K149" s="224" t="n">
        <f aca="false">VLOOKUP($A149,БДСМ!$A$353:$C$2604,3,0)</f>
        <v>0</v>
      </c>
      <c r="L149" s="225" t="str">
        <f aca="false">VLOOKUP($A149,БДСМ!$A$352:$P$2459,16,0)</f>
        <v>IP1020200407</v>
      </c>
      <c r="P149" s="227"/>
      <c r="Q149" s="186" t="str">
        <f aca="false">IF(AND(Q$31&gt;=$AA149,Q$31&lt;=$AA149,NOT(ISBLANK($AA149))),$H149,"")</f>
        <v/>
      </c>
      <c r="R149" s="186" t="str">
        <f aca="false">IF(AND(R$31&gt;=$AA149,R$31&lt;=$AA149,NOT(ISBLANK($AA149))),$H149,"")</f>
        <v/>
      </c>
      <c r="S149" s="218" t="str">
        <f aca="false">IF(AND(S$31&gt;=$AA149,S$31&lt;=$AA149,NOT(ISBLANK($AA149))),$H149,"")</f>
        <v/>
      </c>
      <c r="T149" s="186" t="n">
        <f aca="false">IF(AND(T$31&gt;=$AA149,T$31&lt;=$AA149,NOT(ISBLANK($AA149))),$H149,"")</f>
        <v>1</v>
      </c>
      <c r="U149" s="186" t="str">
        <f aca="false">IF(AND(U$31&gt;=$AA149,U$31&lt;=$AA149,NOT(ISBLANK($AA149))),$H149,"")</f>
        <v/>
      </c>
      <c r="V149" s="186" t="str">
        <f aca="false">IF(AND(V$31&gt;=$AA149,V$31&lt;=$AA149,NOT(ISBLANK($AA149))),$H149,"")</f>
        <v/>
      </c>
      <c r="W149" s="186" t="str">
        <f aca="false">IF(AND(W$31&gt;=$AA149,W$31&lt;=$AA149,NOT(ISBLANK($AA149))),$H149,"")</f>
        <v/>
      </c>
      <c r="AA149" s="191" t="n">
        <f aca="false">IF($P149,$P149,$F149)</f>
        <v>43930</v>
      </c>
      <c r="AB149" s="225" t="n">
        <f aca="false">IF($J149=$E$22,$H149*448,0)</f>
        <v>0</v>
      </c>
      <c r="AC149" s="225" t="n">
        <f aca="false">IF($J149=$E$22,$I149*448,0)</f>
        <v>0</v>
      </c>
      <c r="AD149" s="327" t="n">
        <f aca="false">IFERROR(VLOOKUP($A149,БДСМ!$A$353:$O$1956,15,0),0)</f>
        <v>0.75</v>
      </c>
      <c r="AE149" s="225" t="n">
        <f aca="false">IFERROR(VLOOKUP($A149,#REF!,13,0),0)</f>
        <v>0</v>
      </c>
      <c r="AF149" s="225" t="n">
        <f aca="false">AB149+AD149</f>
        <v>0.75</v>
      </c>
      <c r="AG149" s="225" t="n">
        <f aca="false">AC149+AE149</f>
        <v>0</v>
      </c>
    </row>
    <row r="150" customFormat="false" ht="15.05" hidden="false" customHeight="false" outlineLevel="0" collapsed="false">
      <c r="A150" s="242" t="n">
        <v>71646410</v>
      </c>
      <c r="B150" s="237" t="s">
        <v>698</v>
      </c>
      <c r="C150" s="237" t="s">
        <v>699</v>
      </c>
      <c r="D150" s="237" t="s">
        <v>116</v>
      </c>
      <c r="E150" s="238" t="n">
        <v>43931</v>
      </c>
      <c r="F150" s="238" t="n">
        <v>43931</v>
      </c>
      <c r="G150" s="237" t="s">
        <v>274</v>
      </c>
      <c r="H150" s="239" t="n">
        <v>0</v>
      </c>
      <c r="I150" s="186" t="n">
        <v>2</v>
      </c>
      <c r="J150" s="223" t="s">
        <v>138</v>
      </c>
      <c r="K150" s="224" t="str">
        <f aca="false">VLOOKUP($A150,БДСМ!$A$353:$C$2604,3,0)</f>
        <v>STOP_PCK</v>
      </c>
      <c r="L150" s="225" t="str">
        <f aca="false">VLOOKUP($A150,БДСМ!$A$352:$P$2459,16,0)</f>
        <v>AKORO</v>
      </c>
      <c r="P150" s="227"/>
      <c r="Q150" s="186" t="str">
        <f aca="false">IF(AND(Q$31&gt;=$AA150,Q$31&lt;=$AA150,NOT(ISBLANK($AA150))),$H150,"")</f>
        <v/>
      </c>
      <c r="R150" s="186" t="str">
        <f aca="false">IF(AND(R$31&gt;=$AA150,R$31&lt;=$AA150,NOT(ISBLANK($AA150))),$H150,"")</f>
        <v/>
      </c>
      <c r="S150" s="218" t="str">
        <f aca="false">IF(AND(S$31&gt;=$AA150,S$31&lt;=$AA150,NOT(ISBLANK($AA150))),$H150,"")</f>
        <v/>
      </c>
      <c r="T150" s="186" t="str">
        <f aca="false">IF(AND(T$31&gt;=$AA150,T$31&lt;=$AA150,NOT(ISBLANK($AA150))),$H150,"")</f>
        <v/>
      </c>
      <c r="U150" s="186" t="n">
        <f aca="false">IF(AND(U$31&gt;=$AA150,U$31&lt;=$AA150,NOT(ISBLANK($AA150))),$H150,"")</f>
        <v>0</v>
      </c>
      <c r="V150" s="186" t="str">
        <f aca="false">IF(AND(V$31&gt;=$AA150,V$31&lt;=$AA150,NOT(ISBLANK($AA150))),$H150,"")</f>
        <v/>
      </c>
      <c r="W150" s="186" t="str">
        <f aca="false">IF(AND(W$31&gt;=$AA150,W$31&lt;=$AA150,NOT(ISBLANK($AA150))),$H150,"")</f>
        <v/>
      </c>
      <c r="AA150" s="191" t="n">
        <f aca="false">IF($P150,$P150,$F150)</f>
        <v>43931</v>
      </c>
      <c r="AB150" s="225" t="n">
        <f aca="false">IF($J150=$E$22,$H150*448,0)</f>
        <v>0</v>
      </c>
      <c r="AC150" s="225" t="n">
        <f aca="false">IF($J150=$E$22,$I150*448,0)</f>
        <v>896</v>
      </c>
      <c r="AD150" s="327" t="n">
        <f aca="false">IFERROR(VLOOKUP($A150,БДСМ!$A$353:$O$1956,15,0),0)</f>
        <v>287.1</v>
      </c>
      <c r="AE150" s="225" t="n">
        <f aca="false">IFERROR(VLOOKUP($A150,#REF!,13,0),0)</f>
        <v>0</v>
      </c>
      <c r="AF150" s="225" t="n">
        <f aca="false">AB150+AD150</f>
        <v>287.1</v>
      </c>
      <c r="AG150" s="225" t="n">
        <f aca="false">AC150+AE150</f>
        <v>896</v>
      </c>
    </row>
    <row r="151" customFormat="false" ht="15.05" hidden="false" customHeight="false" outlineLevel="0" collapsed="false">
      <c r="A151" s="242" t="n">
        <v>71648240</v>
      </c>
      <c r="B151" s="237" t="s">
        <v>515</v>
      </c>
      <c r="C151" s="237" t="s">
        <v>709</v>
      </c>
      <c r="D151" s="237" t="s">
        <v>116</v>
      </c>
      <c r="E151" s="238" t="n">
        <v>43931</v>
      </c>
      <c r="F151" s="238" t="n">
        <v>43931</v>
      </c>
      <c r="G151" s="237" t="s">
        <v>247</v>
      </c>
      <c r="H151" s="239" t="n">
        <v>0.5</v>
      </c>
      <c r="I151" s="186"/>
      <c r="J151" s="223" t="str">
        <f aca="false">D151</f>
        <v>VYB_MEC</v>
      </c>
      <c r="K151" s="224" t="n">
        <f aca="false">VLOOKUP($A151,БДСМ!$A$353:$C$2604,3,0)</f>
        <v>0</v>
      </c>
      <c r="L151" s="225" t="str">
        <f aca="false">VLOOKUP($A151,БДСМ!$A$352:$P$2459,16,0)</f>
        <v>IP1020200326</v>
      </c>
      <c r="P151" s="227"/>
      <c r="Q151" s="186" t="str">
        <f aca="false">IF(AND(Q$31&gt;=$AA151,Q$31&lt;=$AA151,NOT(ISBLANK($AA151))),$H151,"")</f>
        <v/>
      </c>
      <c r="R151" s="186" t="str">
        <f aca="false">IF(AND(R$31&gt;=$AA151,R$31&lt;=$AA151,NOT(ISBLANK($AA151))),$H151,"")</f>
        <v/>
      </c>
      <c r="S151" s="218" t="str">
        <f aca="false">IF(AND(S$31&gt;=$AA151,S$31&lt;=$AA151,NOT(ISBLANK($AA151))),$H151,"")</f>
        <v/>
      </c>
      <c r="T151" s="186" t="str">
        <f aca="false">IF(AND(T$31&gt;=$AA151,T$31&lt;=$AA151,NOT(ISBLANK($AA151))),$H151,"")</f>
        <v/>
      </c>
      <c r="U151" s="186" t="n">
        <f aca="false">IF(AND(U$31&gt;=$AA151,U$31&lt;=$AA151,NOT(ISBLANK($AA151))),$H151,"")</f>
        <v>0.5</v>
      </c>
      <c r="V151" s="186" t="str">
        <f aca="false">IF(AND(V$31&gt;=$AA151,V$31&lt;=$AA151,NOT(ISBLANK($AA151))),$H151,"")</f>
        <v/>
      </c>
      <c r="W151" s="186" t="str">
        <f aca="false">IF(AND(W$31&gt;=$AA151,W$31&lt;=$AA151,NOT(ISBLANK($AA151))),$H151,"")</f>
        <v/>
      </c>
      <c r="AA151" s="191" t="n">
        <f aca="false">IF($P151,$P151,$F151)</f>
        <v>43931</v>
      </c>
      <c r="AB151" s="225" t="n">
        <f aca="false">IF($J151=$E$22,$H151*448,0)</f>
        <v>0</v>
      </c>
      <c r="AC151" s="225" t="n">
        <f aca="false">IF($J151=$E$22,$I151*448,0)</f>
        <v>0</v>
      </c>
      <c r="AD151" s="327" t="n">
        <f aca="false">IFERROR(VLOOKUP($A151,БДСМ!$A$353:$O$1956,15,0),0)</f>
        <v>0.38</v>
      </c>
      <c r="AE151" s="225" t="n">
        <f aca="false">IFERROR(VLOOKUP($A151,#REF!,13,0),0)</f>
        <v>0</v>
      </c>
      <c r="AF151" s="225" t="n">
        <f aca="false">AB151+AD151</f>
        <v>0.38</v>
      </c>
      <c r="AG151" s="225" t="n">
        <f aca="false">AC151+AE151</f>
        <v>0</v>
      </c>
    </row>
    <row r="152" customFormat="false" ht="15.05" hidden="false" customHeight="false" outlineLevel="0" collapsed="false">
      <c r="A152" s="242" t="n">
        <v>71655732</v>
      </c>
      <c r="B152" s="237" t="s">
        <v>528</v>
      </c>
      <c r="C152" s="237" t="s">
        <v>711</v>
      </c>
      <c r="D152" s="237" t="s">
        <v>138</v>
      </c>
      <c r="E152" s="238" t="n">
        <v>43931</v>
      </c>
      <c r="F152" s="238" t="n">
        <v>43931</v>
      </c>
      <c r="G152" s="237" t="s">
        <v>247</v>
      </c>
      <c r="H152" s="239" t="n">
        <v>16</v>
      </c>
      <c r="I152" s="186" t="n">
        <v>4</v>
      </c>
      <c r="J152" s="223" t="str">
        <f aca="false">D152</f>
        <v>VYB_OSN</v>
      </c>
      <c r="K152" s="224" t="str">
        <f aca="false">VLOOKUP($A152,БДСМ!$A$353:$C$2604,3,0)</f>
        <v>STOP_PCK</v>
      </c>
      <c r="L152" s="225" t="str">
        <f aca="false">VLOOKUP($A152,БДСМ!$A$352:$P$2459,16,0)</f>
        <v>IP1020200406</v>
      </c>
      <c r="P152" s="227"/>
      <c r="Q152" s="186" t="str">
        <f aca="false">IF(AND(Q$31&gt;=$AA152,Q$31&lt;=$AA152,NOT(ISBLANK($AA152))),$H152,"")</f>
        <v/>
      </c>
      <c r="R152" s="186" t="str">
        <f aca="false">IF(AND(R$31&gt;=$AA152,R$31&lt;=$AA152,NOT(ISBLANK($AA152))),$H152,"")</f>
        <v/>
      </c>
      <c r="S152" s="218" t="str">
        <f aca="false">IF(AND(S$31&gt;=$AA152,S$31&lt;=$AA152,NOT(ISBLANK($AA152))),$H152,"")</f>
        <v/>
      </c>
      <c r="T152" s="186" t="str">
        <f aca="false">IF(AND(T$31&gt;=$AA152,T$31&lt;=$AA152,NOT(ISBLANK($AA152))),$H152,"")</f>
        <v/>
      </c>
      <c r="U152" s="186" t="n">
        <f aca="false">IF(AND(U$31&gt;=$AA152,U$31&lt;=$AA152,NOT(ISBLANK($AA152))),$H152,"")</f>
        <v>16</v>
      </c>
      <c r="V152" s="186" t="str">
        <f aca="false">IF(AND(V$31&gt;=$AA152,V$31&lt;=$AA152,NOT(ISBLANK($AA152))),$H152,"")</f>
        <v/>
      </c>
      <c r="W152" s="186" t="str">
        <f aca="false">IF(AND(W$31&gt;=$AA152,W$31&lt;=$AA152,NOT(ISBLANK($AA152))),$H152,"")</f>
        <v/>
      </c>
      <c r="AA152" s="191" t="n">
        <f aca="false">IF($P152,$P152,$F152)</f>
        <v>43931</v>
      </c>
      <c r="AB152" s="225" t="n">
        <f aca="false">IF($J152=$E$22,$H152*448,0)</f>
        <v>7168</v>
      </c>
      <c r="AC152" s="225" t="n">
        <f aca="false">IF($J152=$E$22,$I152*448,0)</f>
        <v>1792</v>
      </c>
      <c r="AD152" s="327" t="n">
        <f aca="false">IFERROR(VLOOKUP($A152,БДСМ!$A$353:$O$1956,15,0),0)</f>
        <v>7008.94</v>
      </c>
      <c r="AE152" s="225" t="n">
        <f aca="false">IFERROR(VLOOKUP($A152,#REF!,13,0),0)</f>
        <v>0</v>
      </c>
      <c r="AF152" s="225" t="n">
        <f aca="false">AB152+AD152</f>
        <v>14176.94</v>
      </c>
      <c r="AG152" s="225" t="n">
        <f aca="false">AC152+AE152</f>
        <v>1792</v>
      </c>
    </row>
    <row r="153" customFormat="false" ht="15.05" hidden="false" customHeight="false" outlineLevel="0" collapsed="false">
      <c r="A153" s="242" t="n">
        <v>71655742</v>
      </c>
      <c r="B153" s="237" t="s">
        <v>714</v>
      </c>
      <c r="C153" s="237" t="s">
        <v>715</v>
      </c>
      <c r="D153" s="237" t="s">
        <v>144</v>
      </c>
      <c r="E153" s="238" t="n">
        <v>43931</v>
      </c>
      <c r="F153" s="238" t="n">
        <v>43931</v>
      </c>
      <c r="G153" s="237" t="s">
        <v>247</v>
      </c>
      <c r="H153" s="239" t="n">
        <v>1</v>
      </c>
      <c r="I153" s="186"/>
      <c r="J153" s="223" t="s">
        <v>155</v>
      </c>
      <c r="K153" s="224" t="str">
        <f aca="false">VLOOKUP($A153,БДСМ!$A$353:$C$2604,3,0)</f>
        <v>STOP_PCK</v>
      </c>
      <c r="L153" s="225" t="str">
        <f aca="false">VLOOKUP($A153,БДСМ!$A$352:$P$2459,16,0)</f>
        <v>IP1020200406</v>
      </c>
      <c r="P153" s="227"/>
      <c r="Q153" s="186" t="str">
        <f aca="false">IF(AND(Q$31&gt;=$AA153,Q$31&lt;=$AA153,NOT(ISBLANK($AA153))),$H153,"")</f>
        <v/>
      </c>
      <c r="R153" s="186" t="str">
        <f aca="false">IF(AND(R$31&gt;=$AA153,R$31&lt;=$AA153,NOT(ISBLANK($AA153))),$H153,"")</f>
        <v/>
      </c>
      <c r="S153" s="218" t="str">
        <f aca="false">IF(AND(S$31&gt;=$AA153,S$31&lt;=$AA153,NOT(ISBLANK($AA153))),$H153,"")</f>
        <v/>
      </c>
      <c r="T153" s="186" t="str">
        <f aca="false">IF(AND(T$31&gt;=$AA153,T$31&lt;=$AA153,NOT(ISBLANK($AA153))),$H153,"")</f>
        <v/>
      </c>
      <c r="U153" s="186" t="n">
        <f aca="false">IF(AND(U$31&gt;=$AA153,U$31&lt;=$AA153,NOT(ISBLANK($AA153))),$H153,"")</f>
        <v>1</v>
      </c>
      <c r="V153" s="186" t="str">
        <f aca="false">IF(AND(V$31&gt;=$AA153,V$31&lt;=$AA153,NOT(ISBLANK($AA153))),$H153,"")</f>
        <v/>
      </c>
      <c r="W153" s="186" t="str">
        <f aca="false">IF(AND(W$31&gt;=$AA153,W$31&lt;=$AA153,NOT(ISBLANK($AA153))),$H153,"")</f>
        <v/>
      </c>
      <c r="AA153" s="191" t="n">
        <f aca="false">IF($P153,$P153,$F153)</f>
        <v>43931</v>
      </c>
      <c r="AB153" s="225" t="n">
        <f aca="false">IF($J153=$E$22,$H153*448,0)</f>
        <v>0</v>
      </c>
      <c r="AC153" s="225" t="n">
        <f aca="false">IF($J153=$E$22,$I153*448,0)</f>
        <v>0</v>
      </c>
      <c r="AD153" s="327" t="n">
        <f aca="false">IFERROR(VLOOKUP($A153,БДСМ!$A$353:$O$1956,15,0),0)</f>
        <v>0.75</v>
      </c>
      <c r="AE153" s="225" t="n">
        <f aca="false">IFERROR(VLOOKUP($A153,#REF!,13,0),0)</f>
        <v>0</v>
      </c>
      <c r="AF153" s="225" t="n">
        <f aca="false">AB153+AD153</f>
        <v>0.75</v>
      </c>
      <c r="AG153" s="225" t="n">
        <f aca="false">AC153+AE153</f>
        <v>0</v>
      </c>
    </row>
    <row r="154" customFormat="false" ht="15.05" hidden="false" customHeight="false" outlineLevel="0" collapsed="false">
      <c r="A154" s="242" t="n">
        <v>71655743</v>
      </c>
      <c r="B154" s="237" t="s">
        <v>714</v>
      </c>
      <c r="C154" s="237" t="s">
        <v>720</v>
      </c>
      <c r="D154" s="237" t="s">
        <v>144</v>
      </c>
      <c r="E154" s="238" t="n">
        <v>43931</v>
      </c>
      <c r="F154" s="238" t="n">
        <v>43931</v>
      </c>
      <c r="G154" s="237" t="s">
        <v>247</v>
      </c>
      <c r="H154" s="239" t="n">
        <v>1</v>
      </c>
      <c r="I154" s="186"/>
      <c r="J154" s="223" t="s">
        <v>155</v>
      </c>
      <c r="K154" s="224" t="str">
        <f aca="false">VLOOKUP($A154,БДСМ!$A$353:$C$2604,3,0)</f>
        <v>STOP_PCK</v>
      </c>
      <c r="L154" s="225" t="str">
        <f aca="false">VLOOKUP($A154,БДСМ!$A$352:$P$2459,16,0)</f>
        <v>IP1020200406</v>
      </c>
      <c r="P154" s="227"/>
      <c r="Q154" s="186" t="str">
        <f aca="false">IF(AND(Q$31&gt;=$AA154,Q$31&lt;=$AA154,NOT(ISBLANK($AA154))),$H154,"")</f>
        <v/>
      </c>
      <c r="R154" s="186" t="str">
        <f aca="false">IF(AND(R$31&gt;=$AA154,R$31&lt;=$AA154,NOT(ISBLANK($AA154))),$H154,"")</f>
        <v/>
      </c>
      <c r="S154" s="218" t="str">
        <f aca="false">IF(AND(S$31&gt;=$AA154,S$31&lt;=$AA154,NOT(ISBLANK($AA154))),$H154,"")</f>
        <v/>
      </c>
      <c r="T154" s="186" t="str">
        <f aca="false">IF(AND(T$31&gt;=$AA154,T$31&lt;=$AA154,NOT(ISBLANK($AA154))),$H154,"")</f>
        <v/>
      </c>
      <c r="U154" s="186" t="n">
        <f aca="false">IF(AND(U$31&gt;=$AA154,U$31&lt;=$AA154,NOT(ISBLANK($AA154))),$H154,"")</f>
        <v>1</v>
      </c>
      <c r="V154" s="186" t="str">
        <f aca="false">IF(AND(V$31&gt;=$AA154,V$31&lt;=$AA154,NOT(ISBLANK($AA154))),$H154,"")</f>
        <v/>
      </c>
      <c r="W154" s="186" t="str">
        <f aca="false">IF(AND(W$31&gt;=$AA154,W$31&lt;=$AA154,NOT(ISBLANK($AA154))),$H154,"")</f>
        <v/>
      </c>
      <c r="AA154" s="191" t="n">
        <f aca="false">IF($P154,$P154,$F154)</f>
        <v>43931</v>
      </c>
      <c r="AB154" s="225" t="n">
        <f aca="false">IF($J154=$E$22,$H154*448,0)</f>
        <v>0</v>
      </c>
      <c r="AC154" s="225" t="n">
        <f aca="false">IF($J154=$E$22,$I154*448,0)</f>
        <v>0</v>
      </c>
      <c r="AD154" s="327" t="n">
        <f aca="false">IFERROR(VLOOKUP($A154,БДСМ!$A$353:$O$1956,15,0),0)</f>
        <v>0.75</v>
      </c>
      <c r="AE154" s="225" t="n">
        <f aca="false">IFERROR(VLOOKUP($A154,#REF!,13,0),0)</f>
        <v>0</v>
      </c>
      <c r="AF154" s="225" t="n">
        <f aca="false">AB154+AD154</f>
        <v>0.75</v>
      </c>
      <c r="AG154" s="225" t="n">
        <f aca="false">AC154+AE154</f>
        <v>0</v>
      </c>
    </row>
    <row r="155" customFormat="false" ht="15.05" hidden="false" customHeight="false" outlineLevel="0" collapsed="false">
      <c r="A155" s="242" t="n">
        <v>71655744</v>
      </c>
      <c r="B155" s="237" t="s">
        <v>714</v>
      </c>
      <c r="C155" s="237" t="s">
        <v>723</v>
      </c>
      <c r="D155" s="237" t="s">
        <v>144</v>
      </c>
      <c r="E155" s="238" t="n">
        <v>43931</v>
      </c>
      <c r="F155" s="238" t="n">
        <v>43931</v>
      </c>
      <c r="G155" s="237" t="s">
        <v>247</v>
      </c>
      <c r="H155" s="239" t="n">
        <v>1</v>
      </c>
      <c r="I155" s="186"/>
      <c r="J155" s="223" t="s">
        <v>155</v>
      </c>
      <c r="K155" s="224" t="str">
        <f aca="false">VLOOKUP($A155,БДСМ!$A$353:$C$2604,3,0)</f>
        <v>STOP_PCK</v>
      </c>
      <c r="L155" s="225" t="str">
        <f aca="false">VLOOKUP($A155,БДСМ!$A$352:$P$2459,16,0)</f>
        <v>IP1020200406</v>
      </c>
      <c r="P155" s="227"/>
      <c r="Q155" s="186" t="str">
        <f aca="false">IF(AND(Q$31&gt;=$AA155,Q$31&lt;=$AA155,NOT(ISBLANK($AA155))),$H155,"")</f>
        <v/>
      </c>
      <c r="R155" s="186" t="str">
        <f aca="false">IF(AND(R$31&gt;=$AA155,R$31&lt;=$AA155,NOT(ISBLANK($AA155))),$H155,"")</f>
        <v/>
      </c>
      <c r="S155" s="218" t="str">
        <f aca="false">IF(AND(S$31&gt;=$AA155,S$31&lt;=$AA155,NOT(ISBLANK($AA155))),$H155,"")</f>
        <v/>
      </c>
      <c r="T155" s="186" t="str">
        <f aca="false">IF(AND(T$31&gt;=$AA155,T$31&lt;=$AA155,NOT(ISBLANK($AA155))),$H155,"")</f>
        <v/>
      </c>
      <c r="U155" s="186" t="n">
        <f aca="false">IF(AND(U$31&gt;=$AA155,U$31&lt;=$AA155,NOT(ISBLANK($AA155))),$H155,"")</f>
        <v>1</v>
      </c>
      <c r="V155" s="186" t="str">
        <f aca="false">IF(AND(V$31&gt;=$AA155,V$31&lt;=$AA155,NOT(ISBLANK($AA155))),$H155,"")</f>
        <v/>
      </c>
      <c r="W155" s="186" t="str">
        <f aca="false">IF(AND(W$31&gt;=$AA155,W$31&lt;=$AA155,NOT(ISBLANK($AA155))),$H155,"")</f>
        <v/>
      </c>
      <c r="AA155" s="191" t="n">
        <f aca="false">IF($P155,$P155,$F155)</f>
        <v>43931</v>
      </c>
      <c r="AB155" s="225" t="n">
        <f aca="false">IF($J155=$E$22,$H155*448,0)</f>
        <v>0</v>
      </c>
      <c r="AC155" s="225" t="n">
        <f aca="false">IF($J155=$E$22,$I155*448,0)</f>
        <v>0</v>
      </c>
      <c r="AD155" s="327" t="n">
        <f aca="false">IFERROR(VLOOKUP($A155,БДСМ!$A$353:$O$1956,15,0),0)</f>
        <v>0.75</v>
      </c>
      <c r="AE155" s="225" t="n">
        <f aca="false">IFERROR(VLOOKUP($A155,#REF!,13,0),0)</f>
        <v>0</v>
      </c>
      <c r="AF155" s="225" t="n">
        <f aca="false">AB155+AD155</f>
        <v>0.75</v>
      </c>
      <c r="AG155" s="225" t="n">
        <f aca="false">AC155+AE155</f>
        <v>0</v>
      </c>
    </row>
    <row r="156" customFormat="false" ht="15.05" hidden="false" customHeight="false" outlineLevel="0" collapsed="false">
      <c r="A156" s="242" t="n">
        <v>71655745</v>
      </c>
      <c r="B156" s="237" t="s">
        <v>714</v>
      </c>
      <c r="C156" s="237" t="s">
        <v>726</v>
      </c>
      <c r="D156" s="237" t="s">
        <v>144</v>
      </c>
      <c r="E156" s="238" t="n">
        <v>43931</v>
      </c>
      <c r="F156" s="238" t="n">
        <v>43931</v>
      </c>
      <c r="G156" s="237" t="s">
        <v>247</v>
      </c>
      <c r="H156" s="239" t="n">
        <v>1</v>
      </c>
      <c r="I156" s="186"/>
      <c r="J156" s="223" t="s">
        <v>155</v>
      </c>
      <c r="K156" s="224" t="str">
        <f aca="false">VLOOKUP($A156,БДСМ!$A$353:$C$2604,3,0)</f>
        <v>STOP_PCK</v>
      </c>
      <c r="L156" s="225" t="str">
        <f aca="false">VLOOKUP($A156,БДСМ!$A$352:$P$2459,16,0)</f>
        <v>IP1020200406</v>
      </c>
      <c r="P156" s="227"/>
      <c r="Q156" s="186" t="str">
        <f aca="false">IF(AND(Q$31&gt;=$AA156,Q$31&lt;=$AA156,NOT(ISBLANK($AA156))),$H156,"")</f>
        <v/>
      </c>
      <c r="R156" s="186" t="str">
        <f aca="false">IF(AND(R$31&gt;=$AA156,R$31&lt;=$AA156,NOT(ISBLANK($AA156))),$H156,"")</f>
        <v/>
      </c>
      <c r="S156" s="218" t="str">
        <f aca="false">IF(AND(S$31&gt;=$AA156,S$31&lt;=$AA156,NOT(ISBLANK($AA156))),$H156,"")</f>
        <v/>
      </c>
      <c r="T156" s="186" t="str">
        <f aca="false">IF(AND(T$31&gt;=$AA156,T$31&lt;=$AA156,NOT(ISBLANK($AA156))),$H156,"")</f>
        <v/>
      </c>
      <c r="U156" s="186" t="n">
        <f aca="false">IF(AND(U$31&gt;=$AA156,U$31&lt;=$AA156,NOT(ISBLANK($AA156))),$H156,"")</f>
        <v>1</v>
      </c>
      <c r="V156" s="186" t="str">
        <f aca="false">IF(AND(V$31&gt;=$AA156,V$31&lt;=$AA156,NOT(ISBLANK($AA156))),$H156,"")</f>
        <v/>
      </c>
      <c r="W156" s="186" t="str">
        <f aca="false">IF(AND(W$31&gt;=$AA156,W$31&lt;=$AA156,NOT(ISBLANK($AA156))),$H156,"")</f>
        <v/>
      </c>
      <c r="AA156" s="191" t="n">
        <f aca="false">IF($P156,$P156,$F156)</f>
        <v>43931</v>
      </c>
      <c r="AB156" s="225" t="n">
        <f aca="false">IF($J156=$E$22,$H156*448,0)</f>
        <v>0</v>
      </c>
      <c r="AC156" s="225" t="n">
        <f aca="false">IF($J156=$E$22,$I156*448,0)</f>
        <v>0</v>
      </c>
      <c r="AD156" s="327" t="n">
        <f aca="false">IFERROR(VLOOKUP($A156,БДСМ!$A$353:$O$1956,15,0),0)</f>
        <v>0.75</v>
      </c>
      <c r="AE156" s="225" t="n">
        <f aca="false">IFERROR(VLOOKUP($A156,#REF!,13,0),0)</f>
        <v>0</v>
      </c>
      <c r="AF156" s="225" t="n">
        <f aca="false">AB156+AD156</f>
        <v>0.75</v>
      </c>
      <c r="AG156" s="225" t="n">
        <f aca="false">AC156+AE156</f>
        <v>0</v>
      </c>
    </row>
    <row r="157" customFormat="false" ht="15.05" hidden="false" customHeight="false" outlineLevel="0" collapsed="false">
      <c r="A157" s="236" t="n">
        <v>71655746</v>
      </c>
      <c r="B157" s="243" t="s">
        <v>729</v>
      </c>
      <c r="C157" s="243" t="s">
        <v>730</v>
      </c>
      <c r="D157" s="237" t="s">
        <v>144</v>
      </c>
      <c r="E157" s="238" t="n">
        <v>43931</v>
      </c>
      <c r="F157" s="238" t="n">
        <v>43931</v>
      </c>
      <c r="G157" s="237" t="s">
        <v>238</v>
      </c>
      <c r="H157" s="239" t="n">
        <v>2</v>
      </c>
      <c r="I157" s="186"/>
      <c r="J157" s="223" t="s">
        <v>155</v>
      </c>
      <c r="K157" s="224" t="str">
        <f aca="false">VLOOKUP($A157,БДСМ!$A$353:$C$2604,3,0)</f>
        <v>STOP_PCK</v>
      </c>
      <c r="L157" s="225" t="str">
        <f aca="false">VLOOKUP($A157,БДСМ!$A$352:$P$2459,16,0)</f>
        <v>IP1020200406</v>
      </c>
      <c r="P157" s="227"/>
      <c r="Q157" s="186" t="str">
        <f aca="false">IF(AND(Q$31&gt;=$AA157,Q$31&lt;=$AA157,NOT(ISBLANK($AA157))),$H157,"")</f>
        <v/>
      </c>
      <c r="R157" s="186" t="str">
        <f aca="false">IF(AND(R$31&gt;=$AA157,R$31&lt;=$AA157,NOT(ISBLANK($AA157))),$H157,"")</f>
        <v/>
      </c>
      <c r="S157" s="218" t="str">
        <f aca="false">IF(AND(S$31&gt;=$AA157,S$31&lt;=$AA157,NOT(ISBLANK($AA157))),$H157,"")</f>
        <v/>
      </c>
      <c r="T157" s="186" t="str">
        <f aca="false">IF(AND(T$31&gt;=$AA157,T$31&lt;=$AA157,NOT(ISBLANK($AA157))),$H157,"")</f>
        <v/>
      </c>
      <c r="U157" s="186" t="n">
        <f aca="false">IF(AND(U$31&gt;=$AA157,U$31&lt;=$AA157,NOT(ISBLANK($AA157))),$H157,"")</f>
        <v>2</v>
      </c>
      <c r="V157" s="186" t="str">
        <f aca="false">IF(AND(V$31&gt;=$AA157,V$31&lt;=$AA157,NOT(ISBLANK($AA157))),$H157,"")</f>
        <v/>
      </c>
      <c r="W157" s="186" t="str">
        <f aca="false">IF(AND(W$31&gt;=$AA157,W$31&lt;=$AA157,NOT(ISBLANK($AA157))),$H157,"")</f>
        <v/>
      </c>
      <c r="AA157" s="191" t="n">
        <f aca="false">IF($P157,$P157,$F157)</f>
        <v>43931</v>
      </c>
      <c r="AB157" s="225" t="n">
        <f aca="false">IF($J157=$E$22,$H157*448,0)</f>
        <v>0</v>
      </c>
      <c r="AC157" s="225" t="n">
        <f aca="false">IF($J157=$E$22,$I157*448,0)</f>
        <v>0</v>
      </c>
      <c r="AD157" s="327" t="n">
        <f aca="false">IFERROR(VLOOKUP($A157,БДСМ!$A$353:$O$1956,15,0),0)</f>
        <v>1.52</v>
      </c>
      <c r="AE157" s="225" t="n">
        <f aca="false">IFERROR(VLOOKUP($A157,#REF!,13,0),0)</f>
        <v>0</v>
      </c>
      <c r="AF157" s="225" t="n">
        <f aca="false">AB157+AD157</f>
        <v>1.52</v>
      </c>
      <c r="AG157" s="225" t="n">
        <f aca="false">AC157+AE157</f>
        <v>0</v>
      </c>
    </row>
    <row r="158" customFormat="false" ht="15.05" hidden="false" customHeight="false" outlineLevel="0" collapsed="false">
      <c r="A158" s="241"/>
      <c r="B158" s="244"/>
      <c r="C158" s="244"/>
      <c r="D158" s="237" t="s">
        <v>173</v>
      </c>
      <c r="E158" s="238" t="n">
        <v>43931</v>
      </c>
      <c r="F158" s="238" t="n">
        <v>43931</v>
      </c>
      <c r="G158" s="237" t="s">
        <v>238</v>
      </c>
      <c r="H158" s="239" t="n">
        <v>0</v>
      </c>
      <c r="I158" s="186"/>
      <c r="J158" s="223" t="str">
        <f aca="false">D158</f>
        <v>VYB_POO</v>
      </c>
      <c r="K158" s="224" t="str">
        <f aca="false">VLOOKUP($A158,БДСМ!$A$353:$C$2604,3,0)</f>
        <v>STOP_PCK</v>
      </c>
      <c r="L158" s="225" t="str">
        <f aca="false">VLOOKUP($A158,БДСМ!$A$352:$P$2459,16,0)</f>
        <v>IP1020200406</v>
      </c>
      <c r="P158" s="227"/>
      <c r="Q158" s="186" t="str">
        <f aca="false">IF(AND(Q$31&gt;=$AA158,Q$31&lt;=$AA158,NOT(ISBLANK($AA158))),$H158,"")</f>
        <v/>
      </c>
      <c r="R158" s="186" t="str">
        <f aca="false">IF(AND(R$31&gt;=$AA158,R$31&lt;=$AA158,NOT(ISBLANK($AA158))),$H158,"")</f>
        <v/>
      </c>
      <c r="S158" s="218" t="str">
        <f aca="false">IF(AND(S$31&gt;=$AA158,S$31&lt;=$AA158,NOT(ISBLANK($AA158))),$H158,"")</f>
        <v/>
      </c>
      <c r="T158" s="186" t="str">
        <f aca="false">IF(AND(T$31&gt;=$AA158,T$31&lt;=$AA158,NOT(ISBLANK($AA158))),$H158,"")</f>
        <v/>
      </c>
      <c r="U158" s="186" t="n">
        <f aca="false">IF(AND(U$31&gt;=$AA158,U$31&lt;=$AA158,NOT(ISBLANK($AA158))),$H158,"")</f>
        <v>0</v>
      </c>
      <c r="V158" s="186" t="str">
        <f aca="false">IF(AND(V$31&gt;=$AA158,V$31&lt;=$AA158,NOT(ISBLANK($AA158))),$H158,"")</f>
        <v/>
      </c>
      <c r="W158" s="186" t="str">
        <f aca="false">IF(AND(W$31&gt;=$AA158,W$31&lt;=$AA158,NOT(ISBLANK($AA158))),$H158,"")</f>
        <v/>
      </c>
      <c r="AA158" s="191" t="n">
        <f aca="false">IF($P158,$P158,$F158)</f>
        <v>43931</v>
      </c>
      <c r="AB158" s="225" t="n">
        <f aca="false">IF($J158=$E$22,$H158*448,0)</f>
        <v>0</v>
      </c>
      <c r="AC158" s="225" t="n">
        <f aca="false">IF($J158=$E$22,$I158*448,0)</f>
        <v>0</v>
      </c>
      <c r="AD158" s="327" t="n">
        <f aca="false">IFERROR(VLOOKUP($A158,БДСМ!$A$353:$O$1956,15,0),0)</f>
        <v>1.52</v>
      </c>
      <c r="AE158" s="225" t="n">
        <f aca="false">IFERROR(VLOOKUP($A158,#REF!,13,0),0)</f>
        <v>0</v>
      </c>
      <c r="AF158" s="225" t="n">
        <f aca="false">AB158+AD158</f>
        <v>1.52</v>
      </c>
      <c r="AG158" s="225" t="n">
        <f aca="false">AC158+AE158</f>
        <v>0</v>
      </c>
    </row>
    <row r="159" customFormat="false" ht="15.05" hidden="false" customHeight="false" outlineLevel="0" collapsed="false">
      <c r="A159" s="242" t="n">
        <v>71655747</v>
      </c>
      <c r="B159" s="237" t="s">
        <v>314</v>
      </c>
      <c r="C159" s="237" t="s">
        <v>733</v>
      </c>
      <c r="D159" s="237" t="s">
        <v>144</v>
      </c>
      <c r="E159" s="238" t="n">
        <v>43931</v>
      </c>
      <c r="F159" s="238" t="n">
        <v>43931</v>
      </c>
      <c r="G159" s="237" t="s">
        <v>247</v>
      </c>
      <c r="H159" s="239" t="n">
        <v>4</v>
      </c>
      <c r="I159" s="186"/>
      <c r="J159" s="223" t="s">
        <v>157</v>
      </c>
      <c r="K159" s="224" t="str">
        <f aca="false">VLOOKUP($A159,БДСМ!$A$353:$C$2604,3,0)</f>
        <v>STOP_PCK</v>
      </c>
      <c r="L159" s="225" t="str">
        <f aca="false">VLOOKUP($A159,БДСМ!$A$352:$P$2459,16,0)</f>
        <v>IP1020200406</v>
      </c>
      <c r="P159" s="227"/>
      <c r="Q159" s="186" t="str">
        <f aca="false">IF(AND(Q$31&gt;=$AA159,Q$31&lt;=$AA159,NOT(ISBLANK($AA159))),$H159,"")</f>
        <v/>
      </c>
      <c r="R159" s="186" t="str">
        <f aca="false">IF(AND(R$31&gt;=$AA159,R$31&lt;=$AA159,NOT(ISBLANK($AA159))),$H159,"")</f>
        <v/>
      </c>
      <c r="S159" s="218" t="str">
        <f aca="false">IF(AND(S$31&gt;=$AA159,S$31&lt;=$AA159,NOT(ISBLANK($AA159))),$H159,"")</f>
        <v/>
      </c>
      <c r="T159" s="186" t="str">
        <f aca="false">IF(AND(T$31&gt;=$AA159,T$31&lt;=$AA159,NOT(ISBLANK($AA159))),$H159,"")</f>
        <v/>
      </c>
      <c r="U159" s="186" t="n">
        <f aca="false">IF(AND(U$31&gt;=$AA159,U$31&lt;=$AA159,NOT(ISBLANK($AA159))),$H159,"")</f>
        <v>4</v>
      </c>
      <c r="V159" s="186" t="str">
        <f aca="false">IF(AND(V$31&gt;=$AA159,V$31&lt;=$AA159,NOT(ISBLANK($AA159))),$H159,"")</f>
        <v/>
      </c>
      <c r="W159" s="186" t="str">
        <f aca="false">IF(AND(W$31&gt;=$AA159,W$31&lt;=$AA159,NOT(ISBLANK($AA159))),$H159,"")</f>
        <v/>
      </c>
      <c r="AA159" s="191" t="n">
        <f aca="false">IF($P159,$P159,$F159)</f>
        <v>43931</v>
      </c>
      <c r="AB159" s="225" t="n">
        <f aca="false">IF($J159=$E$22,$H159*448,0)</f>
        <v>0</v>
      </c>
      <c r="AC159" s="225" t="n">
        <f aca="false">IF($J159=$E$22,$I159*448,0)</f>
        <v>0</v>
      </c>
      <c r="AD159" s="327" t="n">
        <f aca="false">IFERROR(VLOOKUP($A159,БДСМ!$A$353:$O$1956,15,0),0)</f>
        <v>3.04</v>
      </c>
      <c r="AE159" s="225" t="n">
        <f aca="false">IFERROR(VLOOKUP($A159,#REF!,13,0),0)</f>
        <v>0</v>
      </c>
      <c r="AF159" s="225" t="n">
        <f aca="false">AB159+AD159</f>
        <v>3.04</v>
      </c>
      <c r="AG159" s="225" t="n">
        <f aca="false">AC159+AE159</f>
        <v>0</v>
      </c>
    </row>
    <row r="160" customFormat="false" ht="15.05" hidden="false" customHeight="false" outlineLevel="0" collapsed="false">
      <c r="A160" s="242" t="n">
        <v>71655748</v>
      </c>
      <c r="B160" s="237" t="s">
        <v>735</v>
      </c>
      <c r="C160" s="237" t="s">
        <v>736</v>
      </c>
      <c r="D160" s="237" t="s">
        <v>144</v>
      </c>
      <c r="E160" s="238" t="n">
        <v>43931</v>
      </c>
      <c r="F160" s="238" t="n">
        <v>43931</v>
      </c>
      <c r="G160" s="237" t="s">
        <v>247</v>
      </c>
      <c r="H160" s="239" t="n">
        <v>4</v>
      </c>
      <c r="I160" s="186"/>
      <c r="J160" s="223" t="s">
        <v>157</v>
      </c>
      <c r="K160" s="224" t="str">
        <f aca="false">VLOOKUP($A160,БДСМ!$A$353:$C$2604,3,0)</f>
        <v>STOP_PCK</v>
      </c>
      <c r="L160" s="225" t="str">
        <f aca="false">VLOOKUP($A160,БДСМ!$A$352:$P$2459,16,0)</f>
        <v>IP1020200406</v>
      </c>
      <c r="P160" s="227"/>
      <c r="Q160" s="186" t="str">
        <f aca="false">IF(AND(Q$31&gt;=$AA160,Q$31&lt;=$AA160,NOT(ISBLANK($AA160))),$H160,"")</f>
        <v/>
      </c>
      <c r="R160" s="186" t="str">
        <f aca="false">IF(AND(R$31&gt;=$AA160,R$31&lt;=$AA160,NOT(ISBLANK($AA160))),$H160,"")</f>
        <v/>
      </c>
      <c r="S160" s="218" t="str">
        <f aca="false">IF(AND(S$31&gt;=$AA160,S$31&lt;=$AA160,NOT(ISBLANK($AA160))),$H160,"")</f>
        <v/>
      </c>
      <c r="T160" s="186" t="str">
        <f aca="false">IF(AND(T$31&gt;=$AA160,T$31&lt;=$AA160,NOT(ISBLANK($AA160))),$H160,"")</f>
        <v/>
      </c>
      <c r="U160" s="186" t="n">
        <f aca="false">IF(AND(U$31&gt;=$AA160,U$31&lt;=$AA160,NOT(ISBLANK($AA160))),$H160,"")</f>
        <v>4</v>
      </c>
      <c r="V160" s="186" t="str">
        <f aca="false">IF(AND(V$31&gt;=$AA160,V$31&lt;=$AA160,NOT(ISBLANK($AA160))),$H160,"")</f>
        <v/>
      </c>
      <c r="W160" s="186" t="str">
        <f aca="false">IF(AND(W$31&gt;=$AA160,W$31&lt;=$AA160,NOT(ISBLANK($AA160))),$H160,"")</f>
        <v/>
      </c>
      <c r="AA160" s="191" t="n">
        <f aca="false">IF($P160,$P160,$F160)</f>
        <v>43931</v>
      </c>
      <c r="AB160" s="225" t="n">
        <f aca="false">IF($J160=$E$22,$H160*448,0)</f>
        <v>0</v>
      </c>
      <c r="AC160" s="225" t="n">
        <f aca="false">IF($J160=$E$22,$I160*448,0)</f>
        <v>0</v>
      </c>
      <c r="AD160" s="327" t="n">
        <f aca="false">IFERROR(VLOOKUP($A160,БДСМ!$A$353:$O$1956,15,0),0)</f>
        <v>3.04</v>
      </c>
      <c r="AE160" s="225" t="n">
        <f aca="false">IFERROR(VLOOKUP($A160,#REF!,13,0),0)</f>
        <v>0</v>
      </c>
      <c r="AF160" s="225" t="n">
        <f aca="false">AB160+AD160</f>
        <v>3.04</v>
      </c>
      <c r="AG160" s="225" t="n">
        <f aca="false">AC160+AE160</f>
        <v>0</v>
      </c>
    </row>
    <row r="161" customFormat="false" ht="15.05" hidden="false" customHeight="false" outlineLevel="0" collapsed="false">
      <c r="A161" s="242" t="n">
        <v>71656089</v>
      </c>
      <c r="B161" s="237" t="s">
        <v>738</v>
      </c>
      <c r="C161" s="237" t="s">
        <v>739</v>
      </c>
      <c r="D161" s="237" t="s">
        <v>138</v>
      </c>
      <c r="E161" s="238" t="n">
        <v>43931</v>
      </c>
      <c r="F161" s="238" t="n">
        <v>43931</v>
      </c>
      <c r="G161" s="237" t="s">
        <v>274</v>
      </c>
      <c r="H161" s="239" t="n">
        <v>8</v>
      </c>
      <c r="I161" s="186" t="n">
        <v>6</v>
      </c>
      <c r="J161" s="223" t="str">
        <f aca="false">D161</f>
        <v>VYB_OSN</v>
      </c>
      <c r="K161" s="224" t="str">
        <f aca="false">VLOOKUP($A161,БДСМ!$A$353:$C$2604,3,0)</f>
        <v>STOP_PCK</v>
      </c>
      <c r="L161" s="225" t="str">
        <f aca="false">VLOOKUP($A161,БДСМ!$A$352:$P$2459,16,0)</f>
        <v>AKORO</v>
      </c>
      <c r="P161" s="227"/>
      <c r="Q161" s="186" t="str">
        <f aca="false">IF(AND(Q$31&gt;=$AA161,Q$31&lt;=$AA161,NOT(ISBLANK($AA161))),$H161,"")</f>
        <v/>
      </c>
      <c r="R161" s="186" t="str">
        <f aca="false">IF(AND(R$31&gt;=$AA161,R$31&lt;=$AA161,NOT(ISBLANK($AA161))),$H161,"")</f>
        <v/>
      </c>
      <c r="S161" s="218" t="str">
        <f aca="false">IF(AND(S$31&gt;=$AA161,S$31&lt;=$AA161,NOT(ISBLANK($AA161))),$H161,"")</f>
        <v/>
      </c>
      <c r="T161" s="186" t="str">
        <f aca="false">IF(AND(T$31&gt;=$AA161,T$31&lt;=$AA161,NOT(ISBLANK($AA161))),$H161,"")</f>
        <v/>
      </c>
      <c r="U161" s="186" t="n">
        <f aca="false">IF(AND(U$31&gt;=$AA161,U$31&lt;=$AA161,NOT(ISBLANK($AA161))),$H161,"")</f>
        <v>8</v>
      </c>
      <c r="V161" s="186" t="str">
        <f aca="false">IF(AND(V$31&gt;=$AA161,V$31&lt;=$AA161,NOT(ISBLANK($AA161))),$H161,"")</f>
        <v/>
      </c>
      <c r="W161" s="186" t="str">
        <f aca="false">IF(AND(W$31&gt;=$AA161,W$31&lt;=$AA161,NOT(ISBLANK($AA161))),$H161,"")</f>
        <v/>
      </c>
      <c r="AA161" s="191" t="n">
        <f aca="false">IF($P161,$P161,$F161)</f>
        <v>43931</v>
      </c>
      <c r="AB161" s="225" t="n">
        <f aca="false">IF($J161=$E$22,$H161*448,0)</f>
        <v>3584</v>
      </c>
      <c r="AC161" s="225" t="n">
        <f aca="false">IF($J161=$E$22,$I161*448,0)</f>
        <v>2688</v>
      </c>
      <c r="AD161" s="327" t="n">
        <f aca="false">IFERROR(VLOOKUP($A161,БДСМ!$A$353:$O$1956,15,0),0)</f>
        <v>371.39</v>
      </c>
      <c r="AE161" s="225" t="n">
        <f aca="false">IFERROR(VLOOKUP($A161,#REF!,13,0),0)</f>
        <v>0</v>
      </c>
      <c r="AF161" s="225" t="n">
        <f aca="false">AB161+AD161</f>
        <v>3955.39</v>
      </c>
      <c r="AG161" s="225" t="n">
        <f aca="false">AC161+AE161</f>
        <v>2688</v>
      </c>
    </row>
    <row r="162" customFormat="false" ht="15.05" hidden="false" customHeight="false" outlineLevel="0" collapsed="false">
      <c r="A162" s="242" t="n">
        <v>71656095</v>
      </c>
      <c r="B162" s="237" t="s">
        <v>314</v>
      </c>
      <c r="C162" s="237" t="s">
        <v>741</v>
      </c>
      <c r="D162" s="237" t="s">
        <v>138</v>
      </c>
      <c r="E162" s="238" t="n">
        <v>43931</v>
      </c>
      <c r="F162" s="238" t="n">
        <v>43931</v>
      </c>
      <c r="G162" s="237" t="s">
        <v>274</v>
      </c>
      <c r="H162" s="239" t="n">
        <v>16</v>
      </c>
      <c r="I162" s="186" t="n">
        <v>6</v>
      </c>
      <c r="J162" s="223" t="str">
        <f aca="false">D162</f>
        <v>VYB_OSN</v>
      </c>
      <c r="K162" s="224" t="str">
        <f aca="false">VLOOKUP($A162,БДСМ!$A$353:$C$2604,3,0)</f>
        <v>STOP_PCK</v>
      </c>
      <c r="L162" s="225" t="str">
        <f aca="false">VLOOKUP($A162,БДСМ!$A$352:$P$2459,16,0)</f>
        <v>AKORO</v>
      </c>
      <c r="P162" s="227"/>
      <c r="Q162" s="186" t="str">
        <f aca="false">IF(AND(Q$31&gt;=$AA162,Q$31&lt;=$AA162,NOT(ISBLANK($AA162))),$H162,"")</f>
        <v/>
      </c>
      <c r="R162" s="186" t="str">
        <f aca="false">IF(AND(R$31&gt;=$AA162,R$31&lt;=$AA162,NOT(ISBLANK($AA162))),$H162,"")</f>
        <v/>
      </c>
      <c r="S162" s="218" t="str">
        <f aca="false">IF(AND(S$31&gt;=$AA162,S$31&lt;=$AA162,NOT(ISBLANK($AA162))),$H162,"")</f>
        <v/>
      </c>
      <c r="T162" s="186" t="str">
        <f aca="false">IF(AND(T$31&gt;=$AA162,T$31&lt;=$AA162,NOT(ISBLANK($AA162))),$H162,"")</f>
        <v/>
      </c>
      <c r="U162" s="186" t="n">
        <f aca="false">IF(AND(U$31&gt;=$AA162,U$31&lt;=$AA162,NOT(ISBLANK($AA162))),$H162,"")</f>
        <v>16</v>
      </c>
      <c r="V162" s="186" t="str">
        <f aca="false">IF(AND(V$31&gt;=$AA162,V$31&lt;=$AA162,NOT(ISBLANK($AA162))),$H162,"")</f>
        <v/>
      </c>
      <c r="W162" s="186" t="str">
        <f aca="false">IF(AND(W$31&gt;=$AA162,W$31&lt;=$AA162,NOT(ISBLANK($AA162))),$H162,"")</f>
        <v/>
      </c>
      <c r="AA162" s="191" t="n">
        <f aca="false">IF($P162,$P162,$F162)</f>
        <v>43931</v>
      </c>
      <c r="AB162" s="225" t="n">
        <f aca="false">IF($J162=$E$22,$H162*448,0)</f>
        <v>7168</v>
      </c>
      <c r="AC162" s="225" t="n">
        <f aca="false">IF($J162=$E$22,$I162*448,0)</f>
        <v>2688</v>
      </c>
      <c r="AD162" s="327" t="n">
        <f aca="false">IFERROR(VLOOKUP($A162,БДСМ!$A$353:$O$1956,15,0),0)</f>
        <v>0</v>
      </c>
      <c r="AE162" s="225" t="n">
        <f aca="false">IFERROR(VLOOKUP($A162,#REF!,13,0),0)</f>
        <v>0</v>
      </c>
      <c r="AF162" s="225" t="n">
        <f aca="false">AB162+AD162</f>
        <v>7168</v>
      </c>
      <c r="AG162" s="225" t="n">
        <f aca="false">AC162+AE162</f>
        <v>2688</v>
      </c>
    </row>
    <row r="163" customFormat="false" ht="15.05" hidden="false" customHeight="false" outlineLevel="0" collapsed="false">
      <c r="A163" s="242" t="n">
        <v>71656103</v>
      </c>
      <c r="B163" s="237" t="s">
        <v>698</v>
      </c>
      <c r="C163" s="237" t="s">
        <v>743</v>
      </c>
      <c r="D163" s="237" t="s">
        <v>138</v>
      </c>
      <c r="E163" s="238" t="n">
        <v>43931</v>
      </c>
      <c r="F163" s="238" t="n">
        <v>43931</v>
      </c>
      <c r="G163" s="237" t="s">
        <v>274</v>
      </c>
      <c r="H163" s="239" t="n">
        <v>2</v>
      </c>
      <c r="I163" s="186" t="n">
        <v>2</v>
      </c>
      <c r="J163" s="223" t="str">
        <f aca="false">D163</f>
        <v>VYB_OSN</v>
      </c>
      <c r="K163" s="224" t="str">
        <f aca="false">VLOOKUP($A163,БДСМ!$A$353:$C$2604,3,0)</f>
        <v>STOP_PCK</v>
      </c>
      <c r="L163" s="225" t="str">
        <f aca="false">VLOOKUP($A163,БДСМ!$A$352:$P$2459,16,0)</f>
        <v>AKORO</v>
      </c>
      <c r="P163" s="227"/>
      <c r="Q163" s="186" t="str">
        <f aca="false">IF(AND(Q$31&gt;=$AA163,Q$31&lt;=$AA163,NOT(ISBLANK($AA163))),$H163,"")</f>
        <v/>
      </c>
      <c r="R163" s="186" t="str">
        <f aca="false">IF(AND(R$31&gt;=$AA163,R$31&lt;=$AA163,NOT(ISBLANK($AA163))),$H163,"")</f>
        <v/>
      </c>
      <c r="S163" s="218" t="str">
        <f aca="false">IF(AND(S$31&gt;=$AA163,S$31&lt;=$AA163,NOT(ISBLANK($AA163))),$H163,"")</f>
        <v/>
      </c>
      <c r="T163" s="186" t="str">
        <f aca="false">IF(AND(T$31&gt;=$AA163,T$31&lt;=$AA163,NOT(ISBLANK($AA163))),$H163,"")</f>
        <v/>
      </c>
      <c r="U163" s="186" t="n">
        <f aca="false">IF(AND(U$31&gt;=$AA163,U$31&lt;=$AA163,NOT(ISBLANK($AA163))),$H163,"")</f>
        <v>2</v>
      </c>
      <c r="V163" s="186" t="str">
        <f aca="false">IF(AND(V$31&gt;=$AA163,V$31&lt;=$AA163,NOT(ISBLANK($AA163))),$H163,"")</f>
        <v/>
      </c>
      <c r="W163" s="186" t="str">
        <f aca="false">IF(AND(W$31&gt;=$AA163,W$31&lt;=$AA163,NOT(ISBLANK($AA163))),$H163,"")</f>
        <v/>
      </c>
      <c r="AA163" s="191" t="n">
        <f aca="false">IF($P163,$P163,$F163)</f>
        <v>43931</v>
      </c>
      <c r="AB163" s="225" t="n">
        <f aca="false">IF($J163=$E$22,$H163*448,0)</f>
        <v>896</v>
      </c>
      <c r="AC163" s="225" t="n">
        <f aca="false">IF($J163=$E$22,$I163*448,0)</f>
        <v>896</v>
      </c>
      <c r="AD163" s="327" t="n">
        <f aca="false">IFERROR(VLOOKUP($A163,БДСМ!$A$353:$O$1956,15,0),0)</f>
        <v>0</v>
      </c>
      <c r="AE163" s="225" t="n">
        <f aca="false">IFERROR(VLOOKUP($A163,#REF!,13,0),0)</f>
        <v>0</v>
      </c>
      <c r="AF163" s="225" t="n">
        <f aca="false">AB163+AD163</f>
        <v>896</v>
      </c>
      <c r="AG163" s="225" t="n">
        <f aca="false">AC163+AE163</f>
        <v>896</v>
      </c>
    </row>
    <row r="164" customFormat="false" ht="15.05" hidden="false" customHeight="false" outlineLevel="0" collapsed="false">
      <c r="A164" s="236" t="n">
        <v>71656433</v>
      </c>
      <c r="B164" s="243" t="s">
        <v>745</v>
      </c>
      <c r="C164" s="243" t="s">
        <v>746</v>
      </c>
      <c r="D164" s="237" t="s">
        <v>144</v>
      </c>
      <c r="E164" s="238" t="n">
        <v>43931</v>
      </c>
      <c r="F164" s="238" t="n">
        <v>43931</v>
      </c>
      <c r="G164" s="237" t="s">
        <v>247</v>
      </c>
      <c r="H164" s="239" t="n">
        <v>0.3</v>
      </c>
      <c r="I164" s="186"/>
      <c r="J164" s="223" t="s">
        <v>155</v>
      </c>
      <c r="K164" s="224" t="str">
        <f aca="false">VLOOKUP($A164,БДСМ!$A$353:$C$2604,3,0)</f>
        <v>STOP_PCK</v>
      </c>
      <c r="L164" s="225" t="str">
        <f aca="false">VLOOKUP($A164,БДСМ!$A$352:$P$2459,16,0)</f>
        <v>IP1020200407</v>
      </c>
      <c r="P164" s="227"/>
      <c r="Q164" s="186" t="str">
        <f aca="false">IF(AND(Q$31&gt;=$AA164,Q$31&lt;=$AA164,NOT(ISBLANK($AA164))),$H164,"")</f>
        <v/>
      </c>
      <c r="R164" s="186" t="str">
        <f aca="false">IF(AND(R$31&gt;=$AA164,R$31&lt;=$AA164,NOT(ISBLANK($AA164))),$H164,"")</f>
        <v/>
      </c>
      <c r="S164" s="218" t="str">
        <f aca="false">IF(AND(S$31&gt;=$AA164,S$31&lt;=$AA164,NOT(ISBLANK($AA164))),$H164,"")</f>
        <v/>
      </c>
      <c r="T164" s="186" t="str">
        <f aca="false">IF(AND(T$31&gt;=$AA164,T$31&lt;=$AA164,NOT(ISBLANK($AA164))),$H164,"")</f>
        <v/>
      </c>
      <c r="U164" s="186" t="n">
        <f aca="false">IF(AND(U$31&gt;=$AA164,U$31&lt;=$AA164,NOT(ISBLANK($AA164))),$H164,"")</f>
        <v>0.3</v>
      </c>
      <c r="V164" s="186" t="str">
        <f aca="false">IF(AND(V$31&gt;=$AA164,V$31&lt;=$AA164,NOT(ISBLANK($AA164))),$H164,"")</f>
        <v/>
      </c>
      <c r="W164" s="186" t="str">
        <f aca="false">IF(AND(W$31&gt;=$AA164,W$31&lt;=$AA164,NOT(ISBLANK($AA164))),$H164,"")</f>
        <v/>
      </c>
      <c r="AA164" s="191" t="n">
        <f aca="false">IF($P164,$P164,$F164)</f>
        <v>43931</v>
      </c>
      <c r="AB164" s="225" t="n">
        <f aca="false">IF($J164=$E$22,$H164*448,0)</f>
        <v>0</v>
      </c>
      <c r="AC164" s="225" t="n">
        <f aca="false">IF($J164=$E$22,$I164*448,0)</f>
        <v>0</v>
      </c>
      <c r="AD164" s="327" t="n">
        <f aca="false">IFERROR(VLOOKUP($A164,БДСМ!$A$353:$O$1956,15,0),0)</f>
        <v>3.69</v>
      </c>
      <c r="AE164" s="225" t="n">
        <f aca="false">IFERROR(VLOOKUP($A164,#REF!,13,0),0)</f>
        <v>0</v>
      </c>
      <c r="AF164" s="225" t="n">
        <f aca="false">AB164+AD164</f>
        <v>3.69</v>
      </c>
      <c r="AG164" s="225" t="n">
        <f aca="false">AC164+AE164</f>
        <v>0</v>
      </c>
    </row>
    <row r="165" customFormat="false" ht="15.05" hidden="false" customHeight="false" outlineLevel="0" collapsed="false">
      <c r="A165" s="241"/>
      <c r="B165" s="244"/>
      <c r="C165" s="244"/>
      <c r="D165" s="237" t="s">
        <v>116</v>
      </c>
      <c r="E165" s="238" t="n">
        <v>43931</v>
      </c>
      <c r="F165" s="238" t="n">
        <v>43931</v>
      </c>
      <c r="G165" s="237" t="s">
        <v>247</v>
      </c>
      <c r="H165" s="239" t="n">
        <v>4.6</v>
      </c>
      <c r="I165" s="186" t="n">
        <v>4</v>
      </c>
      <c r="J165" s="223" t="s">
        <v>138</v>
      </c>
      <c r="K165" s="224" t="str">
        <f aca="false">VLOOKUP($A165,БДСМ!$A$353:$C$2604,3,0)</f>
        <v>STOP_PCK</v>
      </c>
      <c r="L165" s="225" t="str">
        <f aca="false">VLOOKUP($A165,БДСМ!$A$352:$P$2459,16,0)</f>
        <v>IP1020200407</v>
      </c>
      <c r="P165" s="227"/>
      <c r="Q165" s="186" t="str">
        <f aca="false">IF(AND(Q$31&gt;=$AA165,Q$31&lt;=$AA165,NOT(ISBLANK($AA165))),$H165,"")</f>
        <v/>
      </c>
      <c r="R165" s="186" t="str">
        <f aca="false">IF(AND(R$31&gt;=$AA165,R$31&lt;=$AA165,NOT(ISBLANK($AA165))),$H165,"")</f>
        <v/>
      </c>
      <c r="S165" s="218" t="str">
        <f aca="false">IF(AND(S$31&gt;=$AA165,S$31&lt;=$AA165,NOT(ISBLANK($AA165))),$H165,"")</f>
        <v/>
      </c>
      <c r="T165" s="186" t="str">
        <f aca="false">IF(AND(T$31&gt;=$AA165,T$31&lt;=$AA165,NOT(ISBLANK($AA165))),$H165,"")</f>
        <v/>
      </c>
      <c r="U165" s="186" t="n">
        <f aca="false">IF(AND(U$31&gt;=$AA165,U$31&lt;=$AA165,NOT(ISBLANK($AA165))),$H165,"")</f>
        <v>4.6</v>
      </c>
      <c r="V165" s="186" t="str">
        <f aca="false">IF(AND(V$31&gt;=$AA165,V$31&lt;=$AA165,NOT(ISBLANK($AA165))),$H165,"")</f>
        <v/>
      </c>
      <c r="W165" s="186" t="str">
        <f aca="false">IF(AND(W$31&gt;=$AA165,W$31&lt;=$AA165,NOT(ISBLANK($AA165))),$H165,"")</f>
        <v/>
      </c>
      <c r="AA165" s="191" t="n">
        <f aca="false">IF($P165,$P165,$F165)</f>
        <v>43931</v>
      </c>
      <c r="AB165" s="225" t="n">
        <f aca="false">IF($J165=$E$22,$H165*448,0)</f>
        <v>2060.8</v>
      </c>
      <c r="AC165" s="225" t="n">
        <f aca="false">IF($J165=$E$22,$I165*448,0)</f>
        <v>1792</v>
      </c>
      <c r="AD165" s="327" t="n">
        <f aca="false">IFERROR(VLOOKUP($A165,БДСМ!$A$353:$O$1956,15,0),0)</f>
        <v>3.69</v>
      </c>
      <c r="AE165" s="225" t="n">
        <f aca="false">IFERROR(VLOOKUP($A165,#REF!,13,0),0)</f>
        <v>0</v>
      </c>
      <c r="AF165" s="225" t="n">
        <f aca="false">AB165+AD165</f>
        <v>2064.49</v>
      </c>
      <c r="AG165" s="225" t="n">
        <f aca="false">AC165+AE165</f>
        <v>1792</v>
      </c>
    </row>
    <row r="166" customFormat="false" ht="15.05" hidden="false" customHeight="false" outlineLevel="0" collapsed="false">
      <c r="A166" s="242" t="n">
        <v>71657049</v>
      </c>
      <c r="B166" s="237" t="s">
        <v>544</v>
      </c>
      <c r="C166" s="237" t="s">
        <v>545</v>
      </c>
      <c r="D166" s="237" t="s">
        <v>128</v>
      </c>
      <c r="E166" s="238" t="n">
        <v>43931</v>
      </c>
      <c r="F166" s="238" t="n">
        <v>43931</v>
      </c>
      <c r="G166" s="237" t="s">
        <v>238</v>
      </c>
      <c r="H166" s="239" t="n">
        <v>0.5</v>
      </c>
      <c r="I166" s="186"/>
      <c r="J166" s="223" t="str">
        <f aca="false">D166</f>
        <v>M_K_EKOS</v>
      </c>
      <c r="K166" s="224" t="n">
        <f aca="false">VLOOKUP($A166,БДСМ!$A$353:$C$2604,3,0)</f>
        <v>0</v>
      </c>
      <c r="L166" s="225" t="str">
        <f aca="false">VLOOKUP($A166,БДСМ!$A$352:$P$2459,16,0)</f>
        <v>IP1020200407</v>
      </c>
      <c r="P166" s="227"/>
      <c r="Q166" s="186" t="str">
        <f aca="false">IF(AND(Q$31&gt;=$AA166,Q$31&lt;=$AA166,NOT(ISBLANK($AA166))),$H166,"")</f>
        <v/>
      </c>
      <c r="R166" s="186" t="str">
        <f aca="false">IF(AND(R$31&gt;=$AA166,R$31&lt;=$AA166,NOT(ISBLANK($AA166))),$H166,"")</f>
        <v/>
      </c>
      <c r="S166" s="218" t="str">
        <f aca="false">IF(AND(S$31&gt;=$AA166,S$31&lt;=$AA166,NOT(ISBLANK($AA166))),$H166,"")</f>
        <v/>
      </c>
      <c r="T166" s="186" t="str">
        <f aca="false">IF(AND(T$31&gt;=$AA166,T$31&lt;=$AA166,NOT(ISBLANK($AA166))),$H166,"")</f>
        <v/>
      </c>
      <c r="U166" s="186" t="n">
        <f aca="false">IF(AND(U$31&gt;=$AA166,U$31&lt;=$AA166,NOT(ISBLANK($AA166))),$H166,"")</f>
        <v>0.5</v>
      </c>
      <c r="V166" s="186" t="str">
        <f aca="false">IF(AND(V$31&gt;=$AA166,V$31&lt;=$AA166,NOT(ISBLANK($AA166))),$H166,"")</f>
        <v/>
      </c>
      <c r="W166" s="186" t="str">
        <f aca="false">IF(AND(W$31&gt;=$AA166,W$31&lt;=$AA166,NOT(ISBLANK($AA166))),$H166,"")</f>
        <v/>
      </c>
      <c r="AA166" s="191" t="n">
        <f aca="false">IF($P166,$P166,$F166)</f>
        <v>43931</v>
      </c>
      <c r="AB166" s="225" t="n">
        <f aca="false">IF($J166=$E$22,$H166*448,0)</f>
        <v>0</v>
      </c>
      <c r="AC166" s="225" t="n">
        <f aca="false">IF($J166=$E$22,$I166*448,0)</f>
        <v>0</v>
      </c>
      <c r="AD166" s="327" t="n">
        <f aca="false">IFERROR(VLOOKUP($A166,БДСМ!$A$353:$O$1956,15,0),0)</f>
        <v>0.38</v>
      </c>
      <c r="AE166" s="225" t="n">
        <f aca="false">IFERROR(VLOOKUP($A166,#REF!,13,0),0)</f>
        <v>0</v>
      </c>
      <c r="AF166" s="225" t="n">
        <f aca="false">AB166+AD166</f>
        <v>0.38</v>
      </c>
      <c r="AG166" s="225" t="n">
        <f aca="false">AC166+AE166</f>
        <v>0</v>
      </c>
    </row>
    <row r="167" customFormat="false" ht="15.05" hidden="false" customHeight="false" outlineLevel="0" collapsed="false">
      <c r="A167" s="242" t="n">
        <v>71657055</v>
      </c>
      <c r="B167" s="237" t="s">
        <v>439</v>
      </c>
      <c r="C167" s="237" t="s">
        <v>440</v>
      </c>
      <c r="D167" s="237" t="s">
        <v>130</v>
      </c>
      <c r="E167" s="238" t="n">
        <v>43931</v>
      </c>
      <c r="F167" s="238" t="n">
        <v>43931</v>
      </c>
      <c r="G167" s="237" t="s">
        <v>238</v>
      </c>
      <c r="H167" s="239" t="n">
        <v>2</v>
      </c>
      <c r="I167" s="186"/>
      <c r="J167" s="223" t="str">
        <f aca="false">D167</f>
        <v>M_K_VKAV</v>
      </c>
      <c r="K167" s="224" t="n">
        <f aca="false">VLOOKUP($A167,БДСМ!$A$353:$C$2604,3,0)</f>
        <v>0</v>
      </c>
      <c r="L167" s="225" t="str">
        <f aca="false">VLOOKUP($A167,БДСМ!$A$352:$P$2459,16,0)</f>
        <v>IP1020200407</v>
      </c>
      <c r="P167" s="227"/>
      <c r="Q167" s="186" t="str">
        <f aca="false">IF(AND(Q$31&gt;=$AA167,Q$31&lt;=$AA167,NOT(ISBLANK($AA167))),$H167,"")</f>
        <v/>
      </c>
      <c r="R167" s="186" t="str">
        <f aca="false">IF(AND(R$31&gt;=$AA167,R$31&lt;=$AA167,NOT(ISBLANK($AA167))),$H167,"")</f>
        <v/>
      </c>
      <c r="S167" s="218" t="str">
        <f aca="false">IF(AND(S$31&gt;=$AA167,S$31&lt;=$AA167,NOT(ISBLANK($AA167))),$H167,"")</f>
        <v/>
      </c>
      <c r="T167" s="186" t="str">
        <f aca="false">IF(AND(T$31&gt;=$AA167,T$31&lt;=$AA167,NOT(ISBLANK($AA167))),$H167,"")</f>
        <v/>
      </c>
      <c r="U167" s="186" t="n">
        <f aca="false">IF(AND(U$31&gt;=$AA167,U$31&lt;=$AA167,NOT(ISBLANK($AA167))),$H167,"")</f>
        <v>2</v>
      </c>
      <c r="V167" s="186" t="str">
        <f aca="false">IF(AND(V$31&gt;=$AA167,V$31&lt;=$AA167,NOT(ISBLANK($AA167))),$H167,"")</f>
        <v/>
      </c>
      <c r="W167" s="186" t="str">
        <f aca="false">IF(AND(W$31&gt;=$AA167,W$31&lt;=$AA167,NOT(ISBLANK($AA167))),$H167,"")</f>
        <v/>
      </c>
      <c r="AA167" s="191" t="n">
        <f aca="false">IF($P167,$P167,$F167)</f>
        <v>43931</v>
      </c>
      <c r="AB167" s="225" t="n">
        <f aca="false">IF($J167=$E$22,$H167*448,0)</f>
        <v>0</v>
      </c>
      <c r="AC167" s="225" t="n">
        <f aca="false">IF($J167=$E$22,$I167*448,0)</f>
        <v>0</v>
      </c>
      <c r="AD167" s="327" t="n">
        <f aca="false">IFERROR(VLOOKUP($A167,БДСМ!$A$353:$O$1956,15,0),0)</f>
        <v>1.5</v>
      </c>
      <c r="AE167" s="225" t="n">
        <f aca="false">IFERROR(VLOOKUP($A167,#REF!,13,0),0)</f>
        <v>0</v>
      </c>
      <c r="AF167" s="225" t="n">
        <f aca="false">AB167+AD167</f>
        <v>1.5</v>
      </c>
      <c r="AG167" s="225" t="n">
        <f aca="false">AC167+AE167</f>
        <v>0</v>
      </c>
    </row>
    <row r="168" customFormat="false" ht="15.05" hidden="false" customHeight="false" outlineLevel="0" collapsed="false">
      <c r="A168" s="242" t="n">
        <v>71657059</v>
      </c>
      <c r="B168" s="237" t="s">
        <v>604</v>
      </c>
      <c r="C168" s="237" t="s">
        <v>605</v>
      </c>
      <c r="D168" s="237" t="s">
        <v>134</v>
      </c>
      <c r="E168" s="238" t="n">
        <v>43931</v>
      </c>
      <c r="F168" s="238" t="n">
        <v>43931</v>
      </c>
      <c r="G168" s="237" t="s">
        <v>247</v>
      </c>
      <c r="H168" s="239" t="n">
        <v>7</v>
      </c>
      <c r="I168" s="186"/>
      <c r="J168" s="223" t="str">
        <f aca="false">D168</f>
        <v>M_K_MKAP</v>
      </c>
      <c r="K168" s="224" t="n">
        <f aca="false">VLOOKUP($A168,БДСМ!$A$353:$C$2604,3,0)</f>
        <v>0</v>
      </c>
      <c r="L168" s="225" t="str">
        <f aca="false">VLOOKUP($A168,БДСМ!$A$352:$P$2459,16,0)</f>
        <v>IP1020200407</v>
      </c>
      <c r="P168" s="227"/>
      <c r="Q168" s="186" t="str">
        <f aca="false">IF(AND(Q$31&gt;=$AA168,Q$31&lt;=$AA168,NOT(ISBLANK($AA168))),$H168,"")</f>
        <v/>
      </c>
      <c r="R168" s="186" t="str">
        <f aca="false">IF(AND(R$31&gt;=$AA168,R$31&lt;=$AA168,NOT(ISBLANK($AA168))),$H168,"")</f>
        <v/>
      </c>
      <c r="S168" s="218" t="str">
        <f aca="false">IF(AND(S$31&gt;=$AA168,S$31&lt;=$AA168,NOT(ISBLANK($AA168))),$H168,"")</f>
        <v/>
      </c>
      <c r="T168" s="186" t="str">
        <f aca="false">IF(AND(T$31&gt;=$AA168,T$31&lt;=$AA168,NOT(ISBLANK($AA168))),$H168,"")</f>
        <v/>
      </c>
      <c r="U168" s="186" t="n">
        <f aca="false">IF(AND(U$31&gt;=$AA168,U$31&lt;=$AA168,NOT(ISBLANK($AA168))),$H168,"")</f>
        <v>7</v>
      </c>
      <c r="V168" s="186" t="str">
        <f aca="false">IF(AND(V$31&gt;=$AA168,V$31&lt;=$AA168,NOT(ISBLANK($AA168))),$H168,"")</f>
        <v/>
      </c>
      <c r="W168" s="186" t="str">
        <f aca="false">IF(AND(W$31&gt;=$AA168,W$31&lt;=$AA168,NOT(ISBLANK($AA168))),$H168,"")</f>
        <v/>
      </c>
      <c r="AA168" s="191" t="n">
        <f aca="false">IF($P168,$P168,$F168)</f>
        <v>43931</v>
      </c>
      <c r="AB168" s="225" t="n">
        <f aca="false">IF($J168=$E$22,$H168*448,0)</f>
        <v>0</v>
      </c>
      <c r="AC168" s="225" t="n">
        <f aca="false">IF($J168=$E$22,$I168*448,0)</f>
        <v>0</v>
      </c>
      <c r="AD168" s="327" t="n">
        <f aca="false">IFERROR(VLOOKUP($A168,БДСМ!$A$353:$O$1956,15,0),0)</f>
        <v>5.25</v>
      </c>
      <c r="AE168" s="225" t="n">
        <f aca="false">IFERROR(VLOOKUP($A168,#REF!,13,0),0)</f>
        <v>0</v>
      </c>
      <c r="AF168" s="225" t="n">
        <f aca="false">AB168+AD168</f>
        <v>5.25</v>
      </c>
      <c r="AG168" s="225" t="n">
        <f aca="false">AC168+AE168</f>
        <v>0</v>
      </c>
    </row>
    <row r="169" customFormat="false" ht="15.05" hidden="false" customHeight="false" outlineLevel="0" collapsed="false">
      <c r="A169" s="242" t="n">
        <v>71657083</v>
      </c>
      <c r="B169" s="237" t="s">
        <v>515</v>
      </c>
      <c r="C169" s="237" t="s">
        <v>516</v>
      </c>
      <c r="D169" s="237" t="s">
        <v>155</v>
      </c>
      <c r="E169" s="238" t="n">
        <v>43931</v>
      </c>
      <c r="F169" s="238" t="n">
        <v>43931</v>
      </c>
      <c r="G169" s="237" t="s">
        <v>238</v>
      </c>
      <c r="H169" s="239" t="n">
        <v>1.2</v>
      </c>
      <c r="I169" s="186"/>
      <c r="J169" s="223" t="str">
        <f aca="false">D169</f>
        <v>E_K_DZHI</v>
      </c>
      <c r="K169" s="224" t="n">
        <f aca="false">VLOOKUP($A169,БДСМ!$A$353:$C$2604,3,0)</f>
        <v>0</v>
      </c>
      <c r="L169" s="225" t="str">
        <f aca="false">VLOOKUP($A169,БДСМ!$A$352:$P$2459,16,0)</f>
        <v>IP1020200407</v>
      </c>
      <c r="P169" s="227"/>
      <c r="Q169" s="186" t="str">
        <f aca="false">IF(AND(Q$31&gt;=$AA169,Q$31&lt;=$AA169,NOT(ISBLANK($AA169))),$H169,"")</f>
        <v/>
      </c>
      <c r="R169" s="186" t="str">
        <f aca="false">IF(AND(R$31&gt;=$AA169,R$31&lt;=$AA169,NOT(ISBLANK($AA169))),$H169,"")</f>
        <v/>
      </c>
      <c r="S169" s="218" t="str">
        <f aca="false">IF(AND(S$31&gt;=$AA169,S$31&lt;=$AA169,NOT(ISBLANK($AA169))),$H169,"")</f>
        <v/>
      </c>
      <c r="T169" s="186" t="str">
        <f aca="false">IF(AND(T$31&gt;=$AA169,T$31&lt;=$AA169,NOT(ISBLANK($AA169))),$H169,"")</f>
        <v/>
      </c>
      <c r="U169" s="186" t="n">
        <f aca="false">IF(AND(U$31&gt;=$AA169,U$31&lt;=$AA169,NOT(ISBLANK($AA169))),$H169,"")</f>
        <v>1.2</v>
      </c>
      <c r="V169" s="186" t="str">
        <f aca="false">IF(AND(V$31&gt;=$AA169,V$31&lt;=$AA169,NOT(ISBLANK($AA169))),$H169,"")</f>
        <v/>
      </c>
      <c r="W169" s="186" t="str">
        <f aca="false">IF(AND(W$31&gt;=$AA169,W$31&lt;=$AA169,NOT(ISBLANK($AA169))),$H169,"")</f>
        <v/>
      </c>
      <c r="AA169" s="191" t="n">
        <f aca="false">IF($P169,$P169,$F169)</f>
        <v>43931</v>
      </c>
      <c r="AB169" s="225" t="n">
        <f aca="false">IF($J169=$E$22,$H169*448,0)</f>
        <v>0</v>
      </c>
      <c r="AC169" s="225" t="n">
        <f aca="false">IF($J169=$E$22,$I169*448,0)</f>
        <v>0</v>
      </c>
      <c r="AD169" s="327" t="n">
        <f aca="false">IFERROR(VLOOKUP($A169,БДСМ!$A$353:$O$1956,15,0),0)</f>
        <v>0.96</v>
      </c>
      <c r="AE169" s="225" t="n">
        <f aca="false">IFERROR(VLOOKUP($A169,#REF!,13,0),0)</f>
        <v>0</v>
      </c>
      <c r="AF169" s="225" t="n">
        <f aca="false">AB169+AD169</f>
        <v>0.96</v>
      </c>
      <c r="AG169" s="225" t="n">
        <f aca="false">AC169+AE169</f>
        <v>0</v>
      </c>
    </row>
    <row r="170" customFormat="false" ht="15.05" hidden="false" customHeight="false" outlineLevel="0" collapsed="false">
      <c r="A170" s="242" t="n">
        <v>71657091</v>
      </c>
      <c r="B170" s="237" t="s">
        <v>257</v>
      </c>
      <c r="C170" s="237" t="s">
        <v>258</v>
      </c>
      <c r="D170" s="237" t="s">
        <v>116</v>
      </c>
      <c r="E170" s="238" t="n">
        <v>43931</v>
      </c>
      <c r="F170" s="238" t="n">
        <v>43931</v>
      </c>
      <c r="G170" s="237" t="s">
        <v>238</v>
      </c>
      <c r="H170" s="239" t="n">
        <v>0.3</v>
      </c>
      <c r="I170" s="186"/>
      <c r="J170" s="223" t="str">
        <f aca="false">D170</f>
        <v>VYB_MEC</v>
      </c>
      <c r="K170" s="224" t="n">
        <f aca="false">VLOOKUP($A170,БДСМ!$A$353:$C$2604,3,0)</f>
        <v>0</v>
      </c>
      <c r="L170" s="225" t="str">
        <f aca="false">VLOOKUP($A170,БДСМ!$A$352:$P$2459,16,0)</f>
        <v>IP1020200407</v>
      </c>
      <c r="P170" s="227"/>
      <c r="Q170" s="186" t="str">
        <f aca="false">IF(AND(Q$31&gt;=$AA170,Q$31&lt;=$AA170,NOT(ISBLANK($AA170))),$H170,"")</f>
        <v/>
      </c>
      <c r="R170" s="186" t="str">
        <f aca="false">IF(AND(R$31&gt;=$AA170,R$31&lt;=$AA170,NOT(ISBLANK($AA170))),$H170,"")</f>
        <v/>
      </c>
      <c r="S170" s="218" t="str">
        <f aca="false">IF(AND(S$31&gt;=$AA170,S$31&lt;=$AA170,NOT(ISBLANK($AA170))),$H170,"")</f>
        <v/>
      </c>
      <c r="T170" s="186" t="str">
        <f aca="false">IF(AND(T$31&gt;=$AA170,T$31&lt;=$AA170,NOT(ISBLANK($AA170))),$H170,"")</f>
        <v/>
      </c>
      <c r="U170" s="186" t="n">
        <f aca="false">IF(AND(U$31&gt;=$AA170,U$31&lt;=$AA170,NOT(ISBLANK($AA170))),$H170,"")</f>
        <v>0.3</v>
      </c>
      <c r="V170" s="186" t="str">
        <f aca="false">IF(AND(V$31&gt;=$AA170,V$31&lt;=$AA170,NOT(ISBLANK($AA170))),$H170,"")</f>
        <v/>
      </c>
      <c r="W170" s="186" t="str">
        <f aca="false">IF(AND(W$31&gt;=$AA170,W$31&lt;=$AA170,NOT(ISBLANK($AA170))),$H170,"")</f>
        <v/>
      </c>
      <c r="AA170" s="191" t="n">
        <f aca="false">IF($P170,$P170,$F170)</f>
        <v>43931</v>
      </c>
      <c r="AB170" s="225" t="n">
        <f aca="false">IF($J170=$E$22,$H170*448,0)</f>
        <v>0</v>
      </c>
      <c r="AC170" s="225" t="n">
        <f aca="false">IF($J170=$E$22,$I170*448,0)</f>
        <v>0</v>
      </c>
      <c r="AD170" s="327" t="n">
        <f aca="false">IFERROR(VLOOKUP($A170,БДСМ!$A$353:$O$1956,15,0),0)</f>
        <v>0.24</v>
      </c>
      <c r="AE170" s="225" t="n">
        <f aca="false">IFERROR(VLOOKUP($A170,#REF!,13,0),0)</f>
        <v>0</v>
      </c>
      <c r="AF170" s="225" t="n">
        <f aca="false">AB170+AD170</f>
        <v>0.24</v>
      </c>
      <c r="AG170" s="225" t="n">
        <f aca="false">AC170+AE170</f>
        <v>0</v>
      </c>
    </row>
    <row r="171" customFormat="false" ht="15.05" hidden="false" customHeight="false" outlineLevel="0" collapsed="false">
      <c r="A171" s="242" t="n">
        <v>71657099</v>
      </c>
      <c r="B171" s="237" t="s">
        <v>520</v>
      </c>
      <c r="C171" s="237" t="s">
        <v>521</v>
      </c>
      <c r="D171" s="237" t="s">
        <v>132</v>
      </c>
      <c r="E171" s="238" t="n">
        <v>43931</v>
      </c>
      <c r="F171" s="238" t="n">
        <v>43931</v>
      </c>
      <c r="G171" s="237" t="s">
        <v>238</v>
      </c>
      <c r="H171" s="239" t="n">
        <v>1</v>
      </c>
      <c r="I171" s="186"/>
      <c r="J171" s="223" t="str">
        <f aca="false">D171</f>
        <v>M_K_VZAK</v>
      </c>
      <c r="K171" s="224" t="n">
        <f aca="false">VLOOKUP($A171,БДСМ!$A$353:$C$2604,3,0)</f>
        <v>0</v>
      </c>
      <c r="L171" s="225" t="str">
        <f aca="false">VLOOKUP($A171,БДСМ!$A$352:$P$2459,16,0)</f>
        <v>IP1020200407</v>
      </c>
      <c r="P171" s="227"/>
      <c r="Q171" s="186" t="str">
        <f aca="false">IF(AND(Q$31&gt;=$AA171,Q$31&lt;=$AA171,NOT(ISBLANK($AA171))),$H171,"")</f>
        <v/>
      </c>
      <c r="R171" s="186" t="str">
        <f aca="false">IF(AND(R$31&gt;=$AA171,R$31&lt;=$AA171,NOT(ISBLANK($AA171))),$H171,"")</f>
        <v/>
      </c>
      <c r="S171" s="218" t="str">
        <f aca="false">IF(AND(S$31&gt;=$AA171,S$31&lt;=$AA171,NOT(ISBLANK($AA171))),$H171,"")</f>
        <v/>
      </c>
      <c r="T171" s="186" t="str">
        <f aca="false">IF(AND(T$31&gt;=$AA171,T$31&lt;=$AA171,NOT(ISBLANK($AA171))),$H171,"")</f>
        <v/>
      </c>
      <c r="U171" s="186" t="n">
        <f aca="false">IF(AND(U$31&gt;=$AA171,U$31&lt;=$AA171,NOT(ISBLANK($AA171))),$H171,"")</f>
        <v>1</v>
      </c>
      <c r="V171" s="186" t="str">
        <f aca="false">IF(AND(V$31&gt;=$AA171,V$31&lt;=$AA171,NOT(ISBLANK($AA171))),$H171,"")</f>
        <v/>
      </c>
      <c r="W171" s="186" t="str">
        <f aca="false">IF(AND(W$31&gt;=$AA171,W$31&lt;=$AA171,NOT(ISBLANK($AA171))),$H171,"")</f>
        <v/>
      </c>
      <c r="AA171" s="191" t="n">
        <f aca="false">IF($P171,$P171,$F171)</f>
        <v>43931</v>
      </c>
      <c r="AB171" s="225" t="n">
        <f aca="false">IF($J171=$E$22,$H171*448,0)</f>
        <v>0</v>
      </c>
      <c r="AC171" s="225" t="n">
        <f aca="false">IF($J171=$E$22,$I171*448,0)</f>
        <v>0</v>
      </c>
      <c r="AD171" s="327" t="n">
        <f aca="false">IFERROR(VLOOKUP($A171,БДСМ!$A$353:$O$1956,15,0),0)</f>
        <v>0.75</v>
      </c>
      <c r="AE171" s="225" t="n">
        <f aca="false">IFERROR(VLOOKUP($A171,#REF!,13,0),0)</f>
        <v>0</v>
      </c>
      <c r="AF171" s="225" t="n">
        <f aca="false">AB171+AD171</f>
        <v>0.75</v>
      </c>
      <c r="AG171" s="225" t="n">
        <f aca="false">AC171+AE171</f>
        <v>0</v>
      </c>
    </row>
    <row r="172" customFormat="false" ht="15.05" hidden="false" customHeight="false" outlineLevel="0" collapsed="false">
      <c r="A172" s="242" t="n">
        <v>71657107</v>
      </c>
      <c r="B172" s="237" t="s">
        <v>515</v>
      </c>
      <c r="C172" s="237" t="s">
        <v>524</v>
      </c>
      <c r="D172" s="237" t="s">
        <v>136</v>
      </c>
      <c r="E172" s="238" t="n">
        <v>43931</v>
      </c>
      <c r="F172" s="238" t="n">
        <v>43931</v>
      </c>
      <c r="G172" s="237" t="s">
        <v>238</v>
      </c>
      <c r="H172" s="239" t="n">
        <v>1</v>
      </c>
      <c r="I172" s="186"/>
      <c r="J172" s="223" t="str">
        <f aca="false">D172</f>
        <v>M_K_VGAB</v>
      </c>
      <c r="K172" s="224" t="n">
        <f aca="false">VLOOKUP($A172,БДСМ!$A$353:$C$2604,3,0)</f>
        <v>0</v>
      </c>
      <c r="L172" s="225" t="str">
        <f aca="false">VLOOKUP($A172,БДСМ!$A$352:$P$2459,16,0)</f>
        <v>IP1020200407</v>
      </c>
      <c r="P172" s="227"/>
      <c r="Q172" s="186" t="str">
        <f aca="false">IF(AND(Q$31&gt;=$AA172,Q$31&lt;=$AA172,NOT(ISBLANK($AA172))),$H172,"")</f>
        <v/>
      </c>
      <c r="R172" s="186" t="str">
        <f aca="false">IF(AND(R$31&gt;=$AA172,R$31&lt;=$AA172,NOT(ISBLANK($AA172))),$H172,"")</f>
        <v/>
      </c>
      <c r="S172" s="218" t="str">
        <f aca="false">IF(AND(S$31&gt;=$AA172,S$31&lt;=$AA172,NOT(ISBLANK($AA172))),$H172,"")</f>
        <v/>
      </c>
      <c r="T172" s="186" t="str">
        <f aca="false">IF(AND(T$31&gt;=$AA172,T$31&lt;=$AA172,NOT(ISBLANK($AA172))),$H172,"")</f>
        <v/>
      </c>
      <c r="U172" s="186" t="n">
        <f aca="false">IF(AND(U$31&gt;=$AA172,U$31&lt;=$AA172,NOT(ISBLANK($AA172))),$H172,"")</f>
        <v>1</v>
      </c>
      <c r="V172" s="186" t="str">
        <f aca="false">IF(AND(V$31&gt;=$AA172,V$31&lt;=$AA172,NOT(ISBLANK($AA172))),$H172,"")</f>
        <v/>
      </c>
      <c r="W172" s="186" t="str">
        <f aca="false">IF(AND(W$31&gt;=$AA172,W$31&lt;=$AA172,NOT(ISBLANK($AA172))),$H172,"")</f>
        <v/>
      </c>
      <c r="AA172" s="191" t="n">
        <f aca="false">IF($P172,$P172,$F172)</f>
        <v>43931</v>
      </c>
      <c r="AB172" s="225" t="n">
        <f aca="false">IF($J172=$E$22,$H172*448,0)</f>
        <v>0</v>
      </c>
      <c r="AC172" s="225" t="n">
        <f aca="false">IF($J172=$E$22,$I172*448,0)</f>
        <v>0</v>
      </c>
      <c r="AD172" s="327" t="n">
        <f aca="false">IFERROR(VLOOKUP($A172,БДСМ!$A$353:$O$1956,15,0),0)</f>
        <v>0.75</v>
      </c>
      <c r="AE172" s="225" t="n">
        <f aca="false">IFERROR(VLOOKUP($A172,#REF!,13,0),0)</f>
        <v>0</v>
      </c>
      <c r="AF172" s="225" t="n">
        <f aca="false">AB172+AD172</f>
        <v>0.75</v>
      </c>
      <c r="AG172" s="225" t="n">
        <f aca="false">AC172+AE172</f>
        <v>0</v>
      </c>
    </row>
    <row r="173" customFormat="false" ht="15.05" hidden="false" customHeight="false" outlineLevel="0" collapsed="false">
      <c r="A173" s="242" t="n">
        <v>71657115</v>
      </c>
      <c r="B173" s="237" t="s">
        <v>394</v>
      </c>
      <c r="C173" s="237" t="s">
        <v>526</v>
      </c>
      <c r="D173" s="237" t="s">
        <v>128</v>
      </c>
      <c r="E173" s="238" t="n">
        <v>43931</v>
      </c>
      <c r="F173" s="238" t="n">
        <v>43931</v>
      </c>
      <c r="G173" s="237" t="s">
        <v>238</v>
      </c>
      <c r="H173" s="239" t="n">
        <v>1</v>
      </c>
      <c r="I173" s="186"/>
      <c r="J173" s="223" t="str">
        <f aca="false">D173</f>
        <v>M_K_EKOS</v>
      </c>
      <c r="K173" s="224" t="n">
        <f aca="false">VLOOKUP($A173,БДСМ!$A$353:$C$2604,3,0)</f>
        <v>0</v>
      </c>
      <c r="L173" s="225" t="str">
        <f aca="false">VLOOKUP($A173,БДСМ!$A$352:$P$2459,16,0)</f>
        <v>IP1020200407</v>
      </c>
      <c r="P173" s="227"/>
      <c r="Q173" s="186" t="str">
        <f aca="false">IF(AND(Q$31&gt;=$AA173,Q$31&lt;=$AA173,NOT(ISBLANK($AA173))),$H173,"")</f>
        <v/>
      </c>
      <c r="R173" s="186" t="str">
        <f aca="false">IF(AND(R$31&gt;=$AA173,R$31&lt;=$AA173,NOT(ISBLANK($AA173))),$H173,"")</f>
        <v/>
      </c>
      <c r="S173" s="218" t="str">
        <f aca="false">IF(AND(S$31&gt;=$AA173,S$31&lt;=$AA173,NOT(ISBLANK($AA173))),$H173,"")</f>
        <v/>
      </c>
      <c r="T173" s="186" t="str">
        <f aca="false">IF(AND(T$31&gt;=$AA173,T$31&lt;=$AA173,NOT(ISBLANK($AA173))),$H173,"")</f>
        <v/>
      </c>
      <c r="U173" s="186" t="n">
        <f aca="false">IF(AND(U$31&gt;=$AA173,U$31&lt;=$AA173,NOT(ISBLANK($AA173))),$H173,"")</f>
        <v>1</v>
      </c>
      <c r="V173" s="186" t="str">
        <f aca="false">IF(AND(V$31&gt;=$AA173,V$31&lt;=$AA173,NOT(ISBLANK($AA173))),$H173,"")</f>
        <v/>
      </c>
      <c r="W173" s="186" t="str">
        <f aca="false">IF(AND(W$31&gt;=$AA173,W$31&lt;=$AA173,NOT(ISBLANK($AA173))),$H173,"")</f>
        <v/>
      </c>
      <c r="AA173" s="191" t="n">
        <f aca="false">IF($P173,$P173,$F173)</f>
        <v>43931</v>
      </c>
      <c r="AB173" s="225" t="n">
        <f aca="false">IF($J173=$E$22,$H173*448,0)</f>
        <v>0</v>
      </c>
      <c r="AC173" s="225" t="n">
        <f aca="false">IF($J173=$E$22,$I173*448,0)</f>
        <v>0</v>
      </c>
      <c r="AD173" s="327" t="n">
        <f aca="false">IFERROR(VLOOKUP($A173,БДСМ!$A$353:$O$1956,15,0),0)</f>
        <v>0.75</v>
      </c>
      <c r="AE173" s="225" t="n">
        <f aca="false">IFERROR(VLOOKUP($A173,#REF!,13,0),0)</f>
        <v>0</v>
      </c>
      <c r="AF173" s="225" t="n">
        <f aca="false">AB173+AD173</f>
        <v>0.75</v>
      </c>
      <c r="AG173" s="225" t="n">
        <f aca="false">AC173+AE173</f>
        <v>0</v>
      </c>
    </row>
    <row r="174" customFormat="false" ht="15.05" hidden="false" customHeight="false" outlineLevel="0" collapsed="false">
      <c r="A174" s="242" t="n">
        <v>71657123</v>
      </c>
      <c r="B174" s="237" t="s">
        <v>528</v>
      </c>
      <c r="C174" s="237" t="s">
        <v>529</v>
      </c>
      <c r="D174" s="237" t="s">
        <v>126</v>
      </c>
      <c r="E174" s="238" t="n">
        <v>43931</v>
      </c>
      <c r="F174" s="238" t="n">
        <v>43931</v>
      </c>
      <c r="G174" s="237" t="s">
        <v>238</v>
      </c>
      <c r="H174" s="239" t="n">
        <v>1</v>
      </c>
      <c r="I174" s="186"/>
      <c r="J174" s="223" t="str">
        <f aca="false">D174</f>
        <v>M_K_SSEV</v>
      </c>
      <c r="K174" s="224" t="n">
        <f aca="false">VLOOKUP($A174,БДСМ!$A$353:$C$2604,3,0)</f>
        <v>0</v>
      </c>
      <c r="L174" s="225" t="str">
        <f aca="false">VLOOKUP($A174,БДСМ!$A$352:$P$2459,16,0)</f>
        <v>IP1020200407</v>
      </c>
      <c r="P174" s="227"/>
      <c r="Q174" s="186" t="str">
        <f aca="false">IF(AND(Q$31&gt;=$AA174,Q$31&lt;=$AA174,NOT(ISBLANK($AA174))),$H174,"")</f>
        <v/>
      </c>
      <c r="R174" s="186" t="str">
        <f aca="false">IF(AND(R$31&gt;=$AA174,R$31&lt;=$AA174,NOT(ISBLANK($AA174))),$H174,"")</f>
        <v/>
      </c>
      <c r="S174" s="218" t="str">
        <f aca="false">IF(AND(S$31&gt;=$AA174,S$31&lt;=$AA174,NOT(ISBLANK($AA174))),$H174,"")</f>
        <v/>
      </c>
      <c r="T174" s="186" t="str">
        <f aca="false">IF(AND(T$31&gt;=$AA174,T$31&lt;=$AA174,NOT(ISBLANK($AA174))),$H174,"")</f>
        <v/>
      </c>
      <c r="U174" s="186" t="n">
        <f aca="false">IF(AND(U$31&gt;=$AA174,U$31&lt;=$AA174,NOT(ISBLANK($AA174))),$H174,"")</f>
        <v>1</v>
      </c>
      <c r="V174" s="186" t="str">
        <f aca="false">IF(AND(V$31&gt;=$AA174,V$31&lt;=$AA174,NOT(ISBLANK($AA174))),$H174,"")</f>
        <v/>
      </c>
      <c r="W174" s="186" t="str">
        <f aca="false">IF(AND(W$31&gt;=$AA174,W$31&lt;=$AA174,NOT(ISBLANK($AA174))),$H174,"")</f>
        <v/>
      </c>
      <c r="AA174" s="191" t="n">
        <f aca="false">IF($P174,$P174,$F174)</f>
        <v>43931</v>
      </c>
      <c r="AB174" s="225" t="n">
        <f aca="false">IF($J174=$E$22,$H174*448,0)</f>
        <v>0</v>
      </c>
      <c r="AC174" s="225" t="n">
        <f aca="false">IF($J174=$E$22,$I174*448,0)</f>
        <v>0</v>
      </c>
      <c r="AD174" s="327" t="n">
        <f aca="false">IFERROR(VLOOKUP($A174,БДСМ!$A$353:$O$1956,15,0),0)</f>
        <v>0.75</v>
      </c>
      <c r="AE174" s="225" t="n">
        <f aca="false">IFERROR(VLOOKUP($A174,#REF!,13,0),0)</f>
        <v>0</v>
      </c>
      <c r="AF174" s="225" t="n">
        <f aca="false">AB174+AD174</f>
        <v>0.75</v>
      </c>
      <c r="AG174" s="225" t="n">
        <f aca="false">AC174+AE174</f>
        <v>0</v>
      </c>
    </row>
    <row r="175" customFormat="false" ht="15.05" hidden="false" customHeight="false" outlineLevel="0" collapsed="false">
      <c r="A175" s="242" t="n">
        <v>71648201</v>
      </c>
      <c r="B175" s="237" t="s">
        <v>480</v>
      </c>
      <c r="C175" s="237" t="s">
        <v>750</v>
      </c>
      <c r="D175" s="237" t="s">
        <v>144</v>
      </c>
      <c r="E175" s="238" t="n">
        <v>43932</v>
      </c>
      <c r="F175" s="238" t="n">
        <v>43932</v>
      </c>
      <c r="G175" s="237" t="s">
        <v>247</v>
      </c>
      <c r="H175" s="239" t="n">
        <v>1</v>
      </c>
      <c r="I175" s="186"/>
      <c r="J175" s="223" t="str">
        <f aca="false">D175</f>
        <v>VYB_ELE</v>
      </c>
      <c r="K175" s="224" t="n">
        <f aca="false">VLOOKUP($A175,БДСМ!$A$353:$C$2604,3,0)</f>
        <v>0</v>
      </c>
      <c r="L175" s="225" t="str">
        <f aca="false">VLOOKUP($A175,БДСМ!$A$352:$P$2459,16,0)</f>
        <v>IP1020200326</v>
      </c>
      <c r="P175" s="227"/>
      <c r="Q175" s="186" t="str">
        <f aca="false">IF(AND(Q$31&gt;=$AA175,Q$31&lt;=$AA175,NOT(ISBLANK($AA175))),$H175,"")</f>
        <v/>
      </c>
      <c r="R175" s="186" t="str">
        <f aca="false">IF(AND(R$31&gt;=$AA175,R$31&lt;=$AA175,NOT(ISBLANK($AA175))),$H175,"")</f>
        <v/>
      </c>
      <c r="S175" s="218" t="str">
        <f aca="false">IF(AND(S$31&gt;=$AA175,S$31&lt;=$AA175,NOT(ISBLANK($AA175))),$H175,"")</f>
        <v/>
      </c>
      <c r="T175" s="186" t="str">
        <f aca="false">IF(AND(T$31&gt;=$AA175,T$31&lt;=$AA175,NOT(ISBLANK($AA175))),$H175,"")</f>
        <v/>
      </c>
      <c r="U175" s="186" t="str">
        <f aca="false">IF(AND(U$31&gt;=$AA175,U$31&lt;=$AA175,NOT(ISBLANK($AA175))),$H175,"")</f>
        <v/>
      </c>
      <c r="V175" s="186" t="n">
        <f aca="false">IF(AND(V$31&gt;=$AA175,V$31&lt;=$AA175,NOT(ISBLANK($AA175))),$H175,"")</f>
        <v>1</v>
      </c>
      <c r="W175" s="186" t="str">
        <f aca="false">IF(AND(W$31&gt;=$AA175,W$31&lt;=$AA175,NOT(ISBLANK($AA175))),$H175,"")</f>
        <v/>
      </c>
      <c r="AA175" s="191" t="n">
        <f aca="false">IF($P175,$P175,$F175)</f>
        <v>43932</v>
      </c>
      <c r="AB175" s="225" t="n">
        <f aca="false">IF($J175=$E$22,$H175*448,0)</f>
        <v>0</v>
      </c>
      <c r="AC175" s="225" t="n">
        <f aca="false">IF($J175=$E$22,$I175*448,0)</f>
        <v>0</v>
      </c>
      <c r="AD175" s="327" t="n">
        <f aca="false">IFERROR(VLOOKUP($A175,БДСМ!$A$353:$O$1956,15,0),0)</f>
        <v>0.75</v>
      </c>
      <c r="AE175" s="225" t="n">
        <f aca="false">IFERROR(VLOOKUP($A175,#REF!,13,0),0)</f>
        <v>0</v>
      </c>
      <c r="AF175" s="225" t="n">
        <f aca="false">AB175+AD175</f>
        <v>0.75</v>
      </c>
      <c r="AG175" s="225" t="n">
        <f aca="false">AC175+AE175</f>
        <v>0</v>
      </c>
    </row>
    <row r="176" customFormat="false" ht="15.05" hidden="false" customHeight="false" outlineLevel="0" collapsed="false">
      <c r="A176" s="242" t="n">
        <v>71648242</v>
      </c>
      <c r="B176" s="237" t="s">
        <v>753</v>
      </c>
      <c r="C176" s="237" t="s">
        <v>754</v>
      </c>
      <c r="D176" s="237" t="s">
        <v>116</v>
      </c>
      <c r="E176" s="238" t="n">
        <v>43932</v>
      </c>
      <c r="F176" s="238" t="n">
        <v>43932</v>
      </c>
      <c r="G176" s="237" t="s">
        <v>247</v>
      </c>
      <c r="H176" s="239" t="n">
        <v>1</v>
      </c>
      <c r="I176" s="186"/>
      <c r="J176" s="223" t="str">
        <f aca="false">D176</f>
        <v>VYB_MEC</v>
      </c>
      <c r="K176" s="224" t="n">
        <f aca="false">VLOOKUP($A176,БДСМ!$A$353:$C$2604,3,0)</f>
        <v>0</v>
      </c>
      <c r="L176" s="225" t="str">
        <f aca="false">VLOOKUP($A176,БДСМ!$A$352:$P$2459,16,0)</f>
        <v>IP1020200326</v>
      </c>
      <c r="P176" s="227"/>
      <c r="Q176" s="186" t="str">
        <f aca="false">IF(AND(Q$31&gt;=$AA176,Q$31&lt;=$AA176,NOT(ISBLANK($AA176))),$H176,"")</f>
        <v/>
      </c>
      <c r="R176" s="186" t="str">
        <f aca="false">IF(AND(R$31&gt;=$AA176,R$31&lt;=$AA176,NOT(ISBLANK($AA176))),$H176,"")</f>
        <v/>
      </c>
      <c r="S176" s="218" t="str">
        <f aca="false">IF(AND(S$31&gt;=$AA176,S$31&lt;=$AA176,NOT(ISBLANK($AA176))),$H176,"")</f>
        <v/>
      </c>
      <c r="T176" s="186" t="str">
        <f aca="false">IF(AND(T$31&gt;=$AA176,T$31&lt;=$AA176,NOT(ISBLANK($AA176))),$H176,"")</f>
        <v/>
      </c>
      <c r="U176" s="186" t="str">
        <f aca="false">IF(AND(U$31&gt;=$AA176,U$31&lt;=$AA176,NOT(ISBLANK($AA176))),$H176,"")</f>
        <v/>
      </c>
      <c r="V176" s="186" t="n">
        <f aca="false">IF(AND(V$31&gt;=$AA176,V$31&lt;=$AA176,NOT(ISBLANK($AA176))),$H176,"")</f>
        <v>1</v>
      </c>
      <c r="W176" s="186" t="str">
        <f aca="false">IF(AND(W$31&gt;=$AA176,W$31&lt;=$AA176,NOT(ISBLANK($AA176))),$H176,"")</f>
        <v/>
      </c>
      <c r="AA176" s="191" t="n">
        <f aca="false">IF($P176,$P176,$F176)</f>
        <v>43932</v>
      </c>
      <c r="AB176" s="225" t="n">
        <f aca="false">IF($J176=$E$22,$H176*448,0)</f>
        <v>0</v>
      </c>
      <c r="AC176" s="225" t="n">
        <f aca="false">IF($J176=$E$22,$I176*448,0)</f>
        <v>0</v>
      </c>
      <c r="AD176" s="327" t="n">
        <f aca="false">IFERROR(VLOOKUP($A176,БДСМ!$A$353:$O$1956,15,0),0)</f>
        <v>10187.51</v>
      </c>
      <c r="AE176" s="225" t="n">
        <f aca="false">IFERROR(VLOOKUP($A176,#REF!,13,0),0)</f>
        <v>0</v>
      </c>
      <c r="AF176" s="225" t="n">
        <f aca="false">AB176+AD176</f>
        <v>10187.51</v>
      </c>
      <c r="AG176" s="225" t="n">
        <f aca="false">AC176+AE176</f>
        <v>0</v>
      </c>
    </row>
    <row r="177" customFormat="false" ht="15.05" hidden="false" customHeight="false" outlineLevel="0" collapsed="false">
      <c r="A177" s="242" t="n">
        <v>71648278</v>
      </c>
      <c r="B177" s="237" t="s">
        <v>753</v>
      </c>
      <c r="C177" s="237" t="s">
        <v>758</v>
      </c>
      <c r="D177" s="237" t="s">
        <v>116</v>
      </c>
      <c r="E177" s="238" t="n">
        <v>43932</v>
      </c>
      <c r="F177" s="238" t="n">
        <v>43932</v>
      </c>
      <c r="G177" s="237" t="s">
        <v>247</v>
      </c>
      <c r="H177" s="239" t="n">
        <v>3.4</v>
      </c>
      <c r="I177" s="186"/>
      <c r="J177" s="223" t="str">
        <f aca="false">D177</f>
        <v>VYB_MEC</v>
      </c>
      <c r="K177" s="224" t="n">
        <f aca="false">VLOOKUP($A177,БДСМ!$A$353:$C$2604,3,0)</f>
        <v>0</v>
      </c>
      <c r="L177" s="225" t="str">
        <f aca="false">VLOOKUP($A177,БДСМ!$A$352:$P$2459,16,0)</f>
        <v>IP1020200326</v>
      </c>
      <c r="P177" s="227"/>
      <c r="Q177" s="186" t="str">
        <f aca="false">IF(AND(Q$31&gt;=$AA177,Q$31&lt;=$AA177,NOT(ISBLANK($AA177))),$H177,"")</f>
        <v/>
      </c>
      <c r="R177" s="186" t="str">
        <f aca="false">IF(AND(R$31&gt;=$AA177,R$31&lt;=$AA177,NOT(ISBLANK($AA177))),$H177,"")</f>
        <v/>
      </c>
      <c r="S177" s="218" t="str">
        <f aca="false">IF(AND(S$31&gt;=$AA177,S$31&lt;=$AA177,NOT(ISBLANK($AA177))),$H177,"")</f>
        <v/>
      </c>
      <c r="T177" s="186" t="str">
        <f aca="false">IF(AND(T$31&gt;=$AA177,T$31&lt;=$AA177,NOT(ISBLANK($AA177))),$H177,"")</f>
        <v/>
      </c>
      <c r="U177" s="186" t="str">
        <f aca="false">IF(AND(U$31&gt;=$AA177,U$31&lt;=$AA177,NOT(ISBLANK($AA177))),$H177,"")</f>
        <v/>
      </c>
      <c r="V177" s="186" t="n">
        <f aca="false">IF(AND(V$31&gt;=$AA177,V$31&lt;=$AA177,NOT(ISBLANK($AA177))),$H177,"")</f>
        <v>3.4</v>
      </c>
      <c r="W177" s="186" t="str">
        <f aca="false">IF(AND(W$31&gt;=$AA177,W$31&lt;=$AA177,NOT(ISBLANK($AA177))),$H177,"")</f>
        <v/>
      </c>
      <c r="AA177" s="191" t="n">
        <f aca="false">IF($P177,$P177,$F177)</f>
        <v>43932</v>
      </c>
      <c r="AB177" s="225" t="n">
        <f aca="false">IF($J177=$E$22,$H177*448,0)</f>
        <v>0</v>
      </c>
      <c r="AC177" s="225" t="n">
        <f aca="false">IF($J177=$E$22,$I177*448,0)</f>
        <v>0</v>
      </c>
      <c r="AD177" s="327" t="n">
        <f aca="false">IFERROR(VLOOKUP($A177,БДСМ!$A$353:$O$1956,15,0),0)</f>
        <v>25823.79</v>
      </c>
      <c r="AE177" s="225" t="n">
        <f aca="false">IFERROR(VLOOKUP($A177,#REF!,13,0),0)</f>
        <v>0</v>
      </c>
      <c r="AF177" s="225" t="n">
        <f aca="false">AB177+AD177</f>
        <v>25823.79</v>
      </c>
      <c r="AG177" s="225" t="n">
        <f aca="false">AC177+AE177</f>
        <v>0</v>
      </c>
    </row>
    <row r="178" customFormat="false" ht="15.05" hidden="false" customHeight="false" outlineLevel="0" collapsed="false">
      <c r="A178" s="242" t="n">
        <v>71655727</v>
      </c>
      <c r="B178" s="237" t="s">
        <v>270</v>
      </c>
      <c r="C178" s="237" t="s">
        <v>761</v>
      </c>
      <c r="D178" s="237" t="s">
        <v>116</v>
      </c>
      <c r="E178" s="238" t="n">
        <v>43932</v>
      </c>
      <c r="F178" s="238" t="n">
        <v>43932</v>
      </c>
      <c r="G178" s="237" t="s">
        <v>247</v>
      </c>
      <c r="H178" s="239" t="n">
        <v>4</v>
      </c>
      <c r="I178" s="186"/>
      <c r="J178" s="223" t="str">
        <f aca="false">D178</f>
        <v>VYB_MEC</v>
      </c>
      <c r="K178" s="224" t="n">
        <f aca="false">VLOOKUP($A178,БДСМ!$A$353:$C$2604,3,0)</f>
        <v>0</v>
      </c>
      <c r="L178" s="225" t="str">
        <f aca="false">VLOOKUP($A178,БДСМ!$A$352:$P$2459,16,0)</f>
        <v>IP1020200406</v>
      </c>
      <c r="P178" s="227"/>
      <c r="Q178" s="186" t="str">
        <f aca="false">IF(AND(Q$31&gt;=$AA178,Q$31&lt;=$AA178,NOT(ISBLANK($AA178))),$H178,"")</f>
        <v/>
      </c>
      <c r="R178" s="186" t="str">
        <f aca="false">IF(AND(R$31&gt;=$AA178,R$31&lt;=$AA178,NOT(ISBLANK($AA178))),$H178,"")</f>
        <v/>
      </c>
      <c r="S178" s="218" t="str">
        <f aca="false">IF(AND(S$31&gt;=$AA178,S$31&lt;=$AA178,NOT(ISBLANK($AA178))),$H178,"")</f>
        <v/>
      </c>
      <c r="T178" s="186" t="str">
        <f aca="false">IF(AND(T$31&gt;=$AA178,T$31&lt;=$AA178,NOT(ISBLANK($AA178))),$H178,"")</f>
        <v/>
      </c>
      <c r="U178" s="186" t="str">
        <f aca="false">IF(AND(U$31&gt;=$AA178,U$31&lt;=$AA178,NOT(ISBLANK($AA178))),$H178,"")</f>
        <v/>
      </c>
      <c r="V178" s="186" t="n">
        <f aca="false">IF(AND(V$31&gt;=$AA178,V$31&lt;=$AA178,NOT(ISBLANK($AA178))),$H178,"")</f>
        <v>4</v>
      </c>
      <c r="W178" s="186" t="str">
        <f aca="false">IF(AND(W$31&gt;=$AA178,W$31&lt;=$AA178,NOT(ISBLANK($AA178))),$H178,"")</f>
        <v/>
      </c>
      <c r="AA178" s="191" t="n">
        <f aca="false">IF($P178,$P178,$F178)</f>
        <v>43932</v>
      </c>
      <c r="AB178" s="225" t="n">
        <f aca="false">IF($J178=$E$22,$H178*448,0)</f>
        <v>0</v>
      </c>
      <c r="AC178" s="225" t="n">
        <f aca="false">IF($J178=$E$22,$I178*448,0)</f>
        <v>0</v>
      </c>
      <c r="AD178" s="327" t="n">
        <f aca="false">IFERROR(VLOOKUP($A178,БДСМ!$A$353:$O$1956,15,0),0)</f>
        <v>3</v>
      </c>
      <c r="AE178" s="225" t="n">
        <f aca="false">IFERROR(VLOOKUP($A178,#REF!,13,0),0)</f>
        <v>0</v>
      </c>
      <c r="AF178" s="225" t="n">
        <f aca="false">AB178+AD178</f>
        <v>3</v>
      </c>
      <c r="AG178" s="225" t="n">
        <f aca="false">AC178+AE178</f>
        <v>0</v>
      </c>
    </row>
    <row r="179" customFormat="false" ht="15.05" hidden="false" customHeight="false" outlineLevel="0" collapsed="false">
      <c r="A179" s="236" t="n">
        <v>71656977</v>
      </c>
      <c r="B179" s="243" t="s">
        <v>424</v>
      </c>
      <c r="C179" s="243" t="s">
        <v>591</v>
      </c>
      <c r="D179" s="237" t="s">
        <v>116</v>
      </c>
      <c r="E179" s="238" t="n">
        <v>43932</v>
      </c>
      <c r="F179" s="238" t="n">
        <v>43932</v>
      </c>
      <c r="G179" s="237" t="s">
        <v>247</v>
      </c>
      <c r="H179" s="239" t="n">
        <v>1.5</v>
      </c>
      <c r="I179" s="186"/>
      <c r="J179" s="223" t="str">
        <f aca="false">D179</f>
        <v>VYB_MEC</v>
      </c>
      <c r="K179" s="224" t="n">
        <f aca="false">VLOOKUP($A179,БДСМ!$A$353:$C$2604,3,0)</f>
        <v>0</v>
      </c>
      <c r="L179" s="225" t="str">
        <f aca="false">VLOOKUP($A179,БДСМ!$A$352:$P$2459,16,0)</f>
        <v>IP1020200407</v>
      </c>
      <c r="P179" s="227"/>
      <c r="Q179" s="186" t="str">
        <f aca="false">IF(AND(Q$31&gt;=$AA179,Q$31&lt;=$AA179,NOT(ISBLANK($AA179))),$H179,"")</f>
        <v/>
      </c>
      <c r="R179" s="186" t="str">
        <f aca="false">IF(AND(R$31&gt;=$AA179,R$31&lt;=$AA179,NOT(ISBLANK($AA179))),$H179,"")</f>
        <v/>
      </c>
      <c r="S179" s="218" t="str">
        <f aca="false">IF(AND(S$31&gt;=$AA179,S$31&lt;=$AA179,NOT(ISBLANK($AA179))),$H179,"")</f>
        <v/>
      </c>
      <c r="T179" s="186" t="str">
        <f aca="false">IF(AND(T$31&gt;=$AA179,T$31&lt;=$AA179,NOT(ISBLANK($AA179))),$H179,"")</f>
        <v/>
      </c>
      <c r="U179" s="186" t="str">
        <f aca="false">IF(AND(U$31&gt;=$AA179,U$31&lt;=$AA179,NOT(ISBLANK($AA179))),$H179,"")</f>
        <v/>
      </c>
      <c r="V179" s="186" t="n">
        <f aca="false">IF(AND(V$31&gt;=$AA179,V$31&lt;=$AA179,NOT(ISBLANK($AA179))),$H179,"")</f>
        <v>1.5</v>
      </c>
      <c r="W179" s="186" t="str">
        <f aca="false">IF(AND(W$31&gt;=$AA179,W$31&lt;=$AA179,NOT(ISBLANK($AA179))),$H179,"")</f>
        <v/>
      </c>
      <c r="AA179" s="191" t="n">
        <f aca="false">IF($P179,$P179,$F179)</f>
        <v>43932</v>
      </c>
      <c r="AB179" s="225" t="n">
        <f aca="false">IF($J179=$E$22,$H179*448,0)</f>
        <v>0</v>
      </c>
      <c r="AC179" s="225" t="n">
        <f aca="false">IF($J179=$E$22,$I179*448,0)</f>
        <v>0</v>
      </c>
      <c r="AD179" s="327" t="n">
        <f aca="false">IFERROR(VLOOKUP($A179,БДСМ!$A$353:$O$1956,15,0),0)</f>
        <v>4.51</v>
      </c>
      <c r="AE179" s="225" t="n">
        <f aca="false">IFERROR(VLOOKUP($A179,#REF!,13,0),0)</f>
        <v>0</v>
      </c>
      <c r="AF179" s="225" t="n">
        <f aca="false">AB179+AD179</f>
        <v>4.51</v>
      </c>
      <c r="AG179" s="225" t="n">
        <f aca="false">AC179+AE179</f>
        <v>0</v>
      </c>
    </row>
    <row r="180" customFormat="false" ht="15.05" hidden="false" customHeight="false" outlineLevel="0" collapsed="false">
      <c r="A180" s="241"/>
      <c r="B180" s="244"/>
      <c r="C180" s="244"/>
      <c r="D180" s="237" t="s">
        <v>130</v>
      </c>
      <c r="E180" s="238" t="n">
        <v>43932</v>
      </c>
      <c r="F180" s="238" t="n">
        <v>43932</v>
      </c>
      <c r="G180" s="237" t="s">
        <v>247</v>
      </c>
      <c r="H180" s="239" t="n">
        <v>4.5</v>
      </c>
      <c r="I180" s="186"/>
      <c r="J180" s="223" t="str">
        <f aca="false">D180</f>
        <v>M_K_VKAV</v>
      </c>
      <c r="K180" s="224" t="e">
        <f aca="false">VLOOKUP($A180,БДСМ!$A$353:$C$2604,3,0)</f>
        <v>#N/A</v>
      </c>
      <c r="L180" s="225" t="str">
        <f aca="false">VLOOKUP($A180,БДСМ!$A$352:$P$2459,16,0)</f>
        <v>IP1020200407</v>
      </c>
      <c r="P180" s="227"/>
      <c r="Q180" s="186" t="str">
        <f aca="false">IF(AND(Q$31&gt;=$AA180,Q$31&lt;=$AA180,NOT(ISBLANK($AA180))),$H180,"")</f>
        <v/>
      </c>
      <c r="R180" s="186" t="str">
        <f aca="false">IF(AND(R$31&gt;=$AA180,R$31&lt;=$AA180,NOT(ISBLANK($AA180))),$H180,"")</f>
        <v/>
      </c>
      <c r="S180" s="218" t="str">
        <f aca="false">IF(AND(S$31&gt;=$AA180,S$31&lt;=$AA180,NOT(ISBLANK($AA180))),$H180,"")</f>
        <v/>
      </c>
      <c r="T180" s="186" t="str">
        <f aca="false">IF(AND(T$31&gt;=$AA180,T$31&lt;=$AA180,NOT(ISBLANK($AA180))),$H180,"")</f>
        <v/>
      </c>
      <c r="U180" s="186" t="str">
        <f aca="false">IF(AND(U$31&gt;=$AA180,U$31&lt;=$AA180,NOT(ISBLANK($AA180))),$H180,"")</f>
        <v/>
      </c>
      <c r="V180" s="186" t="n">
        <f aca="false">IF(AND(V$31&gt;=$AA180,V$31&lt;=$AA180,NOT(ISBLANK($AA180))),$H180,"")</f>
        <v>4.5</v>
      </c>
      <c r="W180" s="186" t="str">
        <f aca="false">IF(AND(W$31&gt;=$AA180,W$31&lt;=$AA180,NOT(ISBLANK($AA180))),$H180,"")</f>
        <v/>
      </c>
      <c r="AA180" s="191" t="n">
        <f aca="false">IF($P180,$P180,$F180)</f>
        <v>43932</v>
      </c>
      <c r="AB180" s="225" t="n">
        <f aca="false">IF($J180=$E$22,$H180*448,0)</f>
        <v>0</v>
      </c>
      <c r="AC180" s="225" t="n">
        <f aca="false">IF($J180=$E$22,$I180*448,0)</f>
        <v>0</v>
      </c>
      <c r="AD180" s="327" t="n">
        <f aca="false">IFERROR(VLOOKUP($A180,БДСМ!$A$353:$O$1956,15,0),0)</f>
        <v>4.51</v>
      </c>
      <c r="AE180" s="225" t="n">
        <f aca="false">IFERROR(VLOOKUP($A180,#REF!,13,0),0)</f>
        <v>0</v>
      </c>
      <c r="AF180" s="225" t="n">
        <f aca="false">AB180+AD180</f>
        <v>4.51</v>
      </c>
      <c r="AG180" s="225" t="n">
        <f aca="false">AC180+AE180</f>
        <v>0</v>
      </c>
    </row>
    <row r="181" customFormat="false" ht="15.05" hidden="false" customHeight="false" outlineLevel="0" collapsed="false">
      <c r="A181" s="242" t="n">
        <v>71656982</v>
      </c>
      <c r="B181" s="237" t="s">
        <v>424</v>
      </c>
      <c r="C181" s="237" t="s">
        <v>593</v>
      </c>
      <c r="D181" s="237" t="s">
        <v>153</v>
      </c>
      <c r="E181" s="238" t="n">
        <v>43932</v>
      </c>
      <c r="F181" s="238" t="n">
        <v>43932</v>
      </c>
      <c r="G181" s="237" t="s">
        <v>247</v>
      </c>
      <c r="H181" s="239" t="n">
        <v>3</v>
      </c>
      <c r="I181" s="186"/>
      <c r="J181" s="223" t="str">
        <f aca="false">D181</f>
        <v>E_K_IMA</v>
      </c>
      <c r="K181" s="224" t="n">
        <f aca="false">VLOOKUP($A181,БДСМ!$A$353:$C$2604,3,0)</f>
        <v>0</v>
      </c>
      <c r="L181" s="225" t="str">
        <f aca="false">VLOOKUP($A181,БДСМ!$A$352:$P$2459,16,0)</f>
        <v>IP1020200407</v>
      </c>
      <c r="P181" s="227"/>
      <c r="Q181" s="186" t="str">
        <f aca="false">IF(AND(Q$31&gt;=$AA181,Q$31&lt;=$AA181,NOT(ISBLANK($AA181))),$H181,"")</f>
        <v/>
      </c>
      <c r="R181" s="186" t="str">
        <f aca="false">IF(AND(R$31&gt;=$AA181,R$31&lt;=$AA181,NOT(ISBLANK($AA181))),$H181,"")</f>
        <v/>
      </c>
      <c r="S181" s="218" t="str">
        <f aca="false">IF(AND(S$31&gt;=$AA181,S$31&lt;=$AA181,NOT(ISBLANK($AA181))),$H181,"")</f>
        <v/>
      </c>
      <c r="T181" s="186" t="str">
        <f aca="false">IF(AND(T$31&gt;=$AA181,T$31&lt;=$AA181,NOT(ISBLANK($AA181))),$H181,"")</f>
        <v/>
      </c>
      <c r="U181" s="186" t="str">
        <f aca="false">IF(AND(U$31&gt;=$AA181,U$31&lt;=$AA181,NOT(ISBLANK($AA181))),$H181,"")</f>
        <v/>
      </c>
      <c r="V181" s="186" t="n">
        <f aca="false">IF(AND(V$31&gt;=$AA181,V$31&lt;=$AA181,NOT(ISBLANK($AA181))),$H181,"")</f>
        <v>3</v>
      </c>
      <c r="W181" s="186" t="str">
        <f aca="false">IF(AND(W$31&gt;=$AA181,W$31&lt;=$AA181,NOT(ISBLANK($AA181))),$H181,"")</f>
        <v/>
      </c>
      <c r="AA181" s="191" t="n">
        <f aca="false">IF($P181,$P181,$F181)</f>
        <v>43932</v>
      </c>
      <c r="AB181" s="225" t="n">
        <f aca="false">IF($J181=$E$22,$H181*448,0)</f>
        <v>0</v>
      </c>
      <c r="AC181" s="225" t="n">
        <f aca="false">IF($J181=$E$22,$I181*448,0)</f>
        <v>0</v>
      </c>
      <c r="AD181" s="327" t="n">
        <f aca="false">IFERROR(VLOOKUP($A181,БДСМ!$A$353:$O$1956,15,0),0)</f>
        <v>2.25</v>
      </c>
      <c r="AE181" s="225" t="n">
        <f aca="false">IFERROR(VLOOKUP($A181,#REF!,13,0),0)</f>
        <v>0</v>
      </c>
      <c r="AF181" s="225" t="n">
        <f aca="false">AB181+AD181</f>
        <v>2.25</v>
      </c>
      <c r="AG181" s="225" t="n">
        <f aca="false">AC181+AE181</f>
        <v>0</v>
      </c>
    </row>
    <row r="182" customFormat="false" ht="15.05" hidden="false" customHeight="false" outlineLevel="0" collapsed="false">
      <c r="A182" s="245" t="s">
        <v>259</v>
      </c>
      <c r="B182" s="246"/>
      <c r="C182" s="246"/>
      <c r="D182" s="246"/>
      <c r="E182" s="247"/>
      <c r="F182" s="247"/>
      <c r="G182" s="248"/>
      <c r="H182" s="249" t="n">
        <v>449.900000000001</v>
      </c>
      <c r="I182" s="186" t="n">
        <v>4</v>
      </c>
      <c r="J182" s="223" t="str">
        <f aca="false">D182</f>
        <v>VYB_OSN</v>
      </c>
      <c r="K182" s="224" t="e">
        <f aca="false">VLOOKUP($A182,БДСМ!$A$353:$C$2604,3,0)</f>
        <v>#N/A</v>
      </c>
      <c r="L182" s="225" t="e">
        <f aca="false">VLOOKUP($A182,БДСМ!$A$352:$P$2459,16,0)</f>
        <v>#N/A</v>
      </c>
      <c r="P182" s="227"/>
      <c r="Q182" s="186" t="str">
        <f aca="false">IF(AND(Q$31&gt;=$AA182,Q$31&lt;=$AA182,NOT(ISBLANK($AA182))),$H182,"")</f>
        <v/>
      </c>
      <c r="R182" s="186" t="str">
        <f aca="false">IF(AND(R$31&gt;=$AA182,R$31&lt;=$AA182,NOT(ISBLANK($AA182))),$H182,"")</f>
        <v/>
      </c>
      <c r="S182" s="218" t="n">
        <f aca="false">IF(AND(S$31&gt;=$AA182,S$31&lt;=$AA182,NOT(ISBLANK($AA182))),$H182,"")</f>
        <v>4</v>
      </c>
      <c r="T182" s="186" t="str">
        <f aca="false">IF(AND(T$31&gt;=$AA182,T$31&lt;=$AA182,NOT(ISBLANK($AA182))),$H182,"")</f>
        <v/>
      </c>
      <c r="U182" s="186" t="str">
        <f aca="false">IF(AND(U$31&gt;=$AA182,U$31&lt;=$AA182,NOT(ISBLANK($AA182))),$H182,"")</f>
        <v/>
      </c>
      <c r="V182" s="186" t="str">
        <f aca="false">IF(AND(V$31&gt;=$AA182,V$31&lt;=$AA182,NOT(ISBLANK($AA182))),$H182,"")</f>
        <v/>
      </c>
      <c r="W182" s="186" t="str">
        <f aca="false">IF(AND(W$31&gt;=$AA182,W$31&lt;=$AA182,NOT(ISBLANK($AA182))),$H182,"")</f>
        <v/>
      </c>
      <c r="X182" s="0"/>
      <c r="Y182" s="0"/>
      <c r="AA182" s="191" t="n">
        <f aca="false">IF($P182,$P182,$F182)</f>
        <v>43929</v>
      </c>
      <c r="AB182" s="225" t="n">
        <f aca="false">IF($J182=$E$22,$H182*448,0)</f>
        <v>1792</v>
      </c>
      <c r="AC182" s="225" t="n">
        <f aca="false">IF($J182=$E$22,$I182*448,0)</f>
        <v>1792</v>
      </c>
      <c r="AD182" s="327" t="n">
        <v>13677.85</v>
      </c>
      <c r="AE182" s="225" t="n">
        <v>14036.44</v>
      </c>
      <c r="AF182" s="225" t="n">
        <f aca="false">AB182+AD182</f>
        <v>15469.85</v>
      </c>
      <c r="AG182" s="225" t="n">
        <f aca="false">AC182+AE182</f>
        <v>15828.44</v>
      </c>
    </row>
    <row r="183" customFormat="false" ht="15.05" hidden="false" customHeight="false" outlineLevel="0" collapsed="false">
      <c r="A183" s="186" t="n">
        <v>71658477</v>
      </c>
      <c r="B183" s="186" t="s">
        <v>814</v>
      </c>
      <c r="C183" s="186" t="s">
        <v>815</v>
      </c>
      <c r="D183" s="186" t="s">
        <v>138</v>
      </c>
      <c r="E183" s="183" t="n">
        <v>43932</v>
      </c>
      <c r="F183" s="183" t="n">
        <v>43932</v>
      </c>
      <c r="G183" s="186" t="s">
        <v>274</v>
      </c>
      <c r="H183" s="186" t="n">
        <v>2</v>
      </c>
      <c r="I183" s="186" t="n">
        <v>2</v>
      </c>
      <c r="J183" s="223" t="str">
        <f aca="false">D183</f>
        <v>VYB_OSN</v>
      </c>
      <c r="K183" s="224" t="e">
        <f aca="false">VLOOKUP($A183,БДСМ!$A$353:$C$2604,3,0)</f>
        <v>#N/A</v>
      </c>
      <c r="L183" s="225" t="e">
        <f aca="false">VLOOKUP($A183,БДСМ!$A$352:$P$2459,16,0)</f>
        <v>#N/A</v>
      </c>
      <c r="P183" s="227"/>
      <c r="Q183" s="186" t="str">
        <f aca="false">IF(AND(Q$31&gt;=$AA183,Q$31&lt;=$AA183,NOT(ISBLANK($AA183))),$H183,"")</f>
        <v/>
      </c>
      <c r="R183" s="186" t="str">
        <f aca="false">IF(AND(R$31&gt;=$AA183,R$31&lt;=$AA183,NOT(ISBLANK($AA183))),$H183,"")</f>
        <v/>
      </c>
      <c r="S183" s="218" t="str">
        <f aca="false">IF(AND(S$31&gt;=$AA183,S$31&lt;=$AA183,NOT(ISBLANK($AA183))),$H183,"")</f>
        <v/>
      </c>
      <c r="T183" s="186" t="str">
        <f aca="false">IF(AND(T$31&gt;=$AA183,T$31&lt;=$AA183,NOT(ISBLANK($AA183))),$H183,"")</f>
        <v/>
      </c>
      <c r="U183" s="186" t="str">
        <f aca="false">IF(AND(U$31&gt;=$AA183,U$31&lt;=$AA183,NOT(ISBLANK($AA183))),$H183,"")</f>
        <v/>
      </c>
      <c r="V183" s="186" t="n">
        <f aca="false">IF(AND(V$31&gt;=$AA183,V$31&lt;=$AA183,NOT(ISBLANK($AA183))),$H183,"")</f>
        <v>2</v>
      </c>
      <c r="W183" s="186" t="str">
        <f aca="false">IF(AND(W$31&gt;=$AA183,W$31&lt;=$AA183,NOT(ISBLANK($AA183))),$H183,"")</f>
        <v/>
      </c>
      <c r="X183" s="0"/>
      <c r="Y183" s="0"/>
      <c r="AA183" s="191" t="n">
        <f aca="false">IF($P183,$P183,$F183)</f>
        <v>43932</v>
      </c>
      <c r="AB183" s="225" t="n">
        <f aca="false">IF($J183=$E$22,$H183*448,0)</f>
        <v>896</v>
      </c>
      <c r="AC183" s="225" t="n">
        <f aca="false">IF($J183=$E$22,$I183*448,0)</f>
        <v>896</v>
      </c>
      <c r="AD183" s="327" t="n">
        <f aca="false">IFERROR(VLOOKUP($A183,БДСМ!$A$353:$O$1956,15,0),0)</f>
        <v>0</v>
      </c>
      <c r="AE183" s="225" t="n">
        <f aca="false">IFERROR(VLOOKUP($A183,#REF!,13,0),0)</f>
        <v>0</v>
      </c>
      <c r="AF183" s="225" t="n">
        <f aca="false">AB183+AD183</f>
        <v>896</v>
      </c>
      <c r="AG183" s="225" t="n">
        <f aca="false">AC183+AE183</f>
        <v>896</v>
      </c>
    </row>
    <row r="184" customFormat="false" ht="15.05" hidden="false" customHeight="false" outlineLevel="0" collapsed="false">
      <c r="A184" s="186" t="n">
        <v>71658490</v>
      </c>
      <c r="B184" s="186" t="s">
        <v>816</v>
      </c>
      <c r="C184" s="186" t="s">
        <v>817</v>
      </c>
      <c r="D184" s="186" t="s">
        <v>138</v>
      </c>
      <c r="E184" s="183" t="n">
        <v>43935</v>
      </c>
      <c r="F184" s="183" t="n">
        <v>43935</v>
      </c>
      <c r="G184" s="186" t="s">
        <v>274</v>
      </c>
      <c r="H184" s="186" t="n">
        <v>8</v>
      </c>
      <c r="I184" s="186"/>
      <c r="J184" s="223" t="str">
        <f aca="false">D184</f>
        <v>VYB_OSN</v>
      </c>
      <c r="K184" s="224" t="e">
        <f aca="false">VLOOKUP($A184,БДСМ!$A$353:$C$2604,3,0)</f>
        <v>#N/A</v>
      </c>
      <c r="L184" s="225" t="e">
        <f aca="false">VLOOKUP($A184,БДСМ!$A$352:$P$2459,16,0)</f>
        <v>#N/A</v>
      </c>
      <c r="P184" s="227"/>
      <c r="Q184" s="186" t="str">
        <f aca="false">IF(AND(Q$31&gt;=$AA184,Q$31&lt;=$AA184,NOT(ISBLANK($AA184))),$H184,"")</f>
        <v/>
      </c>
      <c r="R184" s="186" t="str">
        <f aca="false">IF(AND(R$31&gt;=$AA184,R$31&lt;=$AA184,NOT(ISBLANK($AA184))),$H184,"")</f>
        <v/>
      </c>
      <c r="S184" s="218" t="str">
        <f aca="false">IF(AND(S$31&gt;=$AA184,S$31&lt;=$AA184,NOT(ISBLANK($AA184))),$H184,"")</f>
        <v/>
      </c>
      <c r="T184" s="186" t="str">
        <f aca="false">IF(AND(T$31&gt;=$AA184,T$31&lt;=$AA184,NOT(ISBLANK($AA184))),$H184,"")</f>
        <v/>
      </c>
      <c r="U184" s="186" t="str">
        <f aca="false">IF(AND(U$31&gt;=$AA184,U$31&lt;=$AA184,NOT(ISBLANK($AA184))),$H184,"")</f>
        <v/>
      </c>
      <c r="V184" s="186" t="str">
        <f aca="false">IF(AND(V$31&gt;=$AA184,V$31&lt;=$AA184,NOT(ISBLANK($AA184))),$H184,"")</f>
        <v/>
      </c>
      <c r="W184" s="186" t="str">
        <f aca="false">IF(AND(W$31&gt;=$AA184,W$31&lt;=$AA184,NOT(ISBLANK($AA184))),$H184,"")</f>
        <v/>
      </c>
      <c r="X184" s="0"/>
      <c r="Y184" s="0"/>
      <c r="AA184" s="191" t="n">
        <f aca="false">IF($P184,$P184,$F184)</f>
        <v>43935</v>
      </c>
      <c r="AB184" s="225" t="n">
        <f aca="false">IF($J184=$E$22,$H184*448,0)</f>
        <v>3584</v>
      </c>
      <c r="AC184" s="225" t="n">
        <f aca="false">IF($J184=$E$22,$I184*448,0)</f>
        <v>0</v>
      </c>
      <c r="AD184" s="327" t="n">
        <f aca="false">IFERROR(VLOOKUP($A184,БДСМ!$A$353:$O$1956,15,0),0)</f>
        <v>0</v>
      </c>
      <c r="AE184" s="225" t="n">
        <f aca="false">IFERROR(VLOOKUP($A184,#REF!,13,0),0)</f>
        <v>0</v>
      </c>
      <c r="AF184" s="225" t="n">
        <f aca="false">AB184+AD184</f>
        <v>3584</v>
      </c>
      <c r="AG184" s="225" t="n">
        <f aca="false">AC184+AE184</f>
        <v>0</v>
      </c>
    </row>
    <row r="185" customFormat="false" ht="15.05" hidden="false" customHeight="false" outlineLevel="0" collapsed="false">
      <c r="A185" s="186" t="n">
        <v>71643196</v>
      </c>
      <c r="B185" s="186" t="s">
        <v>424</v>
      </c>
      <c r="C185" s="186" t="s">
        <v>818</v>
      </c>
      <c r="D185" s="186" t="s">
        <v>144</v>
      </c>
      <c r="E185" s="183" t="n">
        <v>43927</v>
      </c>
      <c r="F185" s="183" t="n">
        <v>43927</v>
      </c>
      <c r="G185" s="186" t="s">
        <v>247</v>
      </c>
      <c r="H185" s="186" t="n">
        <v>3</v>
      </c>
      <c r="I185" s="186"/>
      <c r="J185" s="223" t="s">
        <v>157</v>
      </c>
      <c r="K185" s="224"/>
      <c r="L185" s="225"/>
      <c r="P185" s="227"/>
      <c r="Q185" s="186" t="n">
        <f aca="false">IF(AND(Q$31&gt;=$AA185,Q$31&lt;=$AA185,NOT(ISBLANK($AA185))),$H185,"")</f>
        <v>3</v>
      </c>
      <c r="R185" s="186" t="str">
        <f aca="false">IF(AND(R$31&gt;=$AA185,R$31&lt;=$AA185,NOT(ISBLANK($AA185))),$H185,"")</f>
        <v/>
      </c>
      <c r="S185" s="218" t="str">
        <f aca="false">IF(AND(S$31&gt;=$AA185,S$31&lt;=$AA185,NOT(ISBLANK($AA185))),$H185,"")</f>
        <v/>
      </c>
      <c r="T185" s="186" t="str">
        <f aca="false">IF(AND(T$31&gt;=$AA185,T$31&lt;=$AA185,NOT(ISBLANK($AA185))),$H185,"")</f>
        <v/>
      </c>
      <c r="U185" s="186" t="str">
        <f aca="false">IF(AND(U$31&gt;=$AA185,U$31&lt;=$AA185,NOT(ISBLANK($AA185))),$H185,"")</f>
        <v/>
      </c>
      <c r="V185" s="186" t="str">
        <f aca="false">IF(AND(V$31&gt;=$AA185,V$31&lt;=$AA185,NOT(ISBLANK($AA185))),$H185,"")</f>
        <v/>
      </c>
      <c r="W185" s="186" t="str">
        <f aca="false">IF(AND(W$31&gt;=$AA185,W$31&lt;=$AA185,NOT(ISBLANK($AA185))),$H185,"")</f>
        <v/>
      </c>
      <c r="AA185" s="191" t="n">
        <f aca="false">IF($P185,$P185,$F185)</f>
        <v>43927</v>
      </c>
      <c r="AB185" s="225" t="n">
        <f aca="false">IF($J185=$E$22,$H185*448,0)</f>
        <v>0</v>
      </c>
      <c r="AC185" s="225" t="n">
        <f aca="false">IF($J185=$E$22,$I185*448,0)</f>
        <v>0</v>
      </c>
      <c r="AD185" s="327" t="n">
        <f aca="false">IFERROR(VLOOKUP($A185,БДСМ!$A$353:$O$1956,15,0),0)</f>
        <v>0</v>
      </c>
      <c r="AE185" s="225" t="n">
        <f aca="false">IFERROR(VLOOKUP($A185,#REF!,13,0),0)</f>
        <v>0</v>
      </c>
      <c r="AF185" s="225" t="n">
        <f aca="false">AB185+AD185</f>
        <v>0</v>
      </c>
      <c r="AG185" s="225" t="n">
        <f aca="false">AC185+AE185</f>
        <v>0</v>
      </c>
    </row>
    <row r="186" customFormat="false" ht="15.05" hidden="false" customHeight="false" outlineLevel="0" collapsed="false">
      <c r="A186" s="186" t="n">
        <v>71643194</v>
      </c>
      <c r="B186" s="186" t="s">
        <v>424</v>
      </c>
      <c r="C186" s="186" t="s">
        <v>819</v>
      </c>
      <c r="D186" s="186" t="s">
        <v>144</v>
      </c>
      <c r="E186" s="183" t="n">
        <v>43927</v>
      </c>
      <c r="F186" s="183" t="n">
        <v>43927</v>
      </c>
      <c r="G186" s="186" t="s">
        <v>247</v>
      </c>
      <c r="H186" s="186" t="n">
        <v>4</v>
      </c>
      <c r="I186" s="186"/>
      <c r="J186" s="223" t="s">
        <v>155</v>
      </c>
      <c r="K186" s="224"/>
      <c r="L186" s="225"/>
      <c r="P186" s="227"/>
      <c r="Q186" s="186" t="n">
        <f aca="false">IF(AND(Q$31&gt;=$AA186,Q$31&lt;=$AA186,NOT(ISBLANK($AA186))),$H186,"")</f>
        <v>4</v>
      </c>
      <c r="R186" s="186" t="str">
        <f aca="false">IF(AND(R$31&gt;=$AA186,R$31&lt;=$AA186,NOT(ISBLANK($AA186))),$H186,"")</f>
        <v/>
      </c>
      <c r="S186" s="218" t="str">
        <f aca="false">IF(AND(S$31&gt;=$AA186,S$31&lt;=$AA186,NOT(ISBLANK($AA186))),$H186,"")</f>
        <v/>
      </c>
      <c r="T186" s="186" t="str">
        <f aca="false">IF(AND(T$31&gt;=$AA186,T$31&lt;=$AA186,NOT(ISBLANK($AA186))),$H186,"")</f>
        <v/>
      </c>
      <c r="U186" s="186" t="str">
        <f aca="false">IF(AND(U$31&gt;=$AA186,U$31&lt;=$AA186,NOT(ISBLANK($AA186))),$H186,"")</f>
        <v/>
      </c>
      <c r="V186" s="186" t="str">
        <f aca="false">IF(AND(V$31&gt;=$AA186,V$31&lt;=$AA186,NOT(ISBLANK($AA186))),$H186,"")</f>
        <v/>
      </c>
      <c r="W186" s="186" t="str">
        <f aca="false">IF(AND(W$31&gt;=$AA186,W$31&lt;=$AA186,NOT(ISBLANK($AA186))),$H186,"")</f>
        <v/>
      </c>
      <c r="AA186" s="191" t="n">
        <f aca="false">IF($P186,$P186,$F186)</f>
        <v>43927</v>
      </c>
      <c r="AB186" s="225" t="n">
        <f aca="false">IF($J186=$E$22,$H186*448,0)</f>
        <v>0</v>
      </c>
      <c r="AC186" s="225" t="n">
        <f aca="false">IF($J186=$E$22,$I186*448,0)</f>
        <v>0</v>
      </c>
      <c r="AD186" s="327" t="n">
        <f aca="false">IFERROR(VLOOKUP($A186,БДСМ!$A$353:$O$1956,15,0),0)</f>
        <v>0</v>
      </c>
      <c r="AE186" s="225" t="n">
        <f aca="false">IFERROR(VLOOKUP($A186,#REF!,13,0),0)</f>
        <v>0</v>
      </c>
      <c r="AF186" s="225" t="n">
        <f aca="false">AB186+AD186</f>
        <v>0</v>
      </c>
      <c r="AG186" s="225" t="n">
        <f aca="false">AC186+AE186</f>
        <v>0</v>
      </c>
    </row>
    <row r="187" customFormat="false" ht="15.05" hidden="false" customHeight="false" outlineLevel="0" collapsed="false">
      <c r="A187" s="186" t="n">
        <v>71631794</v>
      </c>
      <c r="B187" s="186" t="s">
        <v>820</v>
      </c>
      <c r="C187" s="186" t="s">
        <v>821</v>
      </c>
      <c r="D187" s="186" t="s">
        <v>144</v>
      </c>
      <c r="E187" s="183" t="n">
        <v>43927</v>
      </c>
      <c r="F187" s="183" t="n">
        <v>43927</v>
      </c>
      <c r="G187" s="186" t="s">
        <v>247</v>
      </c>
      <c r="H187" s="186" t="n">
        <v>1</v>
      </c>
      <c r="I187" s="186"/>
      <c r="J187" s="223" t="s">
        <v>155</v>
      </c>
      <c r="K187" s="224"/>
      <c r="L187" s="225"/>
      <c r="P187" s="227"/>
      <c r="Q187" s="186" t="n">
        <f aca="false">IF(AND(Q$31&gt;=$AA187,Q$31&lt;=$AA187,NOT(ISBLANK($AA187))),$H187,"")</f>
        <v>1</v>
      </c>
      <c r="R187" s="186" t="str">
        <f aca="false">IF(AND(R$31&gt;=$AA187,R$31&lt;=$AA187,NOT(ISBLANK($AA187))),$H187,"")</f>
        <v/>
      </c>
      <c r="S187" s="218" t="str">
        <f aca="false">IF(AND(S$31&gt;=$AA187,S$31&lt;=$AA187,NOT(ISBLANK($AA187))),$H187,"")</f>
        <v/>
      </c>
      <c r="T187" s="186" t="str">
        <f aca="false">IF(AND(T$31&gt;=$AA187,T$31&lt;=$AA187,NOT(ISBLANK($AA187))),$H187,"")</f>
        <v/>
      </c>
      <c r="U187" s="186" t="str">
        <f aca="false">IF(AND(U$31&gt;=$AA187,U$31&lt;=$AA187,NOT(ISBLANK($AA187))),$H187,"")</f>
        <v/>
      </c>
      <c r="V187" s="186" t="str">
        <f aca="false">IF(AND(V$31&gt;=$AA187,V$31&lt;=$AA187,NOT(ISBLANK($AA187))),$H187,"")</f>
        <v/>
      </c>
      <c r="W187" s="186" t="str">
        <f aca="false">IF(AND(W$31&gt;=$AA187,W$31&lt;=$AA187,NOT(ISBLANK($AA187))),$H187,"")</f>
        <v/>
      </c>
      <c r="AA187" s="191" t="n">
        <f aca="false">IF($P187,$P187,$F187)</f>
        <v>43927</v>
      </c>
      <c r="AB187" s="225" t="n">
        <f aca="false">IF($J187=$E$22,$H187*448,0)</f>
        <v>0</v>
      </c>
      <c r="AC187" s="225" t="n">
        <f aca="false">IF($J187=$E$22,$I187*448,0)</f>
        <v>0</v>
      </c>
      <c r="AD187" s="327" t="n">
        <f aca="false">IFERROR(VLOOKUP($A187,БДСМ!$A$353:$O$1956,15,0),0)</f>
        <v>0</v>
      </c>
      <c r="AE187" s="225" t="n">
        <f aca="false">IFERROR(VLOOKUP($A187,#REF!,13,0),0)</f>
        <v>0</v>
      </c>
      <c r="AF187" s="225" t="n">
        <f aca="false">AB187+AD187</f>
        <v>0</v>
      </c>
      <c r="AG187" s="225" t="n">
        <f aca="false">AC187+AE187</f>
        <v>0</v>
      </c>
    </row>
    <row r="188" customFormat="false" ht="15.05" hidden="false" customHeight="false" outlineLevel="0" collapsed="false">
      <c r="A188" s="186" t="n">
        <v>71643217</v>
      </c>
      <c r="B188" s="186" t="s">
        <v>822</v>
      </c>
      <c r="C188" s="186" t="s">
        <v>823</v>
      </c>
      <c r="D188" s="186" t="s">
        <v>144</v>
      </c>
      <c r="E188" s="183" t="n">
        <v>43927</v>
      </c>
      <c r="F188" s="183" t="n">
        <v>43927</v>
      </c>
      <c r="G188" s="186" t="s">
        <v>247</v>
      </c>
      <c r="H188" s="186" t="n">
        <v>1</v>
      </c>
      <c r="I188" s="186"/>
      <c r="J188" s="223" t="s">
        <v>155</v>
      </c>
      <c r="K188" s="224"/>
      <c r="L188" s="225"/>
      <c r="P188" s="227"/>
      <c r="Q188" s="186" t="n">
        <f aca="false">IF(AND(Q$31&gt;=$AA188,Q$31&lt;=$AA188,NOT(ISBLANK($AA188))),$H188,"")</f>
        <v>1</v>
      </c>
      <c r="R188" s="186" t="str">
        <f aca="false">IF(AND(R$31&gt;=$AA188,R$31&lt;=$AA188,NOT(ISBLANK($AA188))),$H188,"")</f>
        <v/>
      </c>
      <c r="S188" s="218" t="str">
        <f aca="false">IF(AND(S$31&gt;=$AA188,S$31&lt;=$AA188,NOT(ISBLANK($AA188))),$H188,"")</f>
        <v/>
      </c>
      <c r="T188" s="186" t="str">
        <f aca="false">IF(AND(T$31&gt;=$AA188,T$31&lt;=$AA188,NOT(ISBLANK($AA188))),$H188,"")</f>
        <v/>
      </c>
      <c r="U188" s="186" t="str">
        <f aca="false">IF(AND(U$31&gt;=$AA188,U$31&lt;=$AA188,NOT(ISBLANK($AA188))),$H188,"")</f>
        <v/>
      </c>
      <c r="V188" s="186" t="str">
        <f aca="false">IF(AND(V$31&gt;=$AA188,V$31&lt;=$AA188,NOT(ISBLANK($AA188))),$H188,"")</f>
        <v/>
      </c>
      <c r="W188" s="186" t="str">
        <f aca="false">IF(AND(W$31&gt;=$AA188,W$31&lt;=$AA188,NOT(ISBLANK($AA188))),$H188,"")</f>
        <v/>
      </c>
      <c r="AA188" s="191" t="n">
        <f aca="false">IF($P188,$P188,$F188)</f>
        <v>43927</v>
      </c>
      <c r="AB188" s="225" t="n">
        <f aca="false">IF($J188=$E$22,$H188*448,0)</f>
        <v>0</v>
      </c>
      <c r="AC188" s="225" t="n">
        <f aca="false">IF($J188=$E$22,$I188*448,0)</f>
        <v>0</v>
      </c>
      <c r="AD188" s="327" t="n">
        <f aca="false">IFERROR(VLOOKUP($A188,БДСМ!$A$353:$O$1956,15,0),0)</f>
        <v>0</v>
      </c>
      <c r="AE188" s="225" t="n">
        <f aca="false">IFERROR(VLOOKUP($A188,#REF!,13,0),0)</f>
        <v>0</v>
      </c>
      <c r="AF188" s="225" t="n">
        <f aca="false">AB188+AD188</f>
        <v>0</v>
      </c>
      <c r="AG188" s="225" t="n">
        <f aca="false">AC188+AE188</f>
        <v>0</v>
      </c>
    </row>
    <row r="189" customFormat="false" ht="15.05" hidden="false" customHeight="false" outlineLevel="0" collapsed="false">
      <c r="A189" s="186" t="n">
        <v>71648274</v>
      </c>
      <c r="B189" s="186" t="s">
        <v>257</v>
      </c>
      <c r="C189" s="186" t="s">
        <v>824</v>
      </c>
      <c r="D189" s="186" t="s">
        <v>144</v>
      </c>
      <c r="E189" s="183" t="n">
        <v>43927</v>
      </c>
      <c r="F189" s="183" t="n">
        <v>43927</v>
      </c>
      <c r="G189" s="186" t="s">
        <v>247</v>
      </c>
      <c r="H189" s="186" t="n">
        <v>1.5</v>
      </c>
      <c r="I189" s="186"/>
      <c r="J189" s="223" t="s">
        <v>151</v>
      </c>
      <c r="K189" s="224"/>
      <c r="L189" s="225"/>
      <c r="P189" s="227"/>
      <c r="Q189" s="186" t="n">
        <f aca="false">IF(AND(Q$31&gt;=$AA189,Q$31&lt;=$AA189,NOT(ISBLANK($AA189))),$H189,"")</f>
        <v>1.5</v>
      </c>
      <c r="R189" s="186" t="str">
        <f aca="false">IF(AND(R$31&gt;=$AA189,R$31&lt;=$AA189,NOT(ISBLANK($AA189))),$H189,"")</f>
        <v/>
      </c>
      <c r="S189" s="218" t="str">
        <f aca="false">IF(AND(S$31&gt;=$AA189,S$31&lt;=$AA189,NOT(ISBLANK($AA189))),$H189,"")</f>
        <v/>
      </c>
      <c r="T189" s="186" t="str">
        <f aca="false">IF(AND(T$31&gt;=$AA189,T$31&lt;=$AA189,NOT(ISBLANK($AA189))),$H189,"")</f>
        <v/>
      </c>
      <c r="U189" s="186" t="str">
        <f aca="false">IF(AND(U$31&gt;=$AA189,U$31&lt;=$AA189,NOT(ISBLANK($AA189))),$H189,"")</f>
        <v/>
      </c>
      <c r="V189" s="186" t="str">
        <f aca="false">IF(AND(V$31&gt;=$AA189,V$31&lt;=$AA189,NOT(ISBLANK($AA189))),$H189,"")</f>
        <v/>
      </c>
      <c r="W189" s="186" t="str">
        <f aca="false">IF(AND(W$31&gt;=$AA189,W$31&lt;=$AA189,NOT(ISBLANK($AA189))),$H189,"")</f>
        <v/>
      </c>
      <c r="AA189" s="191" t="n">
        <f aca="false">IF($P189,$P189,$F189)</f>
        <v>43927</v>
      </c>
      <c r="AB189" s="225" t="n">
        <f aca="false">IF($J189=$E$22,$H189*448,0)</f>
        <v>0</v>
      </c>
      <c r="AC189" s="225" t="n">
        <f aca="false">IF($J189=$E$22,$I189*448,0)</f>
        <v>0</v>
      </c>
      <c r="AD189" s="327" t="n">
        <f aca="false">IFERROR(VLOOKUP($A189,БДСМ!$A$353:$O$1956,15,0),0)</f>
        <v>0</v>
      </c>
      <c r="AE189" s="225" t="n">
        <f aca="false">IFERROR(VLOOKUP($A189,#REF!,13,0),0)</f>
        <v>0</v>
      </c>
      <c r="AF189" s="225" t="n">
        <f aca="false">AB189+AD189</f>
        <v>0</v>
      </c>
      <c r="AG189" s="225" t="n">
        <f aca="false">AC189+AE189</f>
        <v>0</v>
      </c>
    </row>
    <row r="190" customFormat="false" ht="15.05" hidden="false" customHeight="false" outlineLevel="0" collapsed="false">
      <c r="A190" s="186" t="n">
        <v>71655677</v>
      </c>
      <c r="B190" s="186" t="s">
        <v>825</v>
      </c>
      <c r="C190" s="186" t="s">
        <v>826</v>
      </c>
      <c r="D190" s="186" t="s">
        <v>144</v>
      </c>
      <c r="E190" s="183" t="n">
        <v>43927</v>
      </c>
      <c r="F190" s="183" t="n">
        <v>43927</v>
      </c>
      <c r="G190" s="186" t="s">
        <v>274</v>
      </c>
      <c r="H190" s="186" t="n">
        <v>0.5</v>
      </c>
      <c r="I190" s="186"/>
      <c r="J190" s="223" t="s">
        <v>159</v>
      </c>
      <c r="K190" s="224"/>
      <c r="L190" s="225"/>
      <c r="P190" s="227"/>
      <c r="Q190" s="186" t="n">
        <f aca="false">IF(AND(Q$31&gt;=$AA190,Q$31&lt;=$AA190,NOT(ISBLANK($AA190))),$H190,"")</f>
        <v>0.5</v>
      </c>
      <c r="R190" s="186" t="str">
        <f aca="false">IF(AND(R$31&gt;=$AA190,R$31&lt;=$AA190,NOT(ISBLANK($AA190))),$H190,"")</f>
        <v/>
      </c>
      <c r="S190" s="218" t="str">
        <f aca="false">IF(AND(S$31&gt;=$AA190,S$31&lt;=$AA190,NOT(ISBLANK($AA190))),$H190,"")</f>
        <v/>
      </c>
      <c r="T190" s="186" t="str">
        <f aca="false">IF(AND(T$31&gt;=$AA190,T$31&lt;=$AA190,NOT(ISBLANK($AA190))),$H190,"")</f>
        <v/>
      </c>
      <c r="U190" s="186" t="str">
        <f aca="false">IF(AND(U$31&gt;=$AA190,U$31&lt;=$AA190,NOT(ISBLANK($AA190))),$H190,"")</f>
        <v/>
      </c>
      <c r="V190" s="186" t="str">
        <f aca="false">IF(AND(V$31&gt;=$AA190,V$31&lt;=$AA190,NOT(ISBLANK($AA190))),$H190,"")</f>
        <v/>
      </c>
      <c r="W190" s="186" t="str">
        <f aca="false">IF(AND(W$31&gt;=$AA190,W$31&lt;=$AA190,NOT(ISBLANK($AA190))),$H190,"")</f>
        <v/>
      </c>
      <c r="AA190" s="191" t="n">
        <f aca="false">IF($P190,$P190,$F190)</f>
        <v>43927</v>
      </c>
      <c r="AB190" s="225" t="n">
        <f aca="false">IF($J190=$E$22,$H190*448,0)</f>
        <v>0</v>
      </c>
      <c r="AC190" s="225" t="n">
        <f aca="false">IF($J190=$E$22,$I190*448,0)</f>
        <v>0</v>
      </c>
      <c r="AD190" s="327" t="n">
        <f aca="false">IFERROR(VLOOKUP($A190,БДСМ!$A$353:$O$1956,15,0),0)</f>
        <v>0</v>
      </c>
      <c r="AE190" s="225" t="n">
        <f aca="false">IFERROR(VLOOKUP($A190,#REF!,13,0),0)</f>
        <v>0</v>
      </c>
      <c r="AF190" s="225" t="n">
        <f aca="false">AB190+AD190</f>
        <v>0</v>
      </c>
      <c r="AG190" s="225" t="n">
        <f aca="false">AC190+AE190</f>
        <v>0</v>
      </c>
    </row>
    <row r="191" customFormat="false" ht="15.05" hidden="false" customHeight="false" outlineLevel="0" collapsed="false">
      <c r="A191" s="186" t="n">
        <v>71656303</v>
      </c>
      <c r="B191" s="186" t="s">
        <v>572</v>
      </c>
      <c r="C191" s="186" t="s">
        <v>571</v>
      </c>
      <c r="D191" s="186" t="s">
        <v>144</v>
      </c>
      <c r="E191" s="183" t="n">
        <v>43927</v>
      </c>
      <c r="F191" s="183" t="n">
        <v>43927</v>
      </c>
      <c r="G191" s="186" t="s">
        <v>274</v>
      </c>
      <c r="H191" s="186" t="n">
        <v>2</v>
      </c>
      <c r="I191" s="186"/>
      <c r="J191" s="223" t="s">
        <v>151</v>
      </c>
      <c r="K191" s="224"/>
      <c r="L191" s="225"/>
      <c r="P191" s="227"/>
      <c r="Q191" s="186" t="n">
        <f aca="false">IF(AND(Q$31&gt;=$AA191,Q$31&lt;=$AA191,NOT(ISBLANK($AA191))),$H191,"")</f>
        <v>2</v>
      </c>
      <c r="R191" s="186" t="str">
        <f aca="false">IF(AND(R$31&gt;=$AA191,R$31&lt;=$AA191,NOT(ISBLANK($AA191))),$H191,"")</f>
        <v/>
      </c>
      <c r="S191" s="218" t="str">
        <f aca="false">IF(AND(S$31&gt;=$AA191,S$31&lt;=$AA191,NOT(ISBLANK($AA191))),$H191,"")</f>
        <v/>
      </c>
      <c r="T191" s="186" t="str">
        <f aca="false">IF(AND(T$31&gt;=$AA191,T$31&lt;=$AA191,NOT(ISBLANK($AA191))),$H191,"")</f>
        <v/>
      </c>
      <c r="U191" s="186" t="str">
        <f aca="false">IF(AND(U$31&gt;=$AA191,U$31&lt;=$AA191,NOT(ISBLANK($AA191))),$H191,"")</f>
        <v/>
      </c>
      <c r="V191" s="186" t="str">
        <f aca="false">IF(AND(V$31&gt;=$AA191,V$31&lt;=$AA191,NOT(ISBLANK($AA191))),$H191,"")</f>
        <v/>
      </c>
      <c r="W191" s="186" t="str">
        <f aca="false">IF(AND(W$31&gt;=$AA191,W$31&lt;=$AA191,NOT(ISBLANK($AA191))),$H191,"")</f>
        <v/>
      </c>
      <c r="AA191" s="191" t="n">
        <f aca="false">IF($P191,$P191,$F191)</f>
        <v>43927</v>
      </c>
      <c r="AB191" s="225" t="n">
        <f aca="false">IF($J191=$E$22,$H191*448,0)</f>
        <v>0</v>
      </c>
      <c r="AC191" s="225" t="n">
        <f aca="false">IF($J191=$E$22,$I191*448,0)</f>
        <v>0</v>
      </c>
      <c r="AD191" s="327" t="n">
        <f aca="false">IFERROR(VLOOKUP($A191,БДСМ!$A$353:$O$1956,15,0),0)</f>
        <v>4229.37</v>
      </c>
      <c r="AE191" s="225" t="n">
        <f aca="false">IFERROR(VLOOKUP($A191,#REF!,13,0),0)</f>
        <v>0</v>
      </c>
      <c r="AF191" s="225" t="n">
        <f aca="false">AB191+AD191</f>
        <v>4229.37</v>
      </c>
      <c r="AG191" s="225" t="n">
        <f aca="false">AC191+AE191</f>
        <v>0</v>
      </c>
    </row>
    <row r="192" customFormat="false" ht="15.05" hidden="false" customHeight="false" outlineLevel="0" collapsed="false">
      <c r="A192" s="186" t="n">
        <v>71657214</v>
      </c>
      <c r="B192" s="186" t="s">
        <v>827</v>
      </c>
      <c r="C192" s="186" t="s">
        <v>828</v>
      </c>
      <c r="D192" s="186" t="s">
        <v>144</v>
      </c>
      <c r="E192" s="183" t="n">
        <v>43928</v>
      </c>
      <c r="F192" s="183" t="n">
        <v>43928</v>
      </c>
      <c r="G192" s="186" t="s">
        <v>274</v>
      </c>
      <c r="H192" s="186" t="n">
        <v>4</v>
      </c>
      <c r="I192" s="186"/>
      <c r="J192" s="223" t="s">
        <v>157</v>
      </c>
      <c r="K192" s="224"/>
      <c r="L192" s="225"/>
      <c r="P192" s="227"/>
      <c r="Q192" s="186" t="str">
        <f aca="false">IF(AND(Q$31&gt;=$AA192,Q$31&lt;=$AA192,NOT(ISBLANK($AA192))),$H192,"")</f>
        <v/>
      </c>
      <c r="R192" s="186" t="n">
        <f aca="false">IF(AND(R$31&gt;=$AA192,R$31&lt;=$AA192,NOT(ISBLANK($AA192))),$H192,"")</f>
        <v>4</v>
      </c>
      <c r="S192" s="218" t="str">
        <f aca="false">IF(AND(S$31&gt;=$AA192,S$31&lt;=$AA192,NOT(ISBLANK($AA192))),$H192,"")</f>
        <v/>
      </c>
      <c r="T192" s="186" t="str">
        <f aca="false">IF(AND(T$31&gt;=$AA192,T$31&lt;=$AA192,NOT(ISBLANK($AA192))),$H192,"")</f>
        <v/>
      </c>
      <c r="U192" s="186" t="str">
        <f aca="false">IF(AND(U$31&gt;=$AA192,U$31&lt;=$AA192,NOT(ISBLANK($AA192))),$H192,"")</f>
        <v/>
      </c>
      <c r="V192" s="186" t="str">
        <f aca="false">IF(AND(V$31&gt;=$AA192,V$31&lt;=$AA192,NOT(ISBLANK($AA192))),$H192,"")</f>
        <v/>
      </c>
      <c r="W192" s="186" t="str">
        <f aca="false">IF(AND(W$31&gt;=$AA192,W$31&lt;=$AA192,NOT(ISBLANK($AA192))),$H192,"")</f>
        <v/>
      </c>
      <c r="AA192" s="191" t="n">
        <f aca="false">IF($P192,$P192,$F192)</f>
        <v>43928</v>
      </c>
      <c r="AB192" s="225" t="n">
        <f aca="false">IF($J192=$E$22,$H192*448,0)</f>
        <v>0</v>
      </c>
      <c r="AC192" s="225" t="n">
        <f aca="false">IF($J192=$E$22,$I192*448,0)</f>
        <v>0</v>
      </c>
      <c r="AD192" s="327" t="n">
        <f aca="false">IFERROR(VLOOKUP($A192,БДСМ!$A$353:$O$1956,15,0),0)</f>
        <v>0</v>
      </c>
      <c r="AE192" s="225" t="n">
        <f aca="false">IFERROR(VLOOKUP($A192,#REF!,13,0),0)</f>
        <v>0</v>
      </c>
      <c r="AF192" s="225" t="n">
        <f aca="false">AB192+AD192</f>
        <v>0</v>
      </c>
      <c r="AG192" s="225" t="n">
        <f aca="false">AC192+AE192</f>
        <v>0</v>
      </c>
    </row>
    <row r="193" customFormat="false" ht="15.05" hidden="false" customHeight="false" outlineLevel="0" collapsed="false">
      <c r="A193" s="186" t="n">
        <v>71657653</v>
      </c>
      <c r="B193" s="186" t="s">
        <v>668</v>
      </c>
      <c r="C193" s="186" t="s">
        <v>829</v>
      </c>
      <c r="D193" s="186" t="s">
        <v>144</v>
      </c>
      <c r="E193" s="183" t="n">
        <v>43929</v>
      </c>
      <c r="F193" s="183" t="n">
        <v>43929</v>
      </c>
      <c r="G193" s="186" t="s">
        <v>274</v>
      </c>
      <c r="H193" s="186" t="n">
        <v>2</v>
      </c>
      <c r="I193" s="186"/>
      <c r="J193" s="223" t="s">
        <v>163</v>
      </c>
      <c r="K193" s="224"/>
      <c r="L193" s="225"/>
      <c r="P193" s="227"/>
      <c r="Q193" s="186" t="str">
        <f aca="false">IF(AND(Q$31&gt;=$AA193,Q$31&lt;=$AA193,NOT(ISBLANK($AA193))),$H193,"")</f>
        <v/>
      </c>
      <c r="R193" s="186" t="str">
        <f aca="false">IF(AND(R$31&gt;=$AA193,R$31&lt;=$AA193,NOT(ISBLANK($AA193))),$H193,"")</f>
        <v/>
      </c>
      <c r="S193" s="218" t="n">
        <f aca="false">IF(AND(S$31&gt;=$AA193,S$31&lt;=$AA193,NOT(ISBLANK($AA193))),$H193,"")</f>
        <v>2</v>
      </c>
      <c r="T193" s="186" t="str">
        <f aca="false">IF(AND(T$31&gt;=$AA193,T$31&lt;=$AA193,NOT(ISBLANK($AA193))),$H193,"")</f>
        <v/>
      </c>
      <c r="U193" s="186" t="str">
        <f aca="false">IF(AND(U$31&gt;=$AA193,U$31&lt;=$AA193,NOT(ISBLANK($AA193))),$H193,"")</f>
        <v/>
      </c>
      <c r="V193" s="186" t="str">
        <f aca="false">IF(AND(V$31&gt;=$AA193,V$31&lt;=$AA193,NOT(ISBLANK($AA193))),$H193,"")</f>
        <v/>
      </c>
      <c r="W193" s="186" t="str">
        <f aca="false">IF(AND(W$31&gt;=$AA193,W$31&lt;=$AA193,NOT(ISBLANK($AA193))),$H193,"")</f>
        <v/>
      </c>
      <c r="AA193" s="191" t="n">
        <f aca="false">IF($P193,$P193,$F193)</f>
        <v>43929</v>
      </c>
      <c r="AB193" s="225" t="n">
        <f aca="false">IF($J193=$E$22,$H193*448,0)</f>
        <v>0</v>
      </c>
      <c r="AC193" s="225" t="n">
        <f aca="false">IF($J193=$E$22,$I193*448,0)</f>
        <v>0</v>
      </c>
      <c r="AD193" s="327" t="n">
        <f aca="false">IFERROR(VLOOKUP($A193,БДСМ!$A$353:$O$1956,15,0),0)</f>
        <v>0</v>
      </c>
      <c r="AE193" s="225" t="n">
        <f aca="false">IFERROR(VLOOKUP($A193,#REF!,13,0),0)</f>
        <v>0</v>
      </c>
      <c r="AF193" s="225" t="n">
        <f aca="false">AB193+AD193</f>
        <v>0</v>
      </c>
      <c r="AG193" s="225" t="n">
        <f aca="false">AC193+AE193</f>
        <v>0</v>
      </c>
    </row>
    <row r="194" customFormat="false" ht="15.05" hidden="false" customHeight="false" outlineLevel="0" collapsed="false">
      <c r="A194" s="186" t="n">
        <v>71658093</v>
      </c>
      <c r="B194" s="186" t="s">
        <v>830</v>
      </c>
      <c r="C194" s="186" t="s">
        <v>831</v>
      </c>
      <c r="D194" s="186" t="s">
        <v>144</v>
      </c>
      <c r="E194" s="183" t="n">
        <v>43929</v>
      </c>
      <c r="F194" s="183" t="n">
        <v>43929</v>
      </c>
      <c r="G194" s="186" t="s">
        <v>274</v>
      </c>
      <c r="H194" s="186" t="n">
        <v>4</v>
      </c>
      <c r="I194" s="186"/>
      <c r="J194" s="223" t="s">
        <v>163</v>
      </c>
      <c r="K194" s="224"/>
      <c r="L194" s="225"/>
      <c r="P194" s="227"/>
      <c r="Q194" s="186" t="str">
        <f aca="false">IF(AND(Q$31&gt;=$AA194,Q$31&lt;=$AA194,NOT(ISBLANK($AA194))),$H194,"")</f>
        <v/>
      </c>
      <c r="R194" s="186" t="str">
        <f aca="false">IF(AND(R$31&gt;=$AA194,R$31&lt;=$AA194,NOT(ISBLANK($AA194))),$H194,"")</f>
        <v/>
      </c>
      <c r="S194" s="218" t="n">
        <f aca="false">IF(AND(S$31&gt;=$AA194,S$31&lt;=$AA194,NOT(ISBLANK($AA194))),$H194,"")</f>
        <v>4</v>
      </c>
      <c r="T194" s="186" t="str">
        <f aca="false">IF(AND(T$31&gt;=$AA194,T$31&lt;=$AA194,NOT(ISBLANK($AA194))),$H194,"")</f>
        <v/>
      </c>
      <c r="U194" s="186" t="str">
        <f aca="false">IF(AND(U$31&gt;=$AA194,U$31&lt;=$AA194,NOT(ISBLANK($AA194))),$H194,"")</f>
        <v/>
      </c>
      <c r="V194" s="186" t="str">
        <f aca="false">IF(AND(V$31&gt;=$AA194,V$31&lt;=$AA194,NOT(ISBLANK($AA194))),$H194,"")</f>
        <v/>
      </c>
      <c r="W194" s="186" t="str">
        <f aca="false">IF(AND(W$31&gt;=$AA194,W$31&lt;=$AA194,NOT(ISBLANK($AA194))),$H194,"")</f>
        <v/>
      </c>
      <c r="AA194" s="191" t="n">
        <f aca="false">IF($P194,$P194,$F194)</f>
        <v>43929</v>
      </c>
      <c r="AB194" s="225" t="n">
        <f aca="false">IF($J194=$E$22,$H194*448,0)</f>
        <v>0</v>
      </c>
      <c r="AC194" s="225" t="n">
        <f aca="false">IF($J194=$E$22,$I194*448,0)</f>
        <v>0</v>
      </c>
      <c r="AD194" s="327" t="n">
        <f aca="false">IFERROR(VLOOKUP($A194,БДСМ!$A$353:$O$1956,15,0),0)</f>
        <v>0</v>
      </c>
      <c r="AE194" s="225" t="n">
        <f aca="false">IFERROR(VLOOKUP($A194,#REF!,13,0),0)</f>
        <v>0</v>
      </c>
      <c r="AF194" s="225" t="n">
        <f aca="false">AB194+AD194</f>
        <v>0</v>
      </c>
      <c r="AG194" s="225" t="n">
        <f aca="false">AC194+AE194</f>
        <v>0</v>
      </c>
    </row>
    <row r="195" customFormat="false" ht="15.05" hidden="false" customHeight="false" outlineLevel="0" collapsed="false">
      <c r="A195" s="186" t="n">
        <v>71658087</v>
      </c>
      <c r="B195" s="186" t="s">
        <v>832</v>
      </c>
      <c r="C195" s="186" t="s">
        <v>833</v>
      </c>
      <c r="D195" s="186" t="s">
        <v>144</v>
      </c>
      <c r="E195" s="183" t="n">
        <v>43930</v>
      </c>
      <c r="F195" s="183" t="n">
        <v>43930</v>
      </c>
      <c r="G195" s="186" t="s">
        <v>274</v>
      </c>
      <c r="H195" s="186" t="n">
        <v>5</v>
      </c>
      <c r="I195" s="186"/>
      <c r="J195" s="223" t="s">
        <v>153</v>
      </c>
      <c r="K195" s="224"/>
      <c r="L195" s="225"/>
      <c r="P195" s="227"/>
      <c r="Q195" s="186" t="str">
        <f aca="false">IF(AND(Q$31&gt;=$AA195,Q$31&lt;=$AA195,NOT(ISBLANK($AA195))),$H195,"")</f>
        <v/>
      </c>
      <c r="R195" s="186" t="str">
        <f aca="false">IF(AND(R$31&gt;=$AA195,R$31&lt;=$AA195,NOT(ISBLANK($AA195))),$H195,"")</f>
        <v/>
      </c>
      <c r="S195" s="218" t="str">
        <f aca="false">IF(AND(S$31&gt;=$AA195,S$31&lt;=$AA195,NOT(ISBLANK($AA195))),$H195,"")</f>
        <v/>
      </c>
      <c r="T195" s="186" t="n">
        <f aca="false">IF(AND(T$31&gt;=$AA195,T$31&lt;=$AA195,NOT(ISBLANK($AA195))),$H195,"")</f>
        <v>5</v>
      </c>
      <c r="U195" s="186" t="str">
        <f aca="false">IF(AND(U$31&gt;=$AA195,U$31&lt;=$AA195,NOT(ISBLANK($AA195))),$H195,"")</f>
        <v/>
      </c>
      <c r="V195" s="186" t="str">
        <f aca="false">IF(AND(V$31&gt;=$AA195,V$31&lt;=$AA195,NOT(ISBLANK($AA195))),$H195,"")</f>
        <v/>
      </c>
      <c r="W195" s="186" t="str">
        <f aca="false">IF(AND(W$31&gt;=$AA195,W$31&lt;=$AA195,NOT(ISBLANK($AA195))),$H195,"")</f>
        <v/>
      </c>
      <c r="AA195" s="191" t="n">
        <f aca="false">IF($P195,$P195,$F195)</f>
        <v>43930</v>
      </c>
      <c r="AB195" s="225" t="n">
        <f aca="false">IF($J195=$E$22,$H195*448,0)</f>
        <v>0</v>
      </c>
      <c r="AC195" s="225" t="n">
        <f aca="false">IF($J195=$E$22,$I195*448,0)</f>
        <v>0</v>
      </c>
      <c r="AD195" s="327" t="n">
        <f aca="false">IFERROR(VLOOKUP($A195,БДСМ!$A$353:$O$1956,15,0),0)</f>
        <v>0</v>
      </c>
      <c r="AE195" s="225" t="n">
        <f aca="false">IFERROR(VLOOKUP($A195,#REF!,13,0),0)</f>
        <v>0</v>
      </c>
      <c r="AF195" s="225" t="n">
        <f aca="false">AB195+AD195</f>
        <v>0</v>
      </c>
      <c r="AG195" s="225" t="n">
        <f aca="false">AC195+AE195</f>
        <v>0</v>
      </c>
    </row>
    <row r="196" customFormat="false" ht="15.05" hidden="false" customHeight="false" outlineLevel="0" collapsed="false">
      <c r="A196" s="186" t="n">
        <v>71658089</v>
      </c>
      <c r="B196" s="186" t="s">
        <v>830</v>
      </c>
      <c r="C196" s="186" t="s">
        <v>831</v>
      </c>
      <c r="D196" s="186" t="s">
        <v>144</v>
      </c>
      <c r="E196" s="183" t="n">
        <v>43930</v>
      </c>
      <c r="F196" s="183" t="n">
        <v>43930</v>
      </c>
      <c r="G196" s="186" t="s">
        <v>274</v>
      </c>
      <c r="H196" s="186" t="n">
        <v>8</v>
      </c>
      <c r="I196" s="186"/>
      <c r="J196" s="223" t="s">
        <v>163</v>
      </c>
      <c r="K196" s="224"/>
      <c r="L196" s="225"/>
      <c r="P196" s="227"/>
      <c r="Q196" s="186" t="str">
        <f aca="false">IF(AND(Q$31&gt;=$AA196,Q$31&lt;=$AA196,NOT(ISBLANK($AA196))),$H196,"")</f>
        <v/>
      </c>
      <c r="R196" s="186" t="str">
        <f aca="false">IF(AND(R$31&gt;=$AA196,R$31&lt;=$AA196,NOT(ISBLANK($AA196))),$H196,"")</f>
        <v/>
      </c>
      <c r="S196" s="218" t="str">
        <f aca="false">IF(AND(S$31&gt;=$AA196,S$31&lt;=$AA196,NOT(ISBLANK($AA196))),$H196,"")</f>
        <v/>
      </c>
      <c r="T196" s="186" t="n">
        <f aca="false">IF(AND(T$31&gt;=$AA196,T$31&lt;=$AA196,NOT(ISBLANK($AA196))),$H196,"")</f>
        <v>8</v>
      </c>
      <c r="U196" s="186" t="str">
        <f aca="false">IF(AND(U$31&gt;=$AA196,U$31&lt;=$AA196,NOT(ISBLANK($AA196))),$H196,"")</f>
        <v/>
      </c>
      <c r="V196" s="186" t="str">
        <f aca="false">IF(AND(V$31&gt;=$AA196,V$31&lt;=$AA196,NOT(ISBLANK($AA196))),$H196,"")</f>
        <v/>
      </c>
      <c r="W196" s="186" t="str">
        <f aca="false">IF(AND(W$31&gt;=$AA196,W$31&lt;=$AA196,NOT(ISBLANK($AA196))),$H196,"")</f>
        <v/>
      </c>
      <c r="AA196" s="191" t="n">
        <f aca="false">IF($P196,$P196,$F196)</f>
        <v>43930</v>
      </c>
      <c r="AB196" s="225" t="n">
        <f aca="false">IF($J196=$E$22,$H196*448,0)</f>
        <v>0</v>
      </c>
      <c r="AC196" s="225" t="n">
        <f aca="false">IF($J196=$E$22,$I196*448,0)</f>
        <v>0</v>
      </c>
      <c r="AD196" s="327" t="n">
        <f aca="false">IFERROR(VLOOKUP($A196,БДСМ!$A$353:$O$1956,15,0),0)</f>
        <v>0</v>
      </c>
      <c r="AE196" s="225" t="n">
        <f aca="false">IFERROR(VLOOKUP($A196,#REF!,13,0),0)</f>
        <v>0</v>
      </c>
      <c r="AF196" s="225" t="n">
        <f aca="false">AB196+AD196</f>
        <v>0</v>
      </c>
      <c r="AG196" s="225" t="n">
        <f aca="false">AC196+AE196</f>
        <v>0</v>
      </c>
    </row>
    <row r="197" customFormat="false" ht="15.05" hidden="false" customHeight="false" outlineLevel="0" collapsed="false">
      <c r="A197" s="186" t="n">
        <v>71620793</v>
      </c>
      <c r="B197" s="186" t="s">
        <v>834</v>
      </c>
      <c r="C197" s="186" t="s">
        <v>835</v>
      </c>
      <c r="D197" s="186" t="s">
        <v>138</v>
      </c>
      <c r="E197" s="183" t="n">
        <v>43928</v>
      </c>
      <c r="F197" s="183" t="n">
        <v>43928</v>
      </c>
      <c r="G197" s="186" t="s">
        <v>247</v>
      </c>
      <c r="H197" s="186" t="n">
        <v>22</v>
      </c>
      <c r="I197" s="186"/>
      <c r="J197" s="223" t="str">
        <f aca="false">D197</f>
        <v>VYB_OSN</v>
      </c>
      <c r="K197" s="224"/>
      <c r="L197" s="225"/>
      <c r="P197" s="227"/>
      <c r="Q197" s="186" t="str">
        <f aca="false">IF(AND(Q$31&gt;=$AA197,Q$31&lt;=$AA197,NOT(ISBLANK($AA197))),$H197,"")</f>
        <v/>
      </c>
      <c r="R197" s="186" t="n">
        <f aca="false">IF(AND(R$31&gt;=$AA197,R$31&lt;=$AA197,NOT(ISBLANK($AA197))),$H197,"")</f>
        <v>22</v>
      </c>
      <c r="S197" s="218" t="str">
        <f aca="false">IF(AND(S$31&gt;=$AA197,S$31&lt;=$AA197,NOT(ISBLANK($AA197))),$H197,"")</f>
        <v/>
      </c>
      <c r="T197" s="186" t="str">
        <f aca="false">IF(AND(T$31&gt;=$AA197,T$31&lt;=$AA197,NOT(ISBLANK($AA197))),$H197,"")</f>
        <v/>
      </c>
      <c r="U197" s="186" t="str">
        <f aca="false">IF(AND(U$31&gt;=$AA197,U$31&lt;=$AA197,NOT(ISBLANK($AA197))),$H197,"")</f>
        <v/>
      </c>
      <c r="V197" s="186" t="str">
        <f aca="false">IF(AND(V$31&gt;=$AA197,V$31&lt;=$AA197,NOT(ISBLANK($AA197))),$H197,"")</f>
        <v/>
      </c>
      <c r="W197" s="186" t="str">
        <f aca="false">IF(AND(W$31&gt;=$AA197,W$31&lt;=$AA197,NOT(ISBLANK($AA197))),$H197,"")</f>
        <v/>
      </c>
      <c r="AA197" s="191" t="n">
        <f aca="false">IF($P197,$P197,$F197)</f>
        <v>43928</v>
      </c>
      <c r="AB197" s="225" t="n">
        <f aca="false">IF($J197=$E$22,$H197*448,0)</f>
        <v>9856</v>
      </c>
      <c r="AC197" s="225" t="n">
        <f aca="false">IF($J197=$E$22,$I197*448,0)</f>
        <v>0</v>
      </c>
      <c r="AD197" s="327" t="n">
        <f aca="false">IFERROR(VLOOKUP($A197,БДСМ!$A$353:$O$1956,15,0),0)</f>
        <v>0</v>
      </c>
      <c r="AE197" s="225" t="n">
        <f aca="false">IFERROR(VLOOKUP($A197,#REF!,13,0),0)</f>
        <v>0</v>
      </c>
      <c r="AF197" s="225" t="n">
        <f aca="false">AB197+AD197</f>
        <v>9856</v>
      </c>
      <c r="AG197" s="225" t="n">
        <f aca="false">AC197+AE197</f>
        <v>0</v>
      </c>
    </row>
    <row r="198" customFormat="false" ht="15.05" hidden="false" customHeight="false" outlineLevel="0" collapsed="false">
      <c r="A198" s="186" t="n">
        <v>71620793</v>
      </c>
      <c r="B198" s="186" t="s">
        <v>834</v>
      </c>
      <c r="C198" s="186" t="s">
        <v>835</v>
      </c>
      <c r="D198" s="186" t="s">
        <v>138</v>
      </c>
      <c r="E198" s="183" t="n">
        <v>43929</v>
      </c>
      <c r="F198" s="183" t="n">
        <v>43929</v>
      </c>
      <c r="G198" s="186" t="s">
        <v>247</v>
      </c>
      <c r="H198" s="186" t="n">
        <v>22</v>
      </c>
      <c r="I198" s="186"/>
      <c r="J198" s="223" t="str">
        <f aca="false">D198</f>
        <v>VYB_OSN</v>
      </c>
      <c r="K198" s="224"/>
      <c r="L198" s="225"/>
      <c r="P198" s="227"/>
      <c r="Q198" s="186" t="str">
        <f aca="false">IF(AND(Q$31&gt;=$AA198,Q$31&lt;=$AA198,NOT(ISBLANK($AA198))),$H198,"")</f>
        <v/>
      </c>
      <c r="R198" s="186" t="str">
        <f aca="false">IF(AND(R$31&gt;=$AA198,R$31&lt;=$AA198,NOT(ISBLANK($AA198))),$H198,"")</f>
        <v/>
      </c>
      <c r="S198" s="218" t="n">
        <f aca="false">IF(AND(S$31&gt;=$AA198,S$31&lt;=$AA198,NOT(ISBLANK($AA198))),$H198,"")</f>
        <v>22</v>
      </c>
      <c r="T198" s="186" t="str">
        <f aca="false">IF(AND(T$31&gt;=$AA198,T$31&lt;=$AA198,NOT(ISBLANK($AA198))),$H198,"")</f>
        <v/>
      </c>
      <c r="U198" s="186" t="str">
        <f aca="false">IF(AND(U$31&gt;=$AA198,U$31&lt;=$AA198,NOT(ISBLANK($AA198))),$H198,"")</f>
        <v/>
      </c>
      <c r="V198" s="186" t="str">
        <f aca="false">IF(AND(V$31&gt;=$AA198,V$31&lt;=$AA198,NOT(ISBLANK($AA198))),$H198,"")</f>
        <v/>
      </c>
      <c r="W198" s="186" t="str">
        <f aca="false">IF(AND(W$31&gt;=$AA198,W$31&lt;=$AA198,NOT(ISBLANK($AA198))),$H198,"")</f>
        <v/>
      </c>
      <c r="AA198" s="191" t="n">
        <f aca="false">IF($P198,$P198,$F198)</f>
        <v>43929</v>
      </c>
      <c r="AB198" s="225" t="n">
        <f aca="false">IF($J198=$E$22,$H198*448,0)</f>
        <v>9856</v>
      </c>
      <c r="AC198" s="225" t="n">
        <f aca="false">IF($J198=$E$22,$I198*448,0)</f>
        <v>0</v>
      </c>
      <c r="AD198" s="327" t="n">
        <f aca="false">IFERROR(VLOOKUP($A198,БДСМ!$A$353:$O$1956,15,0),0)</f>
        <v>0</v>
      </c>
      <c r="AE198" s="225" t="n">
        <f aca="false">IFERROR(VLOOKUP($A198,#REF!,13,0),0)</f>
        <v>0</v>
      </c>
      <c r="AF198" s="225" t="n">
        <f aca="false">AB198+AD198</f>
        <v>9856</v>
      </c>
      <c r="AG198" s="225" t="n">
        <f aca="false">AC198+AE198</f>
        <v>0</v>
      </c>
    </row>
    <row r="199" customFormat="false" ht="15.05" hidden="false" customHeight="false" outlineLevel="0" collapsed="false">
      <c r="A199" s="186" t="n">
        <v>71658268</v>
      </c>
      <c r="B199" s="186" t="s">
        <v>836</v>
      </c>
      <c r="C199" s="186" t="s">
        <v>837</v>
      </c>
      <c r="D199" s="186" t="s">
        <v>138</v>
      </c>
      <c r="E199" s="183" t="n">
        <v>43930</v>
      </c>
      <c r="F199" s="183" t="n">
        <v>43930</v>
      </c>
      <c r="G199" s="186" t="s">
        <v>274</v>
      </c>
      <c r="H199" s="186" t="n">
        <v>8</v>
      </c>
      <c r="I199" s="186" t="n">
        <v>12</v>
      </c>
      <c r="J199" s="223" t="str">
        <f aca="false">D199</f>
        <v>VYB_OSN</v>
      </c>
      <c r="K199" s="224"/>
      <c r="L199" s="225"/>
      <c r="P199" s="227"/>
      <c r="Q199" s="186" t="str">
        <f aca="false">IF(AND(Q$31&gt;=$AA199,Q$31&lt;=$AA199,NOT(ISBLANK($AA199))),$H199,"")</f>
        <v/>
      </c>
      <c r="R199" s="186" t="str">
        <f aca="false">IF(AND(R$31&gt;=$AA199,R$31&lt;=$AA199,NOT(ISBLANK($AA199))),$H199,"")</f>
        <v/>
      </c>
      <c r="S199" s="218" t="str">
        <f aca="false">IF(AND(S$31&gt;=$AA199,S$31&lt;=$AA199,NOT(ISBLANK($AA199))),$H199,"")</f>
        <v/>
      </c>
      <c r="T199" s="186" t="n">
        <f aca="false">IF(AND(T$31&gt;=$AA199,T$31&lt;=$AA199,NOT(ISBLANK($AA199))),$H199,"")</f>
        <v>8</v>
      </c>
      <c r="U199" s="186" t="str">
        <f aca="false">IF(AND(U$31&gt;=$AA199,U$31&lt;=$AA199,NOT(ISBLANK($AA199))),$H199,"")</f>
        <v/>
      </c>
      <c r="V199" s="186" t="str">
        <f aca="false">IF(AND(V$31&gt;=$AA199,V$31&lt;=$AA199,NOT(ISBLANK($AA199))),$H199,"")</f>
        <v/>
      </c>
      <c r="W199" s="186" t="str">
        <f aca="false">IF(AND(W$31&gt;=$AA199,W$31&lt;=$AA199,NOT(ISBLANK($AA199))),$H199,"")</f>
        <v/>
      </c>
      <c r="AA199" s="191" t="n">
        <f aca="false">IF($P199,$P199,$F199)</f>
        <v>43930</v>
      </c>
      <c r="AB199" s="225" t="n">
        <f aca="false">IF($J199=$E$22,$H199*448,0)</f>
        <v>3584</v>
      </c>
      <c r="AC199" s="225" t="n">
        <f aca="false">IF($J199=$E$22,$I199*448,0)</f>
        <v>5376</v>
      </c>
      <c r="AD199" s="327" t="n">
        <f aca="false">IFERROR(VLOOKUP($A199,БДСМ!$A$353:$O$1956,15,0),0)</f>
        <v>0</v>
      </c>
      <c r="AE199" s="225" t="n">
        <f aca="false">IFERROR(VLOOKUP($A199,#REF!,13,0),0)</f>
        <v>0</v>
      </c>
      <c r="AF199" s="225" t="n">
        <f aca="false">AB199+AD199</f>
        <v>3584</v>
      </c>
      <c r="AG199" s="225" t="n">
        <f aca="false">AC199+AE199</f>
        <v>5376</v>
      </c>
    </row>
    <row r="200" customFormat="false" ht="15.05" hidden="false" customHeight="false" outlineLevel="0" collapsed="false">
      <c r="A200" s="186" t="n">
        <v>71658268</v>
      </c>
      <c r="B200" s="186" t="s">
        <v>836</v>
      </c>
      <c r="C200" s="186" t="s">
        <v>837</v>
      </c>
      <c r="D200" s="186" t="s">
        <v>116</v>
      </c>
      <c r="E200" s="183" t="n">
        <v>43930</v>
      </c>
      <c r="F200" s="183" t="n">
        <v>43930</v>
      </c>
      <c r="G200" s="186" t="s">
        <v>274</v>
      </c>
      <c r="H200" s="186" t="n">
        <v>2</v>
      </c>
      <c r="I200" s="186"/>
      <c r="J200" s="223" t="s">
        <v>134</v>
      </c>
      <c r="K200" s="224"/>
      <c r="L200" s="225"/>
      <c r="P200" s="227"/>
      <c r="Q200" s="186" t="str">
        <f aca="false">IF(AND(Q$31&gt;=$AA200,Q$31&lt;=$AA200,NOT(ISBLANK($AA200))),$H200,"")</f>
        <v/>
      </c>
      <c r="R200" s="186" t="str">
        <f aca="false">IF(AND(R$31&gt;=$AA200,R$31&lt;=$AA200,NOT(ISBLANK($AA200))),$H200,"")</f>
        <v/>
      </c>
      <c r="S200" s="218" t="str">
        <f aca="false">IF(AND(S$31&gt;=$AA200,S$31&lt;=$AA200,NOT(ISBLANK($AA200))),$H200,"")</f>
        <v/>
      </c>
      <c r="T200" s="186" t="n">
        <f aca="false">IF(AND(T$31&gt;=$AA200,T$31&lt;=$AA200,NOT(ISBLANK($AA200))),$H200,"")</f>
        <v>2</v>
      </c>
      <c r="U200" s="186" t="str">
        <f aca="false">IF(AND(U$31&gt;=$AA200,U$31&lt;=$AA200,NOT(ISBLANK($AA200))),$H200,"")</f>
        <v/>
      </c>
      <c r="V200" s="186" t="str">
        <f aca="false">IF(AND(V$31&gt;=$AA200,V$31&lt;=$AA200,NOT(ISBLANK($AA200))),$H200,"")</f>
        <v/>
      </c>
      <c r="W200" s="186" t="str">
        <f aca="false">IF(AND(W$31&gt;=$AA200,W$31&lt;=$AA200,NOT(ISBLANK($AA200))),$H200,"")</f>
        <v/>
      </c>
      <c r="AA200" s="191" t="n">
        <f aca="false">IF($P200,$P200,$F200)</f>
        <v>43930</v>
      </c>
      <c r="AB200" s="225" t="n">
        <f aca="false">IF($J200=$E$22,$H200*448,0)</f>
        <v>0</v>
      </c>
      <c r="AC200" s="225" t="n">
        <f aca="false">IF($J200=$E$22,$I200*448,0)</f>
        <v>0</v>
      </c>
      <c r="AD200" s="327" t="n">
        <f aca="false">IFERROR(VLOOKUP($A200,БДСМ!$A$353:$O$1956,15,0),0)</f>
        <v>0</v>
      </c>
      <c r="AE200" s="225" t="n">
        <f aca="false">IFERROR(VLOOKUP($A200,#REF!,13,0),0)</f>
        <v>0</v>
      </c>
      <c r="AF200" s="225" t="n">
        <f aca="false">AB200+AD200</f>
        <v>0</v>
      </c>
      <c r="AG200" s="225" t="n">
        <f aca="false">AC200+AE200</f>
        <v>0</v>
      </c>
    </row>
    <row r="201" customFormat="false" ht="15.05" hidden="false" customHeight="false" outlineLevel="0" collapsed="false">
      <c r="A201" s="186" t="n">
        <v>71658733</v>
      </c>
      <c r="B201" s="186" t="s">
        <v>838</v>
      </c>
      <c r="C201" s="186" t="s">
        <v>839</v>
      </c>
      <c r="D201" s="186" t="s">
        <v>138</v>
      </c>
      <c r="E201" s="183" t="n">
        <v>43930</v>
      </c>
      <c r="F201" s="183" t="n">
        <v>43930</v>
      </c>
      <c r="G201" s="186" t="s">
        <v>247</v>
      </c>
      <c r="H201" s="186" t="n">
        <v>4</v>
      </c>
      <c r="I201" s="186" t="n">
        <v>6</v>
      </c>
      <c r="J201" s="223" t="str">
        <f aca="false">D201</f>
        <v>VYB_OSN</v>
      </c>
      <c r="K201" s="224"/>
      <c r="L201" s="225"/>
      <c r="P201" s="227"/>
      <c r="Q201" s="186" t="str">
        <f aca="false">IF(AND(Q$31&gt;=$AA201,Q$31&lt;=$AA201,NOT(ISBLANK($AA201))),$H201,"")</f>
        <v/>
      </c>
      <c r="R201" s="186" t="str">
        <f aca="false">IF(AND(R$31&gt;=$AA201,R$31&lt;=$AA201,NOT(ISBLANK($AA201))),$H201,"")</f>
        <v/>
      </c>
      <c r="S201" s="218" t="str">
        <f aca="false">IF(AND(S$31&gt;=$AA201,S$31&lt;=$AA201,NOT(ISBLANK($AA201))),$H201,"")</f>
        <v/>
      </c>
      <c r="T201" s="186" t="n">
        <f aca="false">IF(AND(T$31&gt;=$AA201,T$31&lt;=$AA201,NOT(ISBLANK($AA201))),$H201,"")</f>
        <v>4</v>
      </c>
      <c r="U201" s="186" t="str">
        <f aca="false">IF(AND(U$31&gt;=$AA201,U$31&lt;=$AA201,NOT(ISBLANK($AA201))),$H201,"")</f>
        <v/>
      </c>
      <c r="V201" s="186" t="str">
        <f aca="false">IF(AND(V$31&gt;=$AA201,V$31&lt;=$AA201,NOT(ISBLANK($AA201))),$H201,"")</f>
        <v/>
      </c>
      <c r="W201" s="186" t="str">
        <f aca="false">IF(AND(W$31&gt;=$AA201,W$31&lt;=$AA201,NOT(ISBLANK($AA201))),$H201,"")</f>
        <v/>
      </c>
      <c r="AA201" s="191" t="n">
        <f aca="false">IF($P201,$P201,$F201)</f>
        <v>43930</v>
      </c>
      <c r="AB201" s="225" t="n">
        <f aca="false">IF($J201=$E$22,$H201*448,0)</f>
        <v>1792</v>
      </c>
      <c r="AC201" s="225" t="n">
        <f aca="false">IF($J201=$E$22,$I201*448,0)</f>
        <v>2688</v>
      </c>
      <c r="AD201" s="327" t="n">
        <f aca="false">IFERROR(VLOOKUP($A201,БДСМ!$A$353:$O$1956,15,0),0)</f>
        <v>0</v>
      </c>
      <c r="AE201" s="225" t="n">
        <f aca="false">IFERROR(VLOOKUP($A201,#REF!,13,0),0)</f>
        <v>0</v>
      </c>
      <c r="AF201" s="225" t="n">
        <f aca="false">AB201+AD201</f>
        <v>1792</v>
      </c>
      <c r="AG201" s="225" t="n">
        <f aca="false">AC201+AE201</f>
        <v>2688</v>
      </c>
    </row>
    <row r="202" customFormat="false" ht="15.05" hidden="false" customHeight="false" outlineLevel="0" collapsed="false">
      <c r="A202" s="330" t="n">
        <v>71626187</v>
      </c>
      <c r="B202" s="186" t="s">
        <v>840</v>
      </c>
      <c r="C202" s="186" t="s">
        <v>839</v>
      </c>
      <c r="D202" s="186" t="s">
        <v>138</v>
      </c>
      <c r="E202" s="183" t="n">
        <v>43930</v>
      </c>
      <c r="F202" s="183" t="n">
        <v>43930</v>
      </c>
      <c r="G202" s="186" t="s">
        <v>247</v>
      </c>
      <c r="H202" s="186" t="n">
        <v>4</v>
      </c>
      <c r="I202" s="186" t="n">
        <v>6</v>
      </c>
      <c r="J202" s="223" t="str">
        <f aca="false">D202</f>
        <v>VYB_OSN</v>
      </c>
      <c r="K202" s="224"/>
      <c r="L202" s="225"/>
      <c r="P202" s="227"/>
      <c r="Q202" s="186" t="str">
        <f aca="false">IF(AND(Q$31&gt;=$AA202,Q$31&lt;=$AA202,NOT(ISBLANK($AA202))),$H202,"")</f>
        <v/>
      </c>
      <c r="R202" s="186" t="str">
        <f aca="false">IF(AND(R$31&gt;=$AA202,R$31&lt;=$AA202,NOT(ISBLANK($AA202))),$H202,"")</f>
        <v/>
      </c>
      <c r="S202" s="218" t="str">
        <f aca="false">IF(AND(S$31&gt;=$AA202,S$31&lt;=$AA202,NOT(ISBLANK($AA202))),$H202,"")</f>
        <v/>
      </c>
      <c r="T202" s="186" t="n">
        <f aca="false">IF(AND(T$31&gt;=$AA202,T$31&lt;=$AA202,NOT(ISBLANK($AA202))),$H202,"")</f>
        <v>4</v>
      </c>
      <c r="U202" s="186" t="str">
        <f aca="false">IF(AND(U$31&gt;=$AA202,U$31&lt;=$AA202,NOT(ISBLANK($AA202))),$H202,"")</f>
        <v/>
      </c>
      <c r="V202" s="186" t="str">
        <f aca="false">IF(AND(V$31&gt;=$AA202,V$31&lt;=$AA202,NOT(ISBLANK($AA202))),$H202,"")</f>
        <v/>
      </c>
      <c r="W202" s="186" t="str">
        <f aca="false">IF(AND(W$31&gt;=$AA202,W$31&lt;=$AA202,NOT(ISBLANK($AA202))),$H202,"")</f>
        <v/>
      </c>
      <c r="AA202" s="191" t="n">
        <f aca="false">IF($P202,$P202,$F202)</f>
        <v>43930</v>
      </c>
      <c r="AB202" s="225" t="n">
        <f aca="false">IF($J202=$E$22,$H202*448,0)</f>
        <v>1792</v>
      </c>
      <c r="AC202" s="225" t="n">
        <f aca="false">IF($J202=$E$22,$I202*448,0)</f>
        <v>2688</v>
      </c>
      <c r="AD202" s="327" t="n">
        <f aca="false">IFERROR(VLOOKUP($A202,БДСМ!$A$353:$O$1956,15,0),0)</f>
        <v>0</v>
      </c>
      <c r="AE202" s="225" t="n">
        <f aca="false">IFERROR(VLOOKUP($A202,#REF!,13,0),0)</f>
        <v>0</v>
      </c>
      <c r="AF202" s="225" t="n">
        <f aca="false">AB202+AD202</f>
        <v>1792</v>
      </c>
      <c r="AG202" s="225" t="n">
        <f aca="false">AC202+AE202</f>
        <v>2688</v>
      </c>
    </row>
    <row r="203" customFormat="false" ht="15.05" hidden="false" customHeight="false" outlineLevel="0" collapsed="false">
      <c r="A203" s="186" t="n">
        <v>71658729</v>
      </c>
      <c r="B203" s="186" t="s">
        <v>841</v>
      </c>
      <c r="C203" s="186" t="s">
        <v>842</v>
      </c>
      <c r="D203" s="186" t="s">
        <v>138</v>
      </c>
      <c r="E203" s="183" t="n">
        <v>43930</v>
      </c>
      <c r="F203" s="183" t="n">
        <v>43930</v>
      </c>
      <c r="G203" s="186" t="s">
        <v>274</v>
      </c>
      <c r="H203" s="186" t="n">
        <v>8</v>
      </c>
      <c r="I203" s="186" t="n">
        <v>4</v>
      </c>
      <c r="J203" s="223" t="str">
        <f aca="false">D203</f>
        <v>VYB_OSN</v>
      </c>
      <c r="K203" s="224"/>
      <c r="L203" s="225"/>
      <c r="P203" s="227"/>
      <c r="Q203" s="186" t="str">
        <f aca="false">IF(AND(Q$31&gt;=$AA203,Q$31&lt;=$AA203,NOT(ISBLANK($AA203))),$H203,"")</f>
        <v/>
      </c>
      <c r="R203" s="186" t="str">
        <f aca="false">IF(AND(R$31&gt;=$AA203,R$31&lt;=$AA203,NOT(ISBLANK($AA203))),$H203,"")</f>
        <v/>
      </c>
      <c r="S203" s="218" t="str">
        <f aca="false">IF(AND(S$31&gt;=$AA203,S$31&lt;=$AA203,NOT(ISBLANK($AA203))),$H203,"")</f>
        <v/>
      </c>
      <c r="T203" s="186" t="n">
        <f aca="false">IF(AND(T$31&gt;=$AA203,T$31&lt;=$AA203,NOT(ISBLANK($AA203))),$H203,"")</f>
        <v>8</v>
      </c>
      <c r="U203" s="186" t="str">
        <f aca="false">IF(AND(U$31&gt;=$AA203,U$31&lt;=$AA203,NOT(ISBLANK($AA203))),$H203,"")</f>
        <v/>
      </c>
      <c r="V203" s="186" t="str">
        <f aca="false">IF(AND(V$31&gt;=$AA203,V$31&lt;=$AA203,NOT(ISBLANK($AA203))),$H203,"")</f>
        <v/>
      </c>
      <c r="W203" s="186" t="str">
        <f aca="false">IF(AND(W$31&gt;=$AA203,W$31&lt;=$AA203,NOT(ISBLANK($AA203))),$H203,"")</f>
        <v/>
      </c>
      <c r="AA203" s="191" t="n">
        <f aca="false">IF($P203,$P203,$F203)</f>
        <v>43930</v>
      </c>
      <c r="AB203" s="225" t="n">
        <f aca="false">IF($J203=$E$22,$H203*448,0)</f>
        <v>3584</v>
      </c>
      <c r="AC203" s="225" t="n">
        <f aca="false">IF($J203=$E$22,$I203*448,0)</f>
        <v>1792</v>
      </c>
      <c r="AD203" s="327" t="n">
        <f aca="false">IFERROR(VLOOKUP($A203,БДСМ!$A$353:$O$1956,15,0),0)</f>
        <v>0</v>
      </c>
      <c r="AE203" s="225" t="n">
        <f aca="false">IFERROR(VLOOKUP($A203,#REF!,13,0),0)</f>
        <v>0</v>
      </c>
      <c r="AF203" s="225" t="n">
        <f aca="false">AB203+AD203</f>
        <v>3584</v>
      </c>
      <c r="AG203" s="225" t="n">
        <f aca="false">AC203+AE203</f>
        <v>1792</v>
      </c>
    </row>
    <row r="204" customFormat="false" ht="15.05" hidden="false" customHeight="false" outlineLevel="0" collapsed="false">
      <c r="A204" s="186" t="n">
        <v>71658743</v>
      </c>
      <c r="B204" s="186" t="s">
        <v>843</v>
      </c>
      <c r="C204" s="186" t="s">
        <v>844</v>
      </c>
      <c r="D204" s="186" t="s">
        <v>138</v>
      </c>
      <c r="E204" s="183" t="n">
        <v>43930</v>
      </c>
      <c r="F204" s="183" t="n">
        <v>43930</v>
      </c>
      <c r="G204" s="186" t="s">
        <v>247</v>
      </c>
      <c r="H204" s="186" t="n">
        <v>1</v>
      </c>
      <c r="I204" s="186" t="n">
        <v>1</v>
      </c>
      <c r="J204" s="223" t="str">
        <f aca="false">D204</f>
        <v>VYB_OSN</v>
      </c>
      <c r="K204" s="224"/>
      <c r="L204" s="225"/>
      <c r="P204" s="227"/>
      <c r="Q204" s="186" t="str">
        <f aca="false">IF(AND(Q$31&gt;=$AA204,Q$31&lt;=$AA204,NOT(ISBLANK($AA204))),$H204,"")</f>
        <v/>
      </c>
      <c r="R204" s="186" t="str">
        <f aca="false">IF(AND(R$31&gt;=$AA204,R$31&lt;=$AA204,NOT(ISBLANK($AA204))),$H204,"")</f>
        <v/>
      </c>
      <c r="S204" s="218" t="str">
        <f aca="false">IF(AND(S$31&gt;=$AA204,S$31&lt;=$AA204,NOT(ISBLANK($AA204))),$H204,"")</f>
        <v/>
      </c>
      <c r="T204" s="186" t="n">
        <f aca="false">IF(AND(T$31&gt;=$AA204,T$31&lt;=$AA204,NOT(ISBLANK($AA204))),$H204,"")</f>
        <v>1</v>
      </c>
      <c r="U204" s="186" t="str">
        <f aca="false">IF(AND(U$31&gt;=$AA204,U$31&lt;=$AA204,NOT(ISBLANK($AA204))),$H204,"")</f>
        <v/>
      </c>
      <c r="V204" s="186" t="str">
        <f aca="false">IF(AND(V$31&gt;=$AA204,V$31&lt;=$AA204,NOT(ISBLANK($AA204))),$H204,"")</f>
        <v/>
      </c>
      <c r="W204" s="186" t="str">
        <f aca="false">IF(AND(W$31&gt;=$AA204,W$31&lt;=$AA204,NOT(ISBLANK($AA204))),$H204,"")</f>
        <v/>
      </c>
      <c r="AA204" s="191" t="n">
        <f aca="false">IF($P204,$P204,$F204)</f>
        <v>43930</v>
      </c>
      <c r="AB204" s="225" t="n">
        <f aca="false">IF($J204=$E$22,$H204*448,0)</f>
        <v>448</v>
      </c>
      <c r="AC204" s="225" t="n">
        <f aca="false">IF($J204=$E$22,$I204*448,0)</f>
        <v>448</v>
      </c>
      <c r="AD204" s="327" t="n">
        <f aca="false">IFERROR(VLOOKUP($A204,БДСМ!$A$353:$O$1956,15,0),0)</f>
        <v>0</v>
      </c>
      <c r="AE204" s="225" t="n">
        <f aca="false">IFERROR(VLOOKUP($A204,#REF!,13,0),0)</f>
        <v>0</v>
      </c>
      <c r="AF204" s="225" t="n">
        <f aca="false">AB204+AD204</f>
        <v>448</v>
      </c>
      <c r="AG204" s="225" t="n">
        <f aca="false">AC204+AE204</f>
        <v>448</v>
      </c>
    </row>
    <row r="205" customFormat="false" ht="15.05" hidden="false" customHeight="false" outlineLevel="0" collapsed="false">
      <c r="A205" s="186" t="n">
        <v>71658745</v>
      </c>
      <c r="B205" s="186" t="s">
        <v>845</v>
      </c>
      <c r="C205" s="186" t="s">
        <v>844</v>
      </c>
      <c r="D205" s="186" t="s">
        <v>138</v>
      </c>
      <c r="E205" s="183" t="n">
        <v>43930</v>
      </c>
      <c r="F205" s="183" t="n">
        <v>43930</v>
      </c>
      <c r="G205" s="186" t="s">
        <v>247</v>
      </c>
      <c r="H205" s="186" t="n">
        <v>1</v>
      </c>
      <c r="I205" s="186" t="n">
        <v>1</v>
      </c>
      <c r="J205" s="223" t="str">
        <f aca="false">D205</f>
        <v>VYB_OSN</v>
      </c>
      <c r="K205" s="224"/>
      <c r="L205" s="225"/>
      <c r="P205" s="227"/>
      <c r="Q205" s="186" t="str">
        <f aca="false">IF(AND(Q$31&gt;=$AA205,Q$31&lt;=$AA205,NOT(ISBLANK($AA205))),$H205,"")</f>
        <v/>
      </c>
      <c r="R205" s="186" t="str">
        <f aca="false">IF(AND(R$31&gt;=$AA205,R$31&lt;=$AA205,NOT(ISBLANK($AA205))),$H205,"")</f>
        <v/>
      </c>
      <c r="S205" s="218" t="str">
        <f aca="false">IF(AND(S$31&gt;=$AA205,S$31&lt;=$AA205,NOT(ISBLANK($AA205))),$H205,"")</f>
        <v/>
      </c>
      <c r="T205" s="186" t="n">
        <f aca="false">IF(AND(T$31&gt;=$AA205,T$31&lt;=$AA205,NOT(ISBLANK($AA205))),$H205,"")</f>
        <v>1</v>
      </c>
      <c r="U205" s="186" t="str">
        <f aca="false">IF(AND(U$31&gt;=$AA205,U$31&lt;=$AA205,NOT(ISBLANK($AA205))),$H205,"")</f>
        <v/>
      </c>
      <c r="V205" s="186" t="str">
        <f aca="false">IF(AND(V$31&gt;=$AA205,V$31&lt;=$AA205,NOT(ISBLANK($AA205))),$H205,"")</f>
        <v/>
      </c>
      <c r="W205" s="186" t="str">
        <f aca="false">IF(AND(W$31&gt;=$AA205,W$31&lt;=$AA205,NOT(ISBLANK($AA205))),$H205,"")</f>
        <v/>
      </c>
      <c r="AA205" s="191" t="n">
        <f aca="false">IF($P205,$P205,$F205)</f>
        <v>43930</v>
      </c>
      <c r="AB205" s="225" t="n">
        <f aca="false">IF($J205=$E$22,$H205*448,0)</f>
        <v>448</v>
      </c>
      <c r="AC205" s="225" t="n">
        <f aca="false">IF($J205=$E$22,$I205*448,0)</f>
        <v>448</v>
      </c>
      <c r="AD205" s="327" t="n">
        <f aca="false">IFERROR(VLOOKUP($A205,БДСМ!$A$353:$O$1956,15,0),0)</f>
        <v>0</v>
      </c>
      <c r="AE205" s="225" t="n">
        <f aca="false">IFERROR(VLOOKUP($A205,#REF!,13,0),0)</f>
        <v>0</v>
      </c>
      <c r="AF205" s="225" t="n">
        <f aca="false">AB205+AD205</f>
        <v>448</v>
      </c>
      <c r="AG205" s="225" t="n">
        <f aca="false">AC205+AE205</f>
        <v>448</v>
      </c>
    </row>
    <row r="206" customFormat="false" ht="15.05" hidden="false" customHeight="false" outlineLevel="0" collapsed="false">
      <c r="A206" s="329" t="n">
        <v>71658746</v>
      </c>
      <c r="B206" s="331" t="s">
        <v>846</v>
      </c>
      <c r="C206" s="331" t="s">
        <v>844</v>
      </c>
      <c r="D206" s="332" t="s">
        <v>138</v>
      </c>
      <c r="E206" s="333" t="n">
        <v>43930</v>
      </c>
      <c r="F206" s="333" t="n">
        <v>43930</v>
      </c>
      <c r="G206" s="331" t="s">
        <v>247</v>
      </c>
      <c r="H206" s="334" t="n">
        <v>1</v>
      </c>
      <c r="I206" s="329" t="n">
        <v>1</v>
      </c>
      <c r="J206" s="223" t="str">
        <f aca="false">D206</f>
        <v>VYB_OSN</v>
      </c>
      <c r="K206" s="335"/>
      <c r="P206" s="227"/>
      <c r="Q206" s="186" t="str">
        <f aca="false">IF(AND(Q$31&gt;=$AA206,Q$31&lt;=$AA206,NOT(ISBLANK($AA206))),$H206,"")</f>
        <v/>
      </c>
      <c r="R206" s="186" t="str">
        <f aca="false">IF(AND(R$31&gt;=$AA206,R$31&lt;=$AA206,NOT(ISBLANK($AA206))),$H206,"")</f>
        <v/>
      </c>
      <c r="S206" s="218" t="str">
        <f aca="false">IF(AND(S$31&gt;=$AA206,S$31&lt;=$AA206,NOT(ISBLANK($AA206))),$H206,"")</f>
        <v/>
      </c>
      <c r="T206" s="186" t="n">
        <f aca="false">IF(AND(T$31&gt;=$AA206,T$31&lt;=$AA206,NOT(ISBLANK($AA206))),$H206,"")</f>
        <v>1</v>
      </c>
      <c r="U206" s="186" t="str">
        <f aca="false">IF(AND(U$31&gt;=$AA206,U$31&lt;=$AA206,NOT(ISBLANK($AA206))),$H206,"")</f>
        <v/>
      </c>
      <c r="V206" s="186" t="str">
        <f aca="false">IF(AND(V$31&gt;=$AA206,V$31&lt;=$AA206,NOT(ISBLANK($AA206))),$H206,"")</f>
        <v/>
      </c>
      <c r="W206" s="186" t="str">
        <f aca="false">IF(AND(W$31&gt;=$AA206,W$31&lt;=$AA206,NOT(ISBLANK($AA206))),$H206,"")</f>
        <v/>
      </c>
      <c r="AA206" s="191" t="n">
        <f aca="false">IF($P206,$P206,$F206)</f>
        <v>43930</v>
      </c>
      <c r="AB206" s="225" t="n">
        <f aca="false">IF($J206=$E$22,$H206*448,0)</f>
        <v>448</v>
      </c>
      <c r="AC206" s="225" t="n">
        <f aca="false">IF($J206=$E$22,$I206*448,0)</f>
        <v>448</v>
      </c>
      <c r="AD206" s="327" t="n">
        <f aca="false">IFERROR(VLOOKUP($A206,БДСМ!$A$353:$O$1956,15,0),0)</f>
        <v>0</v>
      </c>
      <c r="AE206" s="225" t="n">
        <f aca="false">IFERROR(VLOOKUP($A206,#REF!,13,0),0)</f>
        <v>0</v>
      </c>
      <c r="AF206" s="225" t="n">
        <f aca="false">AB206+AD206</f>
        <v>448</v>
      </c>
      <c r="AG206" s="225" t="n">
        <f aca="false">AC206+AE206</f>
        <v>448</v>
      </c>
    </row>
    <row r="207" customFormat="false" ht="15.05" hidden="false" customHeight="false" outlineLevel="0" collapsed="false">
      <c r="A207" s="329" t="n">
        <v>71659331</v>
      </c>
      <c r="B207" s="331" t="s">
        <v>301</v>
      </c>
      <c r="C207" s="331" t="s">
        <v>847</v>
      </c>
      <c r="D207" s="332" t="s">
        <v>138</v>
      </c>
      <c r="E207" s="333" t="n">
        <v>43932</v>
      </c>
      <c r="F207" s="333" t="n">
        <v>43932</v>
      </c>
      <c r="G207" s="331" t="s">
        <v>274</v>
      </c>
      <c r="I207" s="329" t="n">
        <v>22</v>
      </c>
      <c r="J207" s="223" t="str">
        <f aca="false">D207</f>
        <v>VYB_OSN</v>
      </c>
      <c r="K207" s="335"/>
      <c r="P207" s="227"/>
      <c r="Q207" s="186" t="str">
        <f aca="false">IF(AND(Q$31&gt;=$AA207,Q$31&lt;=$AA207,NOT(ISBLANK($AA207))),$H207,"")</f>
        <v/>
      </c>
      <c r="R207" s="186" t="str">
        <f aca="false">IF(AND(R$31&gt;=$AA207,R$31&lt;=$AA207,NOT(ISBLANK($AA207))),$H207,"")</f>
        <v/>
      </c>
      <c r="S207" s="218" t="str">
        <f aca="false">IF(AND(S$31&gt;=$AA207,S$31&lt;=$AA207,NOT(ISBLANK($AA207))),$H207,"")</f>
        <v/>
      </c>
      <c r="T207" s="186" t="str">
        <f aca="false">IF(AND(T$31&gt;=$AA207,T$31&lt;=$AA207,NOT(ISBLANK($AA207))),$H207,"")</f>
        <v/>
      </c>
      <c r="U207" s="186" t="str">
        <f aca="false">IF(AND(U$31&gt;=$AA207,U$31&lt;=$AA207,NOT(ISBLANK($AA207))),$H207,"")</f>
        <v/>
      </c>
      <c r="V207" s="186" t="n">
        <f aca="false">IF(AND(V$31&gt;=$AA207,V$31&lt;=$AA207,NOT(ISBLANK($AA207))),$H207,"")</f>
        <v>0</v>
      </c>
      <c r="W207" s="186" t="str">
        <f aca="false">IF(AND(W$31&gt;=$AA207,W$31&lt;=$AA207,NOT(ISBLANK($AA207))),$H207,"")</f>
        <v/>
      </c>
      <c r="AA207" s="191" t="n">
        <f aca="false">IF($P207,$P207,$F207)</f>
        <v>43932</v>
      </c>
      <c r="AB207" s="225" t="n">
        <f aca="false">IF($J207=$E$22,$H207*448,0)</f>
        <v>0</v>
      </c>
      <c r="AC207" s="225" t="n">
        <f aca="false">IF($J207=$E$22,$I207*448,0)</f>
        <v>9856</v>
      </c>
      <c r="AD207" s="327" t="n">
        <f aca="false">IFERROR(VLOOKUP($A207,БДСМ!$A$353:$O$1956,15,0),0)</f>
        <v>0</v>
      </c>
      <c r="AE207" s="225" t="n">
        <f aca="false">IFERROR(VLOOKUP($A207,#REF!,13,0),0)</f>
        <v>0</v>
      </c>
      <c r="AF207" s="225" t="n">
        <f aca="false">AB207+AD207</f>
        <v>0</v>
      </c>
      <c r="AG207" s="225" t="n">
        <f aca="false">AC207+AE207</f>
        <v>9856</v>
      </c>
    </row>
    <row r="208" customFormat="false" ht="15.05" hidden="false" customHeight="false" outlineLevel="0" collapsed="false">
      <c r="A208" s="329" t="n">
        <v>71650833</v>
      </c>
      <c r="B208" s="331" t="s">
        <v>848</v>
      </c>
      <c r="C208" s="331" t="s">
        <v>849</v>
      </c>
      <c r="D208" s="332" t="s">
        <v>138</v>
      </c>
      <c r="E208" s="333" t="n">
        <v>43932</v>
      </c>
      <c r="F208" s="333" t="n">
        <v>43932</v>
      </c>
      <c r="G208" s="331" t="s">
        <v>247</v>
      </c>
      <c r="I208" s="329" t="n">
        <v>22</v>
      </c>
      <c r="J208" s="223" t="str">
        <f aca="false">D208</f>
        <v>VYB_OSN</v>
      </c>
      <c r="K208" s="335"/>
      <c r="P208" s="227"/>
      <c r="Q208" s="186" t="str">
        <f aca="false">IF(AND(Q$31&gt;=$AA208,Q$31&lt;=$AA208,NOT(ISBLANK($AA208))),$H208,"")</f>
        <v/>
      </c>
      <c r="R208" s="186" t="str">
        <f aca="false">IF(AND(R$31&gt;=$AA208,R$31&lt;=$AA208,NOT(ISBLANK($AA208))),$H208,"")</f>
        <v/>
      </c>
      <c r="S208" s="218" t="str">
        <f aca="false">IF(AND(S$31&gt;=$AA208,S$31&lt;=$AA208,NOT(ISBLANK($AA208))),$H208,"")</f>
        <v/>
      </c>
      <c r="T208" s="186" t="str">
        <f aca="false">IF(AND(T$31&gt;=$AA208,T$31&lt;=$AA208,NOT(ISBLANK($AA208))),$H208,"")</f>
        <v/>
      </c>
      <c r="U208" s="186" t="str">
        <f aca="false">IF(AND(U$31&gt;=$AA208,U$31&lt;=$AA208,NOT(ISBLANK($AA208))),$H208,"")</f>
        <v/>
      </c>
      <c r="V208" s="186" t="n">
        <f aca="false">IF(AND(V$31&gt;=$AA208,V$31&lt;=$AA208,NOT(ISBLANK($AA208))),$H208,"")</f>
        <v>0</v>
      </c>
      <c r="W208" s="186" t="str">
        <f aca="false">IF(AND(W$31&gt;=$AA208,W$31&lt;=$AA208,NOT(ISBLANK($AA208))),$H208,"")</f>
        <v/>
      </c>
      <c r="AA208" s="191" t="n">
        <f aca="false">IF($P208,$P208,$F208)</f>
        <v>43932</v>
      </c>
      <c r="AB208" s="225" t="n">
        <f aca="false">IF($J208=$E$22,$H208*448,0)</f>
        <v>0</v>
      </c>
      <c r="AC208" s="225" t="n">
        <f aca="false">IF($J208=$E$22,$I208*448,0)</f>
        <v>9856</v>
      </c>
      <c r="AD208" s="327" t="n">
        <f aca="false">IFERROR(VLOOKUP($A208,БДСМ!$A$353:$O$1956,15,0),0)</f>
        <v>0</v>
      </c>
      <c r="AE208" s="225" t="n">
        <f aca="false">IFERROR(VLOOKUP($A208,#REF!,13,0),0)</f>
        <v>0</v>
      </c>
      <c r="AF208" s="225" t="n">
        <f aca="false">AB208+AD208</f>
        <v>0</v>
      </c>
      <c r="AG208" s="225" t="n">
        <f aca="false">AC208+AE208</f>
        <v>9856</v>
      </c>
    </row>
    <row r="209" customFormat="false" ht="15.05" hidden="false" customHeight="false" outlineLevel="0" collapsed="false">
      <c r="A209" s="329" t="n">
        <v>71643281</v>
      </c>
      <c r="B209" s="331"/>
      <c r="C209" s="331" t="s">
        <v>850</v>
      </c>
      <c r="D209" s="332" t="s">
        <v>138</v>
      </c>
      <c r="E209" s="333" t="n">
        <v>43927</v>
      </c>
      <c r="F209" s="333" t="n">
        <v>43927</v>
      </c>
      <c r="G209" s="331" t="s">
        <v>274</v>
      </c>
      <c r="H209" s="186" t="n">
        <v>4</v>
      </c>
      <c r="I209" s="329" t="n">
        <v>4</v>
      </c>
      <c r="J209" s="223" t="str">
        <f aca="false">D209</f>
        <v>VYB_OSN</v>
      </c>
      <c r="K209" s="335" t="s">
        <v>245</v>
      </c>
      <c r="P209" s="227"/>
      <c r="Q209" s="186" t="n">
        <f aca="false">IF(AND(Q$31&gt;=$AA209,Q$31&lt;=$AA209,NOT(ISBLANK($AA209))),$H209,"")</f>
        <v>4</v>
      </c>
      <c r="R209" s="186" t="str">
        <f aca="false">IF(AND(R$31&gt;=$AA209,R$31&lt;=$AA209,NOT(ISBLANK($AA209))),$H209,"")</f>
        <v/>
      </c>
      <c r="S209" s="218" t="str">
        <f aca="false">IF(AND(S$31&gt;=$AA209,S$31&lt;=$AA209,NOT(ISBLANK($AA209))),$H209,"")</f>
        <v/>
      </c>
      <c r="T209" s="186" t="str">
        <f aca="false">IF(AND(T$31&gt;=$AA209,T$31&lt;=$AA209,NOT(ISBLANK($AA209))),$H209,"")</f>
        <v/>
      </c>
      <c r="U209" s="186" t="str">
        <f aca="false">IF(AND(U$31&gt;=$AA209,U$31&lt;=$AA209,NOT(ISBLANK($AA209))),$H209,"")</f>
        <v/>
      </c>
      <c r="V209" s="186" t="str">
        <f aca="false">IF(AND(V$31&gt;=$AA209,V$31&lt;=$AA209,NOT(ISBLANK($AA209))),$H209,"")</f>
        <v/>
      </c>
      <c r="W209" s="186" t="str">
        <f aca="false">IF(AND(W$31&gt;=$AA209,W$31&lt;=$AA209,NOT(ISBLANK($AA209))),$H209,"")</f>
        <v/>
      </c>
      <c r="AA209" s="191" t="n">
        <f aca="false">IF($P209,$P209,$F209)</f>
        <v>43927</v>
      </c>
      <c r="AB209" s="225" t="n">
        <f aca="false">IF($J209=$E$22,$H209*448,0)</f>
        <v>1792</v>
      </c>
      <c r="AC209" s="225" t="n">
        <f aca="false">IF($J209=$E$22,$I209*448,0)</f>
        <v>1792</v>
      </c>
      <c r="AD209" s="327" t="n">
        <f aca="false">IFERROR(VLOOKUP($A209,БДСМ!$A$353:$O$1956,15,0),0)</f>
        <v>3.01</v>
      </c>
      <c r="AE209" s="225" t="n">
        <f aca="false">IFERROR(VLOOKUP($A209,#REF!,13,0),0)</f>
        <v>0</v>
      </c>
      <c r="AF209" s="225" t="n">
        <f aca="false">AB209+AD209</f>
        <v>1795.01</v>
      </c>
      <c r="AG209" s="225" t="n">
        <f aca="false">AC209+AE209</f>
        <v>1792</v>
      </c>
    </row>
    <row r="210" customFormat="false" ht="15.05" hidden="false" customHeight="false" outlineLevel="0" collapsed="false">
      <c r="A210" s="329" t="n">
        <v>71289161</v>
      </c>
      <c r="B210" s="331"/>
      <c r="C210" s="331" t="s">
        <v>851</v>
      </c>
      <c r="D210" s="332" t="s">
        <v>138</v>
      </c>
      <c r="E210" s="333" t="n">
        <v>43927</v>
      </c>
      <c r="F210" s="333" t="n">
        <v>43927</v>
      </c>
      <c r="G210" s="331" t="s">
        <v>274</v>
      </c>
      <c r="H210" s="186" t="n">
        <v>12</v>
      </c>
      <c r="I210" s="329" t="n">
        <v>12</v>
      </c>
      <c r="J210" s="223" t="str">
        <f aca="false">D210</f>
        <v>VYB_OSN</v>
      </c>
      <c r="K210" s="335" t="s">
        <v>245</v>
      </c>
      <c r="P210" s="227"/>
      <c r="Q210" s="186" t="n">
        <f aca="false">IF(AND(Q$31&gt;=$AA210,Q$31&lt;=$AA210,NOT(ISBLANK($AA210))),$H210,"")</f>
        <v>12</v>
      </c>
      <c r="R210" s="186" t="str">
        <f aca="false">IF(AND(R$31&gt;=$AA210,R$31&lt;=$AA210,NOT(ISBLANK($AA210))),$H210,"")</f>
        <v/>
      </c>
      <c r="S210" s="218" t="str">
        <f aca="false">IF(AND(S$31&gt;=$AA210,S$31&lt;=$AA210,NOT(ISBLANK($AA210))),$H210,"")</f>
        <v/>
      </c>
      <c r="T210" s="186" t="str">
        <f aca="false">IF(AND(T$31&gt;=$AA210,T$31&lt;=$AA210,NOT(ISBLANK($AA210))),$H210,"")</f>
        <v/>
      </c>
      <c r="U210" s="186" t="str">
        <f aca="false">IF(AND(U$31&gt;=$AA210,U$31&lt;=$AA210,NOT(ISBLANK($AA210))),$H210,"")</f>
        <v/>
      </c>
      <c r="V210" s="186" t="str">
        <f aca="false">IF(AND(V$31&gt;=$AA210,V$31&lt;=$AA210,NOT(ISBLANK($AA210))),$H210,"")</f>
        <v/>
      </c>
      <c r="W210" s="186" t="str">
        <f aca="false">IF(AND(W$31&gt;=$AA210,W$31&lt;=$AA210,NOT(ISBLANK($AA210))),$H210,"")</f>
        <v/>
      </c>
      <c r="AA210" s="191" t="n">
        <f aca="false">IF($P210,$P210,$F210)</f>
        <v>43927</v>
      </c>
      <c r="AB210" s="225" t="n">
        <f aca="false">IF($J210=$E$22,$H210*448,0)</f>
        <v>5376</v>
      </c>
      <c r="AC210" s="225" t="n">
        <f aca="false">IF($J210=$E$22,$I210*448,0)</f>
        <v>5376</v>
      </c>
      <c r="AD210" s="327" t="n">
        <f aca="false">IFERROR(VLOOKUP($A210,БДСМ!$A$353:$O$1956,15,0),0)</f>
        <v>0</v>
      </c>
      <c r="AE210" s="225" t="n">
        <f aca="false">IFERROR(VLOOKUP($A210,#REF!,13,0),0)</f>
        <v>0</v>
      </c>
      <c r="AF210" s="225" t="n">
        <f aca="false">AB210+AD210</f>
        <v>5376</v>
      </c>
      <c r="AG210" s="225" t="n">
        <f aca="false">AC210+AE210</f>
        <v>5376</v>
      </c>
    </row>
    <row r="211" customFormat="false" ht="15.05" hidden="false" customHeight="false" outlineLevel="0" collapsed="false">
      <c r="A211" s="329" t="n">
        <v>71654608</v>
      </c>
      <c r="B211" s="331"/>
      <c r="C211" s="331" t="s">
        <v>852</v>
      </c>
      <c r="D211" s="332" t="s">
        <v>138</v>
      </c>
      <c r="E211" s="333" t="n">
        <v>43927</v>
      </c>
      <c r="F211" s="333" t="n">
        <v>43927</v>
      </c>
      <c r="G211" s="331" t="s">
        <v>274</v>
      </c>
      <c r="H211" s="0" t="n">
        <v>12</v>
      </c>
      <c r="I211" s="329" t="n">
        <v>12</v>
      </c>
      <c r="J211" s="223" t="str">
        <f aca="false">D211</f>
        <v>VYB_OSN</v>
      </c>
      <c r="K211" s="335" t="s">
        <v>245</v>
      </c>
      <c r="P211" s="227"/>
      <c r="Q211" s="186" t="n">
        <f aca="false">IF(AND(Q$31&gt;=$AA211,Q$31&lt;=$AA211,NOT(ISBLANK($AA211))),$H211,"")</f>
        <v>12</v>
      </c>
      <c r="R211" s="186" t="str">
        <f aca="false">IF(AND(R$31&gt;=$AA211,R$31&lt;=$AA211,NOT(ISBLANK($AA211))),$H211,"")</f>
        <v/>
      </c>
      <c r="S211" s="218" t="str">
        <f aca="false">IF(AND(S$31&gt;=$AA211,S$31&lt;=$AA211,NOT(ISBLANK($AA211))),$H211,"")</f>
        <v/>
      </c>
      <c r="T211" s="186" t="str">
        <f aca="false">IF(AND(T$31&gt;=$AA211,T$31&lt;=$AA211,NOT(ISBLANK($AA211))),$H211,"")</f>
        <v/>
      </c>
      <c r="U211" s="186" t="str">
        <f aca="false">IF(AND(U$31&gt;=$AA211,U$31&lt;=$AA211,NOT(ISBLANK($AA211))),$H211,"")</f>
        <v/>
      </c>
      <c r="V211" s="186" t="str">
        <f aca="false">IF(AND(V$31&gt;=$AA211,V$31&lt;=$AA211,NOT(ISBLANK($AA211))),$H211,"")</f>
        <v/>
      </c>
      <c r="W211" s="186" t="str">
        <f aca="false">IF(AND(W$31&gt;=$AA211,W$31&lt;=$AA211,NOT(ISBLANK($AA211))),$H211,"")</f>
        <v/>
      </c>
      <c r="AA211" s="191" t="n">
        <f aca="false">IF($P211,$P211,$F211)</f>
        <v>43927</v>
      </c>
      <c r="AB211" s="225" t="n">
        <f aca="false">IF($J211=$E$22,$H211*448,0)</f>
        <v>5376</v>
      </c>
      <c r="AC211" s="225" t="n">
        <f aca="false">IF($J211=$E$22,$I211*448,0)</f>
        <v>5376</v>
      </c>
      <c r="AD211" s="327" t="n">
        <f aca="false">IFERROR(VLOOKUP($A211,БДСМ!$A$353:$O$1956,15,0),0)</f>
        <v>0</v>
      </c>
      <c r="AE211" s="225" t="n">
        <f aca="false">IFERROR(VLOOKUP($A211,#REF!,13,0),0)</f>
        <v>0</v>
      </c>
      <c r="AF211" s="225" t="n">
        <f aca="false">AB211+AD211</f>
        <v>5376</v>
      </c>
      <c r="AG211" s="225" t="n">
        <f aca="false">AC211+AE211</f>
        <v>5376</v>
      </c>
    </row>
    <row r="212" customFormat="false" ht="15.05" hidden="false" customHeight="false" outlineLevel="0" collapsed="false">
      <c r="A212" s="329" t="n">
        <v>71658975</v>
      </c>
      <c r="B212" s="331" t="s">
        <v>853</v>
      </c>
      <c r="C212" s="331" t="s">
        <v>854</v>
      </c>
      <c r="D212" s="332" t="s">
        <v>138</v>
      </c>
      <c r="E212" s="333" t="n">
        <v>43931</v>
      </c>
      <c r="F212" s="333" t="n">
        <v>43931</v>
      </c>
      <c r="G212" s="331" t="s">
        <v>238</v>
      </c>
      <c r="H212" s="0" t="n">
        <v>2</v>
      </c>
      <c r="I212" s="329" t="n">
        <v>2</v>
      </c>
      <c r="J212" s="301" t="str">
        <f aca="false">D212</f>
        <v>VYB_OSN</v>
      </c>
      <c r="K212" s="335"/>
      <c r="P212" s="227"/>
      <c r="Q212" s="186" t="str">
        <f aca="false">IF(AND(Q$31&gt;=$AA212,Q$31&lt;=$AA212,NOT(ISBLANK($AA212))),$H212,"")</f>
        <v/>
      </c>
      <c r="R212" s="186" t="str">
        <f aca="false">IF(AND(R$31&gt;=$AA212,R$31&lt;=$AA212,NOT(ISBLANK($AA212))),$H212,"")</f>
        <v/>
      </c>
      <c r="S212" s="218" t="str">
        <f aca="false">IF(AND(S$31&gt;=$AA212,S$31&lt;=$AA212,NOT(ISBLANK($AA212))),$H212,"")</f>
        <v/>
      </c>
      <c r="T212" s="186" t="str">
        <f aca="false">IF(AND(T$31&gt;=$AA212,T$31&lt;=$AA212,NOT(ISBLANK($AA212))),$H212,"")</f>
        <v/>
      </c>
      <c r="U212" s="186" t="n">
        <f aca="false">IF(AND(U$31&gt;=$AA212,U$31&lt;=$AA212,NOT(ISBLANK($AA212))),$H212,"")</f>
        <v>2</v>
      </c>
      <c r="V212" s="186" t="str">
        <f aca="false">IF(AND(V$31&gt;=$AA212,V$31&lt;=$AA212,NOT(ISBLANK($AA212))),$H212,"")</f>
        <v/>
      </c>
      <c r="W212" s="186" t="str">
        <f aca="false">IF(AND(W$31&gt;=$AA212,W$31&lt;=$AA212,NOT(ISBLANK($AA212))),$H212,"")</f>
        <v/>
      </c>
      <c r="AA212" s="191" t="n">
        <f aca="false">IF($P212,$P212,$F212)</f>
        <v>43931</v>
      </c>
      <c r="AB212" s="225" t="n">
        <f aca="false">IF($J212=$E$22,$H212*448,0)</f>
        <v>896</v>
      </c>
      <c r="AC212" s="225" t="n">
        <f aca="false">IF($J212=$E$22,$I212*448,0)</f>
        <v>896</v>
      </c>
      <c r="AD212" s="327" t="n">
        <f aca="false">IFERROR(VLOOKUP($A212,БДСМ!$A$353:$O$1956,15,0),0)</f>
        <v>0</v>
      </c>
      <c r="AE212" s="225" t="n">
        <f aca="false">IFERROR(VLOOKUP($A212,#REF!,13,0),0)</f>
        <v>0</v>
      </c>
      <c r="AF212" s="225" t="n">
        <f aca="false">AB212+AD212</f>
        <v>896</v>
      </c>
      <c r="AG212" s="225" t="n">
        <f aca="false">AC212+AE212</f>
        <v>896</v>
      </c>
    </row>
    <row r="213" customFormat="false" ht="17.55" hidden="false" customHeight="false" outlineLevel="0" collapsed="false">
      <c r="A213" s="336" t="n">
        <v>71659461</v>
      </c>
      <c r="B213" s="331" t="s">
        <v>855</v>
      </c>
      <c r="C213" s="331" t="s">
        <v>856</v>
      </c>
      <c r="D213" s="332" t="s">
        <v>138</v>
      </c>
      <c r="E213" s="333" t="n">
        <v>43931</v>
      </c>
      <c r="F213" s="333" t="n">
        <v>43931</v>
      </c>
      <c r="G213" s="331" t="s">
        <v>274</v>
      </c>
      <c r="H213" s="0" t="n">
        <v>22</v>
      </c>
      <c r="I213" s="329" t="n">
        <v>22</v>
      </c>
      <c r="J213" s="301" t="str">
        <f aca="false">D213</f>
        <v>VYB_OSN</v>
      </c>
      <c r="K213" s="335"/>
      <c r="P213" s="227"/>
      <c r="Q213" s="186" t="str">
        <f aca="false">IF(AND(Q$31&gt;=$AA213,Q$31&lt;=$AA213,NOT(ISBLANK($AA213))),$H213,"")</f>
        <v/>
      </c>
      <c r="R213" s="186" t="str">
        <f aca="false">IF(AND(R$31&gt;=$AA213,R$31&lt;=$AA213,NOT(ISBLANK($AA213))),$H213,"")</f>
        <v/>
      </c>
      <c r="S213" s="218" t="str">
        <f aca="false">IF(AND(S$31&gt;=$AA213,S$31&lt;=$AA213,NOT(ISBLANK($AA213))),$H213,"")</f>
        <v/>
      </c>
      <c r="T213" s="186" t="str">
        <f aca="false">IF(AND(T$31&gt;=$AA213,T$31&lt;=$AA213,NOT(ISBLANK($AA213))),$H213,"")</f>
        <v/>
      </c>
      <c r="U213" s="186" t="n">
        <f aca="false">IF(AND(U$31&gt;=$AA213,U$31&lt;=$AA213,NOT(ISBLANK($AA213))),$H213,"")</f>
        <v>22</v>
      </c>
      <c r="V213" s="186" t="str">
        <f aca="false">IF(AND(V$31&gt;=$AA213,V$31&lt;=$AA213,NOT(ISBLANK($AA213))),$H213,"")</f>
        <v/>
      </c>
      <c r="W213" s="186" t="str">
        <f aca="false">IF(AND(W$31&gt;=$AA213,W$31&lt;=$AA213,NOT(ISBLANK($AA213))),$H213,"")</f>
        <v/>
      </c>
      <c r="AA213" s="191" t="n">
        <f aca="false">IF($P213,$P213,$F213)</f>
        <v>43931</v>
      </c>
      <c r="AB213" s="225" t="n">
        <f aca="false">IF($J213=$E$22,$H213*448,0)</f>
        <v>9856</v>
      </c>
      <c r="AC213" s="225" t="n">
        <f aca="false">IF($J213=$E$22,$I213*448,0)</f>
        <v>9856</v>
      </c>
      <c r="AD213" s="327" t="n">
        <f aca="false">IFERROR(VLOOKUP($A213,БДСМ!$A$353:$O$1956,15,0),0)</f>
        <v>0</v>
      </c>
      <c r="AE213" s="225" t="n">
        <f aca="false">IFERROR(VLOOKUP($A213,#REF!,13,0),0)</f>
        <v>0</v>
      </c>
      <c r="AF213" s="225" t="n">
        <f aca="false">AB213+AD213</f>
        <v>9856</v>
      </c>
      <c r="AG213" s="225" t="n">
        <f aca="false">AC213+AE213</f>
        <v>9856</v>
      </c>
    </row>
    <row r="214" customFormat="false" ht="15.05" hidden="false" customHeight="false" outlineLevel="0" collapsed="false">
      <c r="A214" s="329" t="n">
        <v>71660071</v>
      </c>
      <c r="B214" s="331" t="s">
        <v>646</v>
      </c>
      <c r="C214" s="331" t="s">
        <v>857</v>
      </c>
      <c r="D214" s="332" t="s">
        <v>138</v>
      </c>
      <c r="E214" s="333" t="n">
        <v>43932</v>
      </c>
      <c r="F214" s="333" t="n">
        <v>43932</v>
      </c>
      <c r="G214" s="331" t="s">
        <v>274</v>
      </c>
      <c r="H214" s="0" t="n">
        <v>16</v>
      </c>
      <c r="I214" s="329" t="n">
        <v>22</v>
      </c>
      <c r="J214" s="301" t="str">
        <f aca="false">D214</f>
        <v>VYB_OSN</v>
      </c>
      <c r="K214" s="335"/>
      <c r="P214" s="227"/>
      <c r="Q214" s="186" t="str">
        <f aca="false">IF(AND(Q$31&gt;=$AA214,Q$31&lt;=$AA214,NOT(ISBLANK($AA214))),$H214,"")</f>
        <v/>
      </c>
      <c r="R214" s="186" t="str">
        <f aca="false">IF(AND(R$31&gt;=$AA214,R$31&lt;=$AA214,NOT(ISBLANK($AA214))),$H214,"")</f>
        <v/>
      </c>
      <c r="S214" s="218" t="str">
        <f aca="false">IF(AND(S$31&gt;=$AA214,S$31&lt;=$AA214,NOT(ISBLANK($AA214))),$H214,"")</f>
        <v/>
      </c>
      <c r="T214" s="186" t="str">
        <f aca="false">IF(AND(T$31&gt;=$AA214,T$31&lt;=$AA214,NOT(ISBLANK($AA214))),$H214,"")</f>
        <v/>
      </c>
      <c r="U214" s="186" t="str">
        <f aca="false">IF(AND(U$31&gt;=$AA214,U$31&lt;=$AA214,NOT(ISBLANK($AA214))),$H214,"")</f>
        <v/>
      </c>
      <c r="V214" s="186" t="n">
        <f aca="false">IF(AND(V$31&gt;=$AA214,V$31&lt;=$AA214,NOT(ISBLANK($AA214))),$H214,"")</f>
        <v>16</v>
      </c>
      <c r="W214" s="186" t="str">
        <f aca="false">IF(AND(W$31&gt;=$AA214,W$31&lt;=$AA214,NOT(ISBLANK($AA214))),$H214,"")</f>
        <v/>
      </c>
      <c r="AA214" s="191" t="n">
        <f aca="false">IF($P214,$P214,$F214)</f>
        <v>43932</v>
      </c>
      <c r="AB214" s="225" t="n">
        <f aca="false">IF($J214=$E$22,$H214*448,0)</f>
        <v>7168</v>
      </c>
      <c r="AC214" s="225" t="n">
        <f aca="false">IF($J214=$E$22,$I214*448,0)</f>
        <v>9856</v>
      </c>
      <c r="AD214" s="327" t="n">
        <f aca="false">IFERROR(VLOOKUP($A214,БДСМ!$A$353:$O$1956,15,0),0)</f>
        <v>0</v>
      </c>
      <c r="AE214" s="225" t="n">
        <f aca="false">IFERROR(VLOOKUP($A214,#REF!,13,0),0)</f>
        <v>0</v>
      </c>
      <c r="AF214" s="225" t="n">
        <f aca="false">AB214+AD214</f>
        <v>7168</v>
      </c>
      <c r="AG214" s="225" t="n">
        <f aca="false">AC214+AE214</f>
        <v>9856</v>
      </c>
    </row>
    <row r="215" customFormat="false" ht="15.65" hidden="false" customHeight="false" outlineLevel="0" collapsed="false">
      <c r="A215" s="337" t="n">
        <v>71658657</v>
      </c>
      <c r="B215" s="338"/>
      <c r="C215" s="338" t="s">
        <v>858</v>
      </c>
      <c r="D215" s="332" t="s">
        <v>138</v>
      </c>
      <c r="E215" s="333" t="n">
        <v>43931</v>
      </c>
      <c r="F215" s="333" t="n">
        <v>43931</v>
      </c>
      <c r="G215" s="331" t="s">
        <v>247</v>
      </c>
      <c r="H215" s="339" t="n">
        <v>1</v>
      </c>
      <c r="I215" s="339" t="n">
        <v>1</v>
      </c>
      <c r="J215" s="301" t="str">
        <f aca="false">D215</f>
        <v>VYB_OSN</v>
      </c>
      <c r="K215" s="335"/>
      <c r="P215" s="227"/>
      <c r="Q215" s="186" t="str">
        <f aca="false">IF(AND(Q$31&gt;=$AA215,Q$31&lt;=$AA215,NOT(ISBLANK($AA215))),$H215,"")</f>
        <v/>
      </c>
      <c r="R215" s="186" t="str">
        <f aca="false">IF(AND(R$31&gt;=$AA215,R$31&lt;=$AA215,NOT(ISBLANK($AA215))),$H215,"")</f>
        <v/>
      </c>
      <c r="S215" s="218" t="str">
        <f aca="false">IF(AND(S$31&gt;=$AA215,S$31&lt;=$AA215,NOT(ISBLANK($AA215))),$H215,"")</f>
        <v/>
      </c>
      <c r="T215" s="186" t="str">
        <f aca="false">IF(AND(T$31&gt;=$AA215,T$31&lt;=$AA215,NOT(ISBLANK($AA215))),$H215,"")</f>
        <v/>
      </c>
      <c r="U215" s="186" t="n">
        <f aca="false">IF(AND(U$31&gt;=$AA215,U$31&lt;=$AA215,NOT(ISBLANK($AA215))),$H215,"")</f>
        <v>1</v>
      </c>
      <c r="V215" s="186" t="str">
        <f aca="false">IF(AND(V$31&gt;=$AA215,V$31&lt;=$AA215,NOT(ISBLANK($AA215))),$H215,"")</f>
        <v/>
      </c>
      <c r="W215" s="186" t="str">
        <f aca="false">IF(AND(W$31&gt;=$AA215,W$31&lt;=$AA215,NOT(ISBLANK($AA215))),$H215,"")</f>
        <v/>
      </c>
      <c r="AA215" s="191" t="n">
        <f aca="false">IF($P215,$P215,$F215)</f>
        <v>43931</v>
      </c>
      <c r="AB215" s="225" t="n">
        <f aca="false">IF($J215=$E$22,$H215*448,0)</f>
        <v>448</v>
      </c>
      <c r="AC215" s="225" t="n">
        <f aca="false">IF($J215=$E$22,$I215*448,0)</f>
        <v>448</v>
      </c>
      <c r="AD215" s="327" t="n">
        <f aca="false">IFERROR(VLOOKUP($A215,БДСМ!$A$353:$O$1956,15,0),0)</f>
        <v>0</v>
      </c>
      <c r="AE215" s="225" t="n">
        <f aca="false">IFERROR(VLOOKUP($A215,#REF!,13,0),0)</f>
        <v>0</v>
      </c>
      <c r="AF215" s="225" t="n">
        <f aca="false">AB215+AD215</f>
        <v>448</v>
      </c>
      <c r="AG215" s="225" t="n">
        <f aca="false">AC215+AE215</f>
        <v>448</v>
      </c>
    </row>
    <row r="216" customFormat="false" ht="15.65" hidden="false" customHeight="false" outlineLevel="0" collapsed="false">
      <c r="A216" s="330" t="n">
        <v>71658953</v>
      </c>
      <c r="B216" s="338"/>
      <c r="C216" s="338" t="s">
        <v>859</v>
      </c>
      <c r="D216" s="332" t="s">
        <v>138</v>
      </c>
      <c r="E216" s="333" t="n">
        <v>43931</v>
      </c>
      <c r="F216" s="333" t="n">
        <v>43931</v>
      </c>
      <c r="G216" s="331" t="s">
        <v>274</v>
      </c>
      <c r="H216" s="339" t="n">
        <v>3</v>
      </c>
      <c r="I216" s="339" t="n">
        <v>3</v>
      </c>
      <c r="J216" s="301" t="str">
        <f aca="false">D216</f>
        <v>VYB_OSN</v>
      </c>
      <c r="K216" s="335"/>
      <c r="P216" s="227"/>
      <c r="Q216" s="186" t="str">
        <f aca="false">IF(AND(Q$31&gt;=$AA216,Q$31&lt;=$AA216,NOT(ISBLANK($AA216))),$H216,"")</f>
        <v/>
      </c>
      <c r="R216" s="186" t="str">
        <f aca="false">IF(AND(R$31&gt;=$AA216,R$31&lt;=$AA216,NOT(ISBLANK($AA216))),$H216,"")</f>
        <v/>
      </c>
      <c r="S216" s="218" t="str">
        <f aca="false">IF(AND(S$31&gt;=$AA216,S$31&lt;=$AA216,NOT(ISBLANK($AA216))),$H216,"")</f>
        <v/>
      </c>
      <c r="T216" s="186" t="str">
        <f aca="false">IF(AND(T$31&gt;=$AA216,T$31&lt;=$AA216,NOT(ISBLANK($AA216))),$H216,"")</f>
        <v/>
      </c>
      <c r="U216" s="186" t="n">
        <f aca="false">IF(AND(U$31&gt;=$AA216,U$31&lt;=$AA216,NOT(ISBLANK($AA216))),$H216,"")</f>
        <v>3</v>
      </c>
      <c r="V216" s="186" t="str">
        <f aca="false">IF(AND(V$31&gt;=$AA216,V$31&lt;=$AA216,NOT(ISBLANK($AA216))),$H216,"")</f>
        <v/>
      </c>
      <c r="W216" s="186" t="str">
        <f aca="false">IF(AND(W$31&gt;=$AA216,W$31&lt;=$AA216,NOT(ISBLANK($AA216))),$H216,"")</f>
        <v/>
      </c>
      <c r="AA216" s="191" t="n">
        <f aca="false">IF($P216,$P216,$F216)</f>
        <v>43931</v>
      </c>
      <c r="AB216" s="225" t="n">
        <f aca="false">IF($J216=$E$22,$H216*448,0)</f>
        <v>1344</v>
      </c>
      <c r="AC216" s="225" t="n">
        <f aca="false">IF($J216=$E$22,$I216*448,0)</f>
        <v>1344</v>
      </c>
      <c r="AD216" s="327" t="n">
        <f aca="false">IFERROR(VLOOKUP($A216,БДСМ!$A$353:$O$1956,15,0),0)</f>
        <v>0</v>
      </c>
      <c r="AE216" s="225" t="n">
        <f aca="false">IFERROR(VLOOKUP($A216,#REF!,13,0),0)</f>
        <v>0</v>
      </c>
      <c r="AF216" s="225" t="n">
        <f aca="false">AB216+AD216</f>
        <v>1344</v>
      </c>
      <c r="AG216" s="225" t="n">
        <f aca="false">AC216+AE216</f>
        <v>1344</v>
      </c>
    </row>
    <row r="217" customFormat="false" ht="15.05" hidden="false" customHeight="false" outlineLevel="0" collapsed="false">
      <c r="A217" s="0" t="n">
        <v>71659600</v>
      </c>
      <c r="B217" s="0" t="s">
        <v>860</v>
      </c>
      <c r="C217" s="0" t="s">
        <v>861</v>
      </c>
      <c r="D217" s="0" t="s">
        <v>155</v>
      </c>
      <c r="E217" s="231" t="n">
        <v>43931</v>
      </c>
      <c r="F217" s="231" t="n">
        <v>43931</v>
      </c>
      <c r="G217" s="0" t="s">
        <v>274</v>
      </c>
      <c r="H217" s="334" t="n">
        <v>2</v>
      </c>
      <c r="J217" s="0" t="s">
        <v>155</v>
      </c>
      <c r="P217" s="227"/>
      <c r="Q217" s="186" t="str">
        <f aca="false">IF(AND(Q$31&gt;=$AA217,Q$31&lt;=$AA217,NOT(ISBLANK($AA217))),$H217,"")</f>
        <v/>
      </c>
      <c r="R217" s="186" t="str">
        <f aca="false">IF(AND(R$31&gt;=$AA217,R$31&lt;=$AA217,NOT(ISBLANK($AA217))),$H217,"")</f>
        <v/>
      </c>
      <c r="S217" s="218" t="str">
        <f aca="false">IF(AND(S$31&gt;=$AA217,S$31&lt;=$AA217,NOT(ISBLANK($AA217))),$H217,"")</f>
        <v/>
      </c>
      <c r="T217" s="186" t="str">
        <f aca="false">IF(AND(T$31&gt;=$AA217,T$31&lt;=$AA217,NOT(ISBLANK($AA217))),$H217,"")</f>
        <v/>
      </c>
      <c r="U217" s="186" t="n">
        <f aca="false">IF(AND(U$31&gt;=$AA217,U$31&lt;=$AA217,NOT(ISBLANK($AA217))),$H217,"")</f>
        <v>2</v>
      </c>
      <c r="V217" s="186" t="str">
        <f aca="false">IF(AND(V$31&gt;=$AA217,V$31&lt;=$AA217,NOT(ISBLANK($AA217))),$H217,"")</f>
        <v/>
      </c>
      <c r="W217" s="186" t="str">
        <f aca="false">IF(AND(W$31&gt;=$AA217,W$31&lt;=$AA217,NOT(ISBLANK($AA217))),$H217,"")</f>
        <v/>
      </c>
      <c r="AA217" s="191" t="n">
        <f aca="false">IF($P217,$P217,$F217)</f>
        <v>43931</v>
      </c>
      <c r="AB217" s="225" t="n">
        <f aca="false">IF($J217=$E$22,$H217*448,0)</f>
        <v>0</v>
      </c>
      <c r="AC217" s="225" t="n">
        <f aca="false">IF($J217=$E$22,$I217*448,0)</f>
        <v>0</v>
      </c>
      <c r="AD217" s="327" t="n">
        <f aca="false">IFERROR(VLOOKUP($A217,БДСМ!$A$353:$O$1956,15,0),0)</f>
        <v>0</v>
      </c>
      <c r="AE217" s="225" t="n">
        <f aca="false">IFERROR(VLOOKUP($A217,#REF!,13,0),0)</f>
        <v>0</v>
      </c>
      <c r="AF217" s="225" t="n">
        <f aca="false">AB217+AD217</f>
        <v>0</v>
      </c>
      <c r="AG217" s="225" t="n">
        <f aca="false">AC217+AE217</f>
        <v>0</v>
      </c>
    </row>
    <row r="218" customFormat="false" ht="15.05" hidden="false" customHeight="false" outlineLevel="0" collapsed="false">
      <c r="A218" s="0" t="n">
        <v>71659837</v>
      </c>
      <c r="B218" s="0" t="s">
        <v>862</v>
      </c>
      <c r="C218" s="0" t="s">
        <v>863</v>
      </c>
      <c r="D218" s="0" t="s">
        <v>149</v>
      </c>
      <c r="E218" s="231" t="n">
        <v>43933</v>
      </c>
      <c r="F218" s="231" t="n">
        <v>43933</v>
      </c>
      <c r="G218" s="0" t="s">
        <v>274</v>
      </c>
      <c r="H218" s="334" t="n">
        <v>2</v>
      </c>
      <c r="J218" s="0" t="s">
        <v>149</v>
      </c>
      <c r="P218" s="227"/>
      <c r="Q218" s="186" t="str">
        <f aca="false">IF(AND(Q$31&gt;=$AA218,Q$31&lt;=$AA218,NOT(ISBLANK($AA218))),$H218,"")</f>
        <v/>
      </c>
      <c r="R218" s="186" t="str">
        <f aca="false">IF(AND(R$31&gt;=$AA218,R$31&lt;=$AA218,NOT(ISBLANK($AA218))),$H218,"")</f>
        <v/>
      </c>
      <c r="S218" s="218" t="str">
        <f aca="false">IF(AND(S$31&gt;=$AA218,S$31&lt;=$AA218,NOT(ISBLANK($AA218))),$H218,"")</f>
        <v/>
      </c>
      <c r="T218" s="186" t="str">
        <f aca="false">IF(AND(T$31&gt;=$AA218,T$31&lt;=$AA218,NOT(ISBLANK($AA218))),$H218,"")</f>
        <v/>
      </c>
      <c r="U218" s="186" t="str">
        <f aca="false">IF(AND(U$31&gt;=$AA218,U$31&lt;=$AA218,NOT(ISBLANK($AA218))),$H218,"")</f>
        <v/>
      </c>
      <c r="V218" s="186" t="str">
        <f aca="false">IF(AND(V$31&gt;=$AA218,V$31&lt;=$AA218,NOT(ISBLANK($AA218))),$H218,"")</f>
        <v/>
      </c>
      <c r="W218" s="186" t="n">
        <f aca="false">IF(AND(W$31&gt;=$AA218,W$31&lt;=$AA218,NOT(ISBLANK($AA218))),$H218,"")</f>
        <v>2</v>
      </c>
      <c r="AA218" s="191" t="n">
        <f aca="false">IF($P218,$P218,$F218)</f>
        <v>43933</v>
      </c>
      <c r="AB218" s="225" t="n">
        <f aca="false">IF($J218=$E$22,$H218*448,0)</f>
        <v>0</v>
      </c>
      <c r="AC218" s="225" t="n">
        <f aca="false">IF($J218=$E$22,$I218*448,0)</f>
        <v>0</v>
      </c>
      <c r="AD218" s="327" t="n">
        <f aca="false">IFERROR(VLOOKUP($A218,БДСМ!$A$353:$O$1956,15,0),0)</f>
        <v>0</v>
      </c>
      <c r="AE218" s="225" t="n">
        <f aca="false">IFERROR(VLOOKUP($A218,#REF!,13,0),0)</f>
        <v>0</v>
      </c>
      <c r="AF218" s="225" t="n">
        <f aca="false">AB218+AD218</f>
        <v>0</v>
      </c>
      <c r="AG218" s="225" t="n">
        <f aca="false">AC218+AE218</f>
        <v>0</v>
      </c>
    </row>
    <row r="219" customFormat="false" ht="15.05" hidden="false" customHeight="false" outlineLevel="0" collapsed="false">
      <c r="A219" s="0" t="n">
        <v>71659851</v>
      </c>
      <c r="B219" s="0" t="s">
        <v>864</v>
      </c>
      <c r="C219" s="0" t="s">
        <v>865</v>
      </c>
      <c r="D219" s="0" t="s">
        <v>144</v>
      </c>
      <c r="E219" s="231" t="n">
        <v>43933</v>
      </c>
      <c r="F219" s="231" t="n">
        <v>43933</v>
      </c>
      <c r="G219" s="0" t="s">
        <v>274</v>
      </c>
      <c r="H219" s="334" t="n">
        <v>6</v>
      </c>
      <c r="J219" s="0" t="s">
        <v>145</v>
      </c>
      <c r="Q219" s="186" t="str">
        <f aca="false">IF(AND(Q$31&gt;=$AA219,Q$31&lt;=$AA219,NOT(ISBLANK($AA219))),$H219,"")</f>
        <v/>
      </c>
      <c r="R219" s="186" t="str">
        <f aca="false">IF(AND(R$31&gt;=$AA219,R$31&lt;=$AA219,NOT(ISBLANK($AA219))),$H219,"")</f>
        <v/>
      </c>
      <c r="S219" s="218" t="str">
        <f aca="false">IF(AND(S$31&gt;=$AA219,S$31&lt;=$AA219,NOT(ISBLANK($AA219))),$H219,"")</f>
        <v/>
      </c>
      <c r="T219" s="186" t="str">
        <f aca="false">IF(AND(T$31&gt;=$AA219,T$31&lt;=$AA219,NOT(ISBLANK($AA219))),$H219,"")</f>
        <v/>
      </c>
      <c r="U219" s="186" t="str">
        <f aca="false">IF(AND(U$31&gt;=$AA219,U$31&lt;=$AA219,NOT(ISBLANK($AA219))),$H219,"")</f>
        <v/>
      </c>
      <c r="V219" s="186" t="str">
        <f aca="false">IF(AND(V$31&gt;=$AA219,V$31&lt;=$AA219,NOT(ISBLANK($AA219))),$H219,"")</f>
        <v/>
      </c>
      <c r="W219" s="186" t="n">
        <f aca="false">IF(AND(W$31&gt;=$AA219,W$31&lt;=$AA219,NOT(ISBLANK($AA219))),$H219,"")</f>
        <v>6</v>
      </c>
      <c r="AA219" s="191" t="n">
        <f aca="false">IF($P219,$P219,$F219)</f>
        <v>43933</v>
      </c>
      <c r="AB219" s="225" t="n">
        <f aca="false">IF($J219=$E$22,$H219*448,0)</f>
        <v>0</v>
      </c>
      <c r="AC219" s="225" t="n">
        <f aca="false">IF($J219=$E$22,$I219*448,0)</f>
        <v>0</v>
      </c>
      <c r="AD219" s="327" t="n">
        <f aca="false">IFERROR(VLOOKUP($A219,БДСМ!$A$353:$O$1956,15,0),0)</f>
        <v>0</v>
      </c>
      <c r="AE219" s="225" t="n">
        <f aca="false">IFERROR(VLOOKUP($A219,#REF!,13,0),0)</f>
        <v>0</v>
      </c>
      <c r="AF219" s="225" t="n">
        <f aca="false">AB219+AD219</f>
        <v>0</v>
      </c>
      <c r="AG219" s="225" t="n">
        <f aca="false">AC219+AE219</f>
        <v>0</v>
      </c>
    </row>
    <row r="220" customFormat="false" ht="15.65" hidden="false" customHeight="false" outlineLevel="0" collapsed="false">
      <c r="A220" s="337" t="n">
        <v>71660068</v>
      </c>
      <c r="B220" s="338"/>
      <c r="C220" s="338" t="s">
        <v>866</v>
      </c>
      <c r="D220" s="332" t="s">
        <v>138</v>
      </c>
      <c r="E220" s="231" t="n">
        <v>43933</v>
      </c>
      <c r="F220" s="231" t="n">
        <v>43933</v>
      </c>
      <c r="G220" s="0" t="s">
        <v>274</v>
      </c>
      <c r="H220" s="339" t="n">
        <v>6</v>
      </c>
      <c r="I220" s="339" t="n">
        <v>6</v>
      </c>
      <c r="J220" s="301" t="str">
        <f aca="false">D220</f>
        <v>VYB_OSN</v>
      </c>
      <c r="Q220" s="186" t="str">
        <f aca="false">IF(AND(Q$31&gt;=$AA220,Q$31&lt;=$AA220,NOT(ISBLANK($AA220))),$H220,"")</f>
        <v/>
      </c>
      <c r="R220" s="186" t="str">
        <f aca="false">IF(AND(R$31&gt;=$AA220,R$31&lt;=$AA220,NOT(ISBLANK($AA220))),$H220,"")</f>
        <v/>
      </c>
      <c r="S220" s="218" t="str">
        <f aca="false">IF(AND(S$31&gt;=$AA220,S$31&lt;=$AA220,NOT(ISBLANK($AA220))),$H220,"")</f>
        <v/>
      </c>
      <c r="T220" s="186" t="str">
        <f aca="false">IF(AND(T$31&gt;=$AA220,T$31&lt;=$AA220,NOT(ISBLANK($AA220))),$H220,"")</f>
        <v/>
      </c>
      <c r="U220" s="186" t="str">
        <f aca="false">IF(AND(U$31&gt;=$AA220,U$31&lt;=$AA220,NOT(ISBLANK($AA220))),$H220,"")</f>
        <v/>
      </c>
      <c r="V220" s="186" t="str">
        <f aca="false">IF(AND(V$31&gt;=$AA220,V$31&lt;=$AA220,NOT(ISBLANK($AA220))),$H220,"")</f>
        <v/>
      </c>
      <c r="W220" s="186" t="n">
        <f aca="false">IF(AND(W$31&gt;=$AA220,W$31&lt;=$AA220,NOT(ISBLANK($AA220))),$H220,"")</f>
        <v>6</v>
      </c>
      <c r="AA220" s="191" t="n">
        <f aca="false">IF($P220,$P220,$F220)</f>
        <v>43933</v>
      </c>
      <c r="AB220" s="225" t="n">
        <f aca="false">IF($J220=$E$22,$H220*448,0)</f>
        <v>2688</v>
      </c>
      <c r="AC220" s="225" t="n">
        <f aca="false">IF($J220=$E$22,$I220*448,0)</f>
        <v>2688</v>
      </c>
      <c r="AD220" s="327" t="n">
        <f aca="false">IFERROR(VLOOKUP($A220,БДСМ!$A$353:$O$1956,15,0),0)</f>
        <v>0</v>
      </c>
      <c r="AE220" s="225" t="n">
        <f aca="false">IFERROR(VLOOKUP($A220,#REF!,13,0),0)</f>
        <v>0</v>
      </c>
      <c r="AF220" s="225" t="n">
        <f aca="false">AB220+AD220</f>
        <v>2688</v>
      </c>
      <c r="AG220" s="225" t="n">
        <f aca="false">AC220+AE220</f>
        <v>2688</v>
      </c>
    </row>
    <row r="221" customFormat="false" ht="15.65" hidden="false" customHeight="false" outlineLevel="0" collapsed="false">
      <c r="A221" s="337" t="n">
        <v>71659852</v>
      </c>
      <c r="B221" s="338"/>
      <c r="C221" s="338" t="s">
        <v>867</v>
      </c>
      <c r="D221" s="332" t="s">
        <v>138</v>
      </c>
      <c r="E221" s="231" t="n">
        <v>43933</v>
      </c>
      <c r="F221" s="231" t="n">
        <v>43933</v>
      </c>
      <c r="G221" s="0" t="s">
        <v>274</v>
      </c>
      <c r="H221" s="339" t="n">
        <v>16</v>
      </c>
      <c r="I221" s="339" t="n">
        <v>16</v>
      </c>
      <c r="J221" s="301" t="str">
        <f aca="false">D221</f>
        <v>VYB_OSN</v>
      </c>
      <c r="Q221" s="186" t="str">
        <f aca="false">IF(AND(Q$31&gt;=$AA221,Q$31&lt;=$AA221,NOT(ISBLANK($AA221))),$H221,"")</f>
        <v/>
      </c>
      <c r="R221" s="186" t="str">
        <f aca="false">IF(AND(R$31&gt;=$AA221,R$31&lt;=$AA221,NOT(ISBLANK($AA221))),$H221,"")</f>
        <v/>
      </c>
      <c r="S221" s="218" t="str">
        <f aca="false">IF(AND(S$31&gt;=$AA221,S$31&lt;=$AA221,NOT(ISBLANK($AA221))),$H221,"")</f>
        <v/>
      </c>
      <c r="T221" s="186" t="str">
        <f aca="false">IF(AND(T$31&gt;=$AA221,T$31&lt;=$AA221,NOT(ISBLANK($AA221))),$H221,"")</f>
        <v/>
      </c>
      <c r="U221" s="186" t="str">
        <f aca="false">IF(AND(U$31&gt;=$AA221,U$31&lt;=$AA221,NOT(ISBLANK($AA221))),$H221,"")</f>
        <v/>
      </c>
      <c r="V221" s="186" t="str">
        <f aca="false">IF(AND(V$31&gt;=$AA221,V$31&lt;=$AA221,NOT(ISBLANK($AA221))),$H221,"")</f>
        <v/>
      </c>
      <c r="W221" s="186" t="n">
        <f aca="false">IF(AND(W$31&gt;=$AA221,W$31&lt;=$AA221,NOT(ISBLANK($AA221))),$H221,"")</f>
        <v>16</v>
      </c>
      <c r="AA221" s="191" t="n">
        <f aca="false">IF($P221,$P221,$F221)</f>
        <v>43933</v>
      </c>
      <c r="AB221" s="225" t="n">
        <f aca="false">IF($J221=$E$22,$H221*448,0)</f>
        <v>7168</v>
      </c>
      <c r="AC221" s="225" t="n">
        <f aca="false">IF($J221=$E$22,$I221*448,0)</f>
        <v>7168</v>
      </c>
      <c r="AD221" s="327" t="n">
        <f aca="false">IFERROR(VLOOKUP($A221,БДСМ!$A$353:$O$1956,15,0),0)</f>
        <v>0</v>
      </c>
      <c r="AE221" s="225" t="n">
        <f aca="false">IFERROR(VLOOKUP($A221,#REF!,13,0),0)</f>
        <v>0</v>
      </c>
      <c r="AF221" s="225" t="n">
        <f aca="false">AB221+AD221</f>
        <v>7168</v>
      </c>
      <c r="AG221" s="225" t="n">
        <f aca="false">AC221+AE221</f>
        <v>7168</v>
      </c>
    </row>
    <row r="222" customFormat="false" ht="15.05" hidden="false" customHeight="false" outlineLevel="0" collapsed="false">
      <c r="G222" s="0"/>
      <c r="Q222" s="186" t="str">
        <f aca="false">IF(AND(Q$31&gt;=$AA222,Q$31&lt;=$AA222,NOT(ISBLANK($AA222))),$H222,"")</f>
        <v/>
      </c>
      <c r="R222" s="186" t="str">
        <f aca="false">IF(AND(R$31&gt;=$AA222,R$31&lt;=$AA222,NOT(ISBLANK($AA222))),$H222,"")</f>
        <v/>
      </c>
      <c r="S222" s="218" t="str">
        <f aca="false">IF(AND(S$31&gt;=$AA222,S$31&lt;=$AA222,NOT(ISBLANK($AA222))),$H222,"")</f>
        <v/>
      </c>
      <c r="T222" s="186" t="str">
        <f aca="false">IF(AND(T$31&gt;=$AA222,T$31&lt;=$AA222,NOT(ISBLANK($AA222))),$H222,"")</f>
        <v/>
      </c>
      <c r="U222" s="186" t="str">
        <f aca="false">IF(AND(U$31&gt;=$AA222,U$31&lt;=$AA222,NOT(ISBLANK($AA222))),$H222,"")</f>
        <v/>
      </c>
      <c r="V222" s="186" t="str">
        <f aca="false">IF(AND(V$31&gt;=$AA222,V$31&lt;=$AA222,NOT(ISBLANK($AA222))),$H222,"")</f>
        <v/>
      </c>
      <c r="W222" s="186" t="str">
        <f aca="false">IF(AND(W$31&gt;=$AA222,W$31&lt;=$AA222,NOT(ISBLANK($AA222))),$H222,"")</f>
        <v/>
      </c>
      <c r="AA222" s="191" t="n">
        <f aca="false">IF($P222,$P222,$F222)</f>
        <v>0</v>
      </c>
      <c r="AB222" s="225" t="n">
        <f aca="false">IF($J222=$E$22,$H222*448,0)</f>
        <v>0</v>
      </c>
      <c r="AC222" s="225" t="n">
        <f aca="false">IF($J222=$E$22,$I222*448,0)</f>
        <v>0</v>
      </c>
      <c r="AD222" s="327" t="n">
        <f aca="false">IFERROR(VLOOKUP($A222,БДСМ!$A$353:$O$1956,15,0),0)</f>
        <v>0</v>
      </c>
      <c r="AE222" s="225" t="n">
        <f aca="false">IFERROR(VLOOKUP($A222,#REF!,13,0),0)</f>
        <v>0</v>
      </c>
      <c r="AF222" s="225" t="n">
        <f aca="false">AB222+AD222</f>
        <v>0</v>
      </c>
      <c r="AG222" s="225" t="n">
        <f aca="false">AC222+AE222</f>
        <v>0</v>
      </c>
    </row>
    <row r="223" customFormat="false" ht="15.05" hidden="false" customHeight="false" outlineLevel="0" collapsed="false">
      <c r="G223" s="0"/>
      <c r="Q223" s="186" t="str">
        <f aca="false">IF(AND(Q$31&gt;=$AA223,Q$31&lt;=$AA223,NOT(ISBLANK($AA223))),$H223,"")</f>
        <v/>
      </c>
      <c r="R223" s="186" t="str">
        <f aca="false">IF(AND(R$31&gt;=$AA223,R$31&lt;=$AA223,NOT(ISBLANK($AA223))),$H223,"")</f>
        <v/>
      </c>
      <c r="S223" s="218" t="str">
        <f aca="false">IF(AND(S$31&gt;=$AA223,S$31&lt;=$AA223,NOT(ISBLANK($AA223))),$H223,"")</f>
        <v/>
      </c>
      <c r="T223" s="186" t="str">
        <f aca="false">IF(AND(T$31&gt;=$AA223,T$31&lt;=$AA223,NOT(ISBLANK($AA223))),$H223,"")</f>
        <v/>
      </c>
      <c r="U223" s="186" t="str">
        <f aca="false">IF(AND(U$31&gt;=$AA223,U$31&lt;=$AA223,NOT(ISBLANK($AA223))),$H223,"")</f>
        <v/>
      </c>
      <c r="V223" s="186" t="str">
        <f aca="false">IF(AND(V$31&gt;=$AA223,V$31&lt;=$AA223,NOT(ISBLANK($AA223))),$H223,"")</f>
        <v/>
      </c>
      <c r="W223" s="186" t="str">
        <f aca="false">IF(AND(W$31&gt;=$AA223,W$31&lt;=$AA223,NOT(ISBLANK($AA223))),$H223,"")</f>
        <v/>
      </c>
      <c r="AA223" s="191" t="n">
        <f aca="false">IF($P223,$P223,$F223)</f>
        <v>0</v>
      </c>
      <c r="AB223" s="225" t="n">
        <f aca="false">IF($J223=$E$22,$H223*448,0)</f>
        <v>0</v>
      </c>
      <c r="AC223" s="225" t="n">
        <f aca="false">IF($J223=$E$22,$I223*448,0)</f>
        <v>0</v>
      </c>
      <c r="AD223" s="327" t="n">
        <f aca="false">IFERROR(VLOOKUP($A223,БДСМ!$A$353:$O$1956,15,0),0)</f>
        <v>0</v>
      </c>
      <c r="AE223" s="225" t="n">
        <f aca="false">IFERROR(VLOOKUP($A223,#REF!,13,0),0)</f>
        <v>0</v>
      </c>
      <c r="AF223" s="225" t="n">
        <f aca="false">AB223+AD223</f>
        <v>0</v>
      </c>
      <c r="AG223" s="225" t="n">
        <f aca="false">AC223+AE223</f>
        <v>0</v>
      </c>
    </row>
    <row r="224" customFormat="false" ht="15.05" hidden="false" customHeight="false" outlineLevel="0" collapsed="false">
      <c r="G224" s="0"/>
      <c r="AA224" s="191" t="n">
        <f aca="false">IF($P224,$P224,$F224)</f>
        <v>0</v>
      </c>
      <c r="AB224" s="225" t="n">
        <f aca="false">IF($J224=$E$22,$H224*448,0)</f>
        <v>0</v>
      </c>
      <c r="AC224" s="225" t="n">
        <f aca="false">IF($J224=$E$22,$I224*448,0)</f>
        <v>0</v>
      </c>
      <c r="AD224" s="327" t="n">
        <f aca="false">IFERROR(VLOOKUP($A224,БДСМ!$A$353:$O$1956,15,0),0)</f>
        <v>0</v>
      </c>
      <c r="AE224" s="225" t="n">
        <f aca="false">IFERROR(VLOOKUP($A224,#REF!,13,0),0)</f>
        <v>0</v>
      </c>
      <c r="AF224" s="225" t="n">
        <f aca="false">AB224+AD224</f>
        <v>0</v>
      </c>
      <c r="AG224" s="225" t="n">
        <f aca="false">AC224+AE224</f>
        <v>0</v>
      </c>
    </row>
    <row r="225" customFormat="false" ht="15.05" hidden="false" customHeight="false" outlineLevel="0" collapsed="false">
      <c r="G225" s="0"/>
      <c r="AA225" s="191" t="n">
        <f aca="false">IF($P225,$P225,$F225)</f>
        <v>0</v>
      </c>
      <c r="AB225" s="225" t="n">
        <f aca="false">IF($J225=$E$22,$H225*448,0)</f>
        <v>0</v>
      </c>
      <c r="AC225" s="225" t="n">
        <f aca="false">IF($J225=$E$22,$I225*448,0)</f>
        <v>0</v>
      </c>
      <c r="AD225" s="327" t="n">
        <f aca="false">IFERROR(VLOOKUP($A225,БДСМ!$A$353:$O$1956,15,0),0)</f>
        <v>0</v>
      </c>
      <c r="AE225" s="225" t="n">
        <f aca="false">IFERROR(VLOOKUP($A225,#REF!,13,0),0)</f>
        <v>0</v>
      </c>
      <c r="AF225" s="225" t="n">
        <f aca="false">AB225+AD225</f>
        <v>0</v>
      </c>
      <c r="AG225" s="225" t="n">
        <f aca="false">AC225+AE225</f>
        <v>0</v>
      </c>
    </row>
    <row r="226" customFormat="false" ht="15.05" hidden="false" customHeight="false" outlineLevel="0" collapsed="false">
      <c r="G226" s="0"/>
      <c r="AA226" s="191" t="n">
        <f aca="false">IF($P226,$P226,$F226)</f>
        <v>0</v>
      </c>
      <c r="AB226" s="225" t="n">
        <f aca="false">IF($J226=$E$22,$H226*448,0)</f>
        <v>0</v>
      </c>
      <c r="AC226" s="225" t="n">
        <f aca="false">IF($J226=$E$22,$I226*448,0)</f>
        <v>0</v>
      </c>
      <c r="AD226" s="327" t="n">
        <f aca="false">IFERROR(VLOOKUP($A226,БДСМ!$A$353:$O$1956,15,0),0)</f>
        <v>0</v>
      </c>
      <c r="AE226" s="225" t="n">
        <f aca="false">IFERROR(VLOOKUP($A226,#REF!,13,0),0)</f>
        <v>0</v>
      </c>
      <c r="AF226" s="225" t="n">
        <f aca="false">AB226+AD226</f>
        <v>0</v>
      </c>
      <c r="AG226" s="225" t="n">
        <f aca="false">AC226+AE226</f>
        <v>0</v>
      </c>
    </row>
    <row r="227" customFormat="false" ht="15.05" hidden="false" customHeight="false" outlineLevel="0" collapsed="false">
      <c r="G227" s="0"/>
      <c r="AA227" s="191" t="n">
        <f aca="false">IF($P227,$P227,$F227)</f>
        <v>0</v>
      </c>
      <c r="AB227" s="225" t="n">
        <f aca="false">IF($J227=$E$22,$H227*448,0)</f>
        <v>0</v>
      </c>
      <c r="AC227" s="225" t="n">
        <f aca="false">IF($J227=$E$22,$I227*448,0)</f>
        <v>0</v>
      </c>
      <c r="AD227" s="327" t="n">
        <f aca="false">IFERROR(VLOOKUP($A227,БДСМ!$A$353:$O$1956,15,0),0)</f>
        <v>0</v>
      </c>
      <c r="AE227" s="225" t="n">
        <f aca="false">IFERROR(VLOOKUP($A227,#REF!,13,0),0)</f>
        <v>0</v>
      </c>
      <c r="AF227" s="225" t="n">
        <f aca="false">AB227+AD227</f>
        <v>0</v>
      </c>
      <c r="AG227" s="225" t="n">
        <f aca="false">AC227+AE227</f>
        <v>0</v>
      </c>
    </row>
    <row r="228" customFormat="false" ht="15.05" hidden="false" customHeight="false" outlineLevel="0" collapsed="false">
      <c r="G228" s="0"/>
      <c r="AA228" s="191" t="n">
        <f aca="false">IF($P228,$P228,$F228)</f>
        <v>0</v>
      </c>
      <c r="AB228" s="225" t="n">
        <f aca="false">IF($J228=$E$22,$H228*448,0)</f>
        <v>0</v>
      </c>
      <c r="AC228" s="225" t="n">
        <f aca="false">IF($J228=$E$22,$I228*448,0)</f>
        <v>0</v>
      </c>
      <c r="AD228" s="327" t="n">
        <f aca="false">IFERROR(VLOOKUP($A228,БДСМ!$A$353:$O$1956,15,0),0)</f>
        <v>0</v>
      </c>
      <c r="AE228" s="225" t="n">
        <f aca="false">IFERROR(VLOOKUP($A228,#REF!,13,0),0)</f>
        <v>0</v>
      </c>
      <c r="AF228" s="225" t="n">
        <f aca="false">AB228+AD228</f>
        <v>0</v>
      </c>
      <c r="AG228" s="225" t="n">
        <f aca="false">AC228+AE228</f>
        <v>0</v>
      </c>
    </row>
    <row r="229" customFormat="false" ht="15.05" hidden="false" customHeight="false" outlineLevel="0" collapsed="false">
      <c r="G229" s="0"/>
      <c r="AA229" s="191" t="n">
        <f aca="false">IF($P229,$P229,$F229)</f>
        <v>0</v>
      </c>
      <c r="AB229" s="225" t="n">
        <f aca="false">IF($J229=$E$22,$H229*448,0)</f>
        <v>0</v>
      </c>
      <c r="AC229" s="225" t="n">
        <f aca="false">IF($J229=$E$22,$I229*448,0)</f>
        <v>0</v>
      </c>
      <c r="AD229" s="327" t="n">
        <f aca="false">IFERROR(VLOOKUP($A229,БДСМ!$A$353:$O$1956,15,0),0)</f>
        <v>0</v>
      </c>
      <c r="AE229" s="225" t="n">
        <f aca="false">IFERROR(VLOOKUP($A229,#REF!,13,0),0)</f>
        <v>0</v>
      </c>
      <c r="AF229" s="225" t="n">
        <f aca="false">AB229+AD229</f>
        <v>0</v>
      </c>
      <c r="AG229" s="225" t="n">
        <f aca="false">AC229+AE229</f>
        <v>0</v>
      </c>
    </row>
    <row r="230" customFormat="false" ht="15.05" hidden="false" customHeight="false" outlineLevel="0" collapsed="false">
      <c r="G230" s="0"/>
      <c r="AA230" s="191" t="n">
        <f aca="false">IF($P230,$P230,$F230)</f>
        <v>0</v>
      </c>
      <c r="AB230" s="225" t="n">
        <f aca="false">IF($J230=$E$22,$H230*448,0)</f>
        <v>0</v>
      </c>
      <c r="AC230" s="225" t="n">
        <f aca="false">IF($J230=$E$22,$I230*448,0)</f>
        <v>0</v>
      </c>
      <c r="AD230" s="327" t="n">
        <f aca="false">IFERROR(VLOOKUP($A230,БДСМ!$A$353:$O$1956,15,0),0)</f>
        <v>0</v>
      </c>
      <c r="AE230" s="225" t="n">
        <f aca="false">IFERROR(VLOOKUP($A230,#REF!,13,0),0)</f>
        <v>0</v>
      </c>
      <c r="AF230" s="225" t="n">
        <f aca="false">AB230+AD230</f>
        <v>0</v>
      </c>
      <c r="AG230" s="225" t="n">
        <f aca="false">AC230+AE230</f>
        <v>0</v>
      </c>
    </row>
    <row r="231" customFormat="false" ht="15.05" hidden="false" customHeight="false" outlineLevel="0" collapsed="false">
      <c r="G231" s="0"/>
      <c r="AA231" s="191" t="n">
        <f aca="false">IF($P231,$P231,$F231)</f>
        <v>0</v>
      </c>
      <c r="AB231" s="225" t="n">
        <f aca="false">IF($J231=$E$22,$H231*448,0)</f>
        <v>0</v>
      </c>
      <c r="AC231" s="225" t="n">
        <f aca="false">IF($J231=$E$22,$I231*448,0)</f>
        <v>0</v>
      </c>
      <c r="AD231" s="327" t="n">
        <f aca="false">IFERROR(VLOOKUP($A231,БДСМ!$A$353:$O$1956,15,0),0)</f>
        <v>0</v>
      </c>
      <c r="AE231" s="225" t="n">
        <f aca="false">IFERROR(VLOOKUP($A231,#REF!,13,0),0)</f>
        <v>0</v>
      </c>
      <c r="AF231" s="225" t="n">
        <f aca="false">AB231+AD231</f>
        <v>0</v>
      </c>
      <c r="AG231" s="225" t="n">
        <f aca="false">AC231+AE231</f>
        <v>0</v>
      </c>
    </row>
    <row r="232" customFormat="false" ht="15.05" hidden="false" customHeight="false" outlineLevel="0" collapsed="false">
      <c r="G232" s="0"/>
      <c r="AA232" s="191" t="n">
        <f aca="false">IF($P232,$P232,$F232)</f>
        <v>0</v>
      </c>
      <c r="AB232" s="225" t="n">
        <f aca="false">IF($J232=$E$22,$H232*448,0)</f>
        <v>0</v>
      </c>
      <c r="AC232" s="225" t="n">
        <f aca="false">IF($J232=$E$22,$I232*448,0)</f>
        <v>0</v>
      </c>
      <c r="AD232" s="327" t="n">
        <f aca="false">IFERROR(VLOOKUP($A232,БДСМ!$A$353:$O$1956,15,0),0)</f>
        <v>0</v>
      </c>
      <c r="AE232" s="225" t="n">
        <f aca="false">IFERROR(VLOOKUP($A232,#REF!,13,0),0)</f>
        <v>0</v>
      </c>
      <c r="AF232" s="225" t="n">
        <f aca="false">AB232+AD232</f>
        <v>0</v>
      </c>
      <c r="AG232" s="225" t="n">
        <f aca="false">AC232+AE232</f>
        <v>0</v>
      </c>
    </row>
    <row r="233" customFormat="false" ht="15.05" hidden="false" customHeight="false" outlineLevel="0" collapsed="false">
      <c r="G233" s="0"/>
      <c r="AA233" s="191" t="n">
        <f aca="false">IF($P233,$P233,$F233)</f>
        <v>0</v>
      </c>
      <c r="AB233" s="225" t="n">
        <f aca="false">IF($J233=$E$22,$H233*448,0)</f>
        <v>0</v>
      </c>
      <c r="AC233" s="225" t="n">
        <f aca="false">IF($J233=$E$22,$I233*448,0)</f>
        <v>0</v>
      </c>
      <c r="AD233" s="327" t="n">
        <f aca="false">IFERROR(VLOOKUP($A233,БДСМ!$A$353:$O$1956,15,0),0)</f>
        <v>0</v>
      </c>
      <c r="AE233" s="225" t="n">
        <f aca="false">IFERROR(VLOOKUP($A233,#REF!,13,0),0)</f>
        <v>0</v>
      </c>
      <c r="AF233" s="225" t="n">
        <f aca="false">AB233+AD233</f>
        <v>0</v>
      </c>
      <c r="AG233" s="225" t="n">
        <f aca="false">AC233+AE233</f>
        <v>0</v>
      </c>
    </row>
    <row r="234" customFormat="false" ht="15.05" hidden="false" customHeight="false" outlineLevel="0" collapsed="false">
      <c r="G234" s="0"/>
      <c r="AA234" s="191" t="n">
        <f aca="false">IF($P234,$P234,$F234)</f>
        <v>0</v>
      </c>
      <c r="AB234" s="225" t="n">
        <f aca="false">IF($J234=$E$22,$H234*448,0)</f>
        <v>0</v>
      </c>
      <c r="AC234" s="225" t="n">
        <f aca="false">IF($J234=$E$22,$I234*448,0)</f>
        <v>0</v>
      </c>
      <c r="AD234" s="327" t="n">
        <f aca="false">IFERROR(VLOOKUP($A234,БДСМ!$A$353:$O$1956,15,0),0)</f>
        <v>0</v>
      </c>
      <c r="AE234" s="225" t="n">
        <f aca="false">IFERROR(VLOOKUP($A234,#REF!,13,0),0)</f>
        <v>0</v>
      </c>
      <c r="AF234" s="225" t="n">
        <f aca="false">AB234+AD234</f>
        <v>0</v>
      </c>
      <c r="AG234" s="225" t="n">
        <f aca="false">AC234+AE234</f>
        <v>0</v>
      </c>
    </row>
    <row r="235" customFormat="false" ht="15.05" hidden="false" customHeight="false" outlineLevel="0" collapsed="false">
      <c r="G235" s="0"/>
      <c r="AA235" s="191" t="n">
        <f aca="false">IF($P235,$P235,$F235)</f>
        <v>0</v>
      </c>
      <c r="AB235" s="225" t="n">
        <f aca="false">IF($J235=$E$22,$H235*448,0)</f>
        <v>0</v>
      </c>
      <c r="AC235" s="225" t="n">
        <f aca="false">IF($J235=$E$22,$I235*448,0)</f>
        <v>0</v>
      </c>
      <c r="AD235" s="327" t="n">
        <f aca="false">IFERROR(VLOOKUP($A235,БДСМ!$A$353:$O$1956,15,0),0)</f>
        <v>0</v>
      </c>
      <c r="AE235" s="225" t="n">
        <f aca="false">IFERROR(VLOOKUP($A235,#REF!,13,0),0)</f>
        <v>0</v>
      </c>
      <c r="AF235" s="225" t="n">
        <f aca="false">AB235+AD235</f>
        <v>0</v>
      </c>
      <c r="AG235" s="225" t="n">
        <f aca="false">AC235+AE235</f>
        <v>0</v>
      </c>
    </row>
    <row r="236" customFormat="false" ht="15.05" hidden="false" customHeight="false" outlineLevel="0" collapsed="false">
      <c r="G236" s="0"/>
      <c r="AA236" s="191" t="n">
        <f aca="false">IF($P236,$P236,$F236)</f>
        <v>0</v>
      </c>
      <c r="AB236" s="225" t="n">
        <f aca="false">IF($J236=$E$22,$H236*448,0)</f>
        <v>0</v>
      </c>
      <c r="AC236" s="225" t="n">
        <f aca="false">IF($J236=$E$22,$I236*448,0)</f>
        <v>0</v>
      </c>
      <c r="AD236" s="327" t="n">
        <f aca="false">IFERROR(VLOOKUP($A236,БДСМ!$A$353:$O$1956,15,0),0)</f>
        <v>0</v>
      </c>
      <c r="AE236" s="225" t="n">
        <f aca="false">IFERROR(VLOOKUP($A236,#REF!,13,0),0)</f>
        <v>0</v>
      </c>
      <c r="AF236" s="225" t="n">
        <f aca="false">AB236+AD236</f>
        <v>0</v>
      </c>
      <c r="AG236" s="225" t="n">
        <f aca="false">AC236+AE236</f>
        <v>0</v>
      </c>
    </row>
    <row r="237" customFormat="false" ht="15.05" hidden="false" customHeight="false" outlineLevel="0" collapsed="false">
      <c r="G237" s="0"/>
      <c r="AA237" s="191" t="n">
        <f aca="false">IF($P237,$P237,$F237)</f>
        <v>0</v>
      </c>
      <c r="AB237" s="225" t="n">
        <f aca="false">IF($J237=$E$22,$H237*448,0)</f>
        <v>0</v>
      </c>
      <c r="AC237" s="225" t="n">
        <f aca="false">IF($J237=$E$22,$I237*448,0)</f>
        <v>0</v>
      </c>
      <c r="AD237" s="327" t="n">
        <f aca="false">IFERROR(VLOOKUP($A237,БДСМ!$A$353:$O$1956,15,0),0)</f>
        <v>0</v>
      </c>
      <c r="AE237" s="225" t="n">
        <f aca="false">IFERROR(VLOOKUP($A237,#REF!,13,0),0)</f>
        <v>0</v>
      </c>
      <c r="AF237" s="225" t="n">
        <f aca="false">AB237+AD237</f>
        <v>0</v>
      </c>
      <c r="AG237" s="225" t="n">
        <f aca="false">AC237+AE237</f>
        <v>0</v>
      </c>
    </row>
    <row r="238" customFormat="false" ht="15.05" hidden="false" customHeight="false" outlineLevel="0" collapsed="false">
      <c r="G238" s="0"/>
      <c r="AA238" s="191" t="n">
        <f aca="false">IF($P238,$P238,$F238)</f>
        <v>0</v>
      </c>
      <c r="AB238" s="225" t="n">
        <f aca="false">IF($J238=$E$22,$H238*448,0)</f>
        <v>0</v>
      </c>
      <c r="AC238" s="225" t="n">
        <f aca="false">IF($J238=$E$22,$I238*448,0)</f>
        <v>0</v>
      </c>
      <c r="AD238" s="327" t="n">
        <f aca="false">IFERROR(VLOOKUP($A238,БДСМ!$A$353:$O$1956,15,0),0)</f>
        <v>0</v>
      </c>
      <c r="AE238" s="225" t="n">
        <f aca="false">IFERROR(VLOOKUP($A238,#REF!,13,0),0)</f>
        <v>0</v>
      </c>
      <c r="AF238" s="225" t="n">
        <f aca="false">AB238+AD238</f>
        <v>0</v>
      </c>
      <c r="AG238" s="225" t="n">
        <f aca="false">AC238+AE238</f>
        <v>0</v>
      </c>
    </row>
    <row r="239" customFormat="false" ht="15.05" hidden="false" customHeight="false" outlineLevel="0" collapsed="false">
      <c r="G239" s="0"/>
      <c r="AA239" s="191" t="n">
        <f aca="false">IF($P239,$P239,$F239)</f>
        <v>0</v>
      </c>
      <c r="AB239" s="225" t="n">
        <f aca="false">IF($J239=$E$22,$H239*448,0)</f>
        <v>0</v>
      </c>
      <c r="AC239" s="225" t="n">
        <f aca="false">IF($J239=$E$22,$I239*448,0)</f>
        <v>0</v>
      </c>
      <c r="AD239" s="327" t="n">
        <f aca="false">IFERROR(VLOOKUP($A239,БДСМ!$A$353:$O$1956,15,0),0)</f>
        <v>0</v>
      </c>
      <c r="AE239" s="225" t="n">
        <f aca="false">IFERROR(VLOOKUP($A239,#REF!,13,0),0)</f>
        <v>0</v>
      </c>
      <c r="AF239" s="225" t="n">
        <f aca="false">AB239+AD239</f>
        <v>0</v>
      </c>
      <c r="AG239" s="225" t="n">
        <f aca="false">AC239+AE239</f>
        <v>0</v>
      </c>
    </row>
    <row r="240" customFormat="false" ht="15.05" hidden="false" customHeight="false" outlineLevel="0" collapsed="false">
      <c r="G240" s="0"/>
      <c r="AA240" s="191" t="n">
        <f aca="false">IF($P240,$P240,$F240)</f>
        <v>0</v>
      </c>
      <c r="AB240" s="225" t="n">
        <f aca="false">IF($J240=$E$22,$H240*448,0)</f>
        <v>0</v>
      </c>
      <c r="AC240" s="225" t="n">
        <f aca="false">IF($J240=$E$22,$I240*448,0)</f>
        <v>0</v>
      </c>
      <c r="AD240" s="327" t="n">
        <f aca="false">IFERROR(VLOOKUP($A240,БДСМ!$A$353:$O$1956,15,0),0)</f>
        <v>0</v>
      </c>
      <c r="AE240" s="225" t="n">
        <f aca="false">IFERROR(VLOOKUP($A240,#REF!,13,0),0)</f>
        <v>0</v>
      </c>
      <c r="AF240" s="225" t="n">
        <f aca="false">AB240+AD240</f>
        <v>0</v>
      </c>
      <c r="AG240" s="225" t="n">
        <f aca="false">AC240+AE240</f>
        <v>0</v>
      </c>
    </row>
    <row r="241" customFormat="false" ht="15.05" hidden="false" customHeight="false" outlineLevel="0" collapsed="false">
      <c r="G241" s="0"/>
      <c r="AA241" s="191" t="n">
        <f aca="false">IF($P241,$P241,$F241)</f>
        <v>0</v>
      </c>
      <c r="AB241" s="225" t="n">
        <f aca="false">IF($J241=$E$22,$H241*448,0)</f>
        <v>0</v>
      </c>
      <c r="AC241" s="225" t="n">
        <f aca="false">IF($J241=$E$22,$I241*448,0)</f>
        <v>0</v>
      </c>
      <c r="AD241" s="327" t="n">
        <f aca="false">IFERROR(VLOOKUP($A241,БДСМ!$A$353:$O$1956,15,0),0)</f>
        <v>0</v>
      </c>
      <c r="AE241" s="225" t="n">
        <f aca="false">IFERROR(VLOOKUP($A241,#REF!,13,0),0)</f>
        <v>0</v>
      </c>
      <c r="AF241" s="225" t="n">
        <f aca="false">AB241+AD241</f>
        <v>0</v>
      </c>
      <c r="AG241" s="225" t="n">
        <f aca="false">AC241+AE241</f>
        <v>0</v>
      </c>
    </row>
    <row r="242" customFormat="false" ht="15.05" hidden="false" customHeight="false" outlineLevel="0" collapsed="false">
      <c r="G242" s="0"/>
      <c r="AA242" s="191" t="n">
        <f aca="false">IF($P242,$P242,$F242)</f>
        <v>0</v>
      </c>
      <c r="AB242" s="225" t="n">
        <f aca="false">IF($J242=$E$22,$H242*448,0)</f>
        <v>0</v>
      </c>
      <c r="AC242" s="225" t="n">
        <f aca="false">IF($J242=$E$22,$I242*448,0)</f>
        <v>0</v>
      </c>
      <c r="AD242" s="327" t="n">
        <f aca="false">IFERROR(VLOOKUP($A242,БДСМ!$A$353:$O$1956,15,0),0)</f>
        <v>0</v>
      </c>
      <c r="AE242" s="225" t="n">
        <f aca="false">IFERROR(VLOOKUP($A242,#REF!,13,0),0)</f>
        <v>0</v>
      </c>
      <c r="AF242" s="225" t="n">
        <f aca="false">AB242+AD242</f>
        <v>0</v>
      </c>
      <c r="AG242" s="225" t="n">
        <f aca="false">AC242+AE242</f>
        <v>0</v>
      </c>
    </row>
    <row r="243" customFormat="false" ht="15.05" hidden="false" customHeight="false" outlineLevel="0" collapsed="false">
      <c r="G243" s="0"/>
      <c r="AA243" s="191" t="n">
        <f aca="false">IF($P243,$P243,$F243)</f>
        <v>0</v>
      </c>
      <c r="AB243" s="225" t="n">
        <f aca="false">IF($J243=$E$22,$H243*448,0)</f>
        <v>0</v>
      </c>
      <c r="AC243" s="225" t="n">
        <f aca="false">IF($J243=$E$22,$I243*448,0)</f>
        <v>0</v>
      </c>
      <c r="AD243" s="327" t="n">
        <f aca="false">IFERROR(VLOOKUP($A243,БДСМ!$A$353:$O$1956,15,0),0)</f>
        <v>0</v>
      </c>
      <c r="AE243" s="225" t="n">
        <f aca="false">IFERROR(VLOOKUP($A243,#REF!,13,0),0)</f>
        <v>0</v>
      </c>
      <c r="AF243" s="225" t="n">
        <f aca="false">AB243+AD243</f>
        <v>0</v>
      </c>
      <c r="AG243" s="225" t="n">
        <f aca="false">AC243+AE243</f>
        <v>0</v>
      </c>
    </row>
    <row r="244" customFormat="false" ht="15.05" hidden="false" customHeight="false" outlineLevel="0" collapsed="false">
      <c r="G244" s="0"/>
      <c r="AA244" s="191" t="n">
        <f aca="false">IF($P244,$P244,$F244)</f>
        <v>0</v>
      </c>
      <c r="AB244" s="225" t="n">
        <f aca="false">IF($J244=$E$22,$H244*448,0)</f>
        <v>0</v>
      </c>
      <c r="AC244" s="225" t="n">
        <f aca="false">IF($J244=$E$22,$I244*448,0)</f>
        <v>0</v>
      </c>
      <c r="AD244" s="327" t="n">
        <f aca="false">IFERROR(VLOOKUP($A244,БДСМ!$A$353:$O$1956,15,0),0)</f>
        <v>0</v>
      </c>
      <c r="AE244" s="225" t="n">
        <f aca="false">IFERROR(VLOOKUP($A244,#REF!,13,0),0)</f>
        <v>0</v>
      </c>
      <c r="AF244" s="225" t="n">
        <f aca="false">AB244+AD244</f>
        <v>0</v>
      </c>
      <c r="AG244" s="225" t="n">
        <f aca="false">AC244+AE244</f>
        <v>0</v>
      </c>
    </row>
    <row r="245" customFormat="false" ht="15.05" hidden="false" customHeight="false" outlineLevel="0" collapsed="false">
      <c r="G245" s="0"/>
      <c r="AA245" s="191" t="n">
        <f aca="false">IF($P245,$P245,$F245)</f>
        <v>0</v>
      </c>
      <c r="AB245" s="225" t="n">
        <f aca="false">IF($J245=$E$22,$H245*448,0)</f>
        <v>0</v>
      </c>
      <c r="AC245" s="225" t="n">
        <f aca="false">IF($J245=$E$22,$I245*448,0)</f>
        <v>0</v>
      </c>
      <c r="AD245" s="327" t="n">
        <f aca="false">IFERROR(VLOOKUP($A245,БДСМ!$A$353:$O$1956,15,0),0)</f>
        <v>0</v>
      </c>
      <c r="AE245" s="225" t="n">
        <f aca="false">IFERROR(VLOOKUP($A245,#REF!,13,0),0)</f>
        <v>0</v>
      </c>
      <c r="AF245" s="225" t="n">
        <f aca="false">AB245+AD245</f>
        <v>0</v>
      </c>
      <c r="AG245" s="225" t="n">
        <f aca="false">AC245+AE245</f>
        <v>0</v>
      </c>
    </row>
    <row r="246" customFormat="false" ht="15.05" hidden="false" customHeight="false" outlineLevel="0" collapsed="false">
      <c r="G246" s="0"/>
      <c r="AA246" s="191" t="n">
        <f aca="false">IF($P246,$P246,$F246)</f>
        <v>0</v>
      </c>
      <c r="AB246" s="225" t="n">
        <f aca="false">IF($J246=$E$22,$H246*448,0)</f>
        <v>0</v>
      </c>
      <c r="AC246" s="225" t="n">
        <f aca="false">IF($J246=$E$22,$I246*448,0)</f>
        <v>0</v>
      </c>
      <c r="AD246" s="327" t="n">
        <f aca="false">IFERROR(VLOOKUP($A246,БДСМ!$A$353:$O$1956,15,0),0)</f>
        <v>0</v>
      </c>
      <c r="AE246" s="225" t="n">
        <f aca="false">IFERROR(VLOOKUP($A246,#REF!,13,0),0)</f>
        <v>0</v>
      </c>
      <c r="AF246" s="225" t="n">
        <f aca="false">AB246+AD246</f>
        <v>0</v>
      </c>
      <c r="AG246" s="225" t="n">
        <f aca="false">AC246+AE246</f>
        <v>0</v>
      </c>
    </row>
    <row r="247" customFormat="false" ht="15.05" hidden="false" customHeight="false" outlineLevel="0" collapsed="false">
      <c r="G247" s="0"/>
      <c r="AA247" s="191" t="n">
        <f aca="false">IF($P247,$P247,$F247)</f>
        <v>0</v>
      </c>
      <c r="AB247" s="225" t="n">
        <f aca="false">IF($J247=$E$22,$H247*448,0)</f>
        <v>0</v>
      </c>
      <c r="AC247" s="225" t="n">
        <f aca="false">IF($J247=$E$22,$I247*448,0)</f>
        <v>0</v>
      </c>
      <c r="AD247" s="327" t="n">
        <f aca="false">IFERROR(VLOOKUP($A247,БДСМ!$A$353:$O$1956,15,0),0)</f>
        <v>0</v>
      </c>
      <c r="AE247" s="225" t="n">
        <f aca="false">IFERROR(VLOOKUP($A247,#REF!,13,0),0)</f>
        <v>0</v>
      </c>
      <c r="AF247" s="225" t="n">
        <f aca="false">AB247+AD247</f>
        <v>0</v>
      </c>
      <c r="AG247" s="225" t="n">
        <f aca="false">AC247+AE247</f>
        <v>0</v>
      </c>
    </row>
    <row r="248" customFormat="false" ht="15.05" hidden="false" customHeight="false" outlineLevel="0" collapsed="false">
      <c r="G248" s="0"/>
      <c r="AA248" s="191" t="n">
        <f aca="false">IF($P248,$P248,$F248)</f>
        <v>0</v>
      </c>
      <c r="AB248" s="225" t="n">
        <f aca="false">IF($J248=$E$22,$H248*448,0)</f>
        <v>0</v>
      </c>
      <c r="AC248" s="225" t="n">
        <f aca="false">IF($J248=$E$22,$I248*448,0)</f>
        <v>0</v>
      </c>
      <c r="AD248" s="327" t="n">
        <f aca="false">IFERROR(VLOOKUP($A248,БДСМ!$A$353:$O$1956,15,0),0)</f>
        <v>0</v>
      </c>
      <c r="AE248" s="225" t="n">
        <f aca="false">IFERROR(VLOOKUP($A248,#REF!,13,0),0)</f>
        <v>0</v>
      </c>
      <c r="AF248" s="225" t="n">
        <f aca="false">AB248+AD248</f>
        <v>0</v>
      </c>
      <c r="AG248" s="225" t="n">
        <f aca="false">AC248+AE248</f>
        <v>0</v>
      </c>
    </row>
    <row r="249" customFormat="false" ht="15.05" hidden="false" customHeight="false" outlineLevel="0" collapsed="false">
      <c r="G249" s="0"/>
      <c r="AA249" s="191" t="n">
        <f aca="false">IF($P249,$P249,$F249)</f>
        <v>0</v>
      </c>
      <c r="AB249" s="225" t="n">
        <f aca="false">IF($J249=$E$22,$H249*448,0)</f>
        <v>0</v>
      </c>
      <c r="AC249" s="225" t="n">
        <f aca="false">IF($J249=$E$22,$I249*448,0)</f>
        <v>0</v>
      </c>
      <c r="AD249" s="327" t="n">
        <f aca="false">IFERROR(VLOOKUP($A249,БДСМ!$A$353:$O$1956,15,0),0)</f>
        <v>0</v>
      </c>
      <c r="AE249" s="225" t="n">
        <f aca="false">IFERROR(VLOOKUP($A249,#REF!,13,0),0)</f>
        <v>0</v>
      </c>
      <c r="AF249" s="225" t="n">
        <f aca="false">AB249+AD249</f>
        <v>0</v>
      </c>
      <c r="AG249" s="225" t="n">
        <f aca="false">AC249+AE249</f>
        <v>0</v>
      </c>
    </row>
    <row r="250" customFormat="false" ht="15.05" hidden="false" customHeight="false" outlineLevel="0" collapsed="false">
      <c r="G250" s="0"/>
      <c r="AA250" s="191" t="n">
        <f aca="false">IF($P250,$P250,$F250)</f>
        <v>0</v>
      </c>
      <c r="AB250" s="225" t="n">
        <f aca="false">IF($J250=$E$22,$H250*448,0)</f>
        <v>0</v>
      </c>
      <c r="AC250" s="225" t="n">
        <f aca="false">IF($J250=$E$22,$I250*448,0)</f>
        <v>0</v>
      </c>
      <c r="AD250" s="327" t="n">
        <f aca="false">IFERROR(VLOOKUP($A250,БДСМ!$A$353:$O$1956,15,0),0)</f>
        <v>0</v>
      </c>
      <c r="AE250" s="225" t="n">
        <f aca="false">IFERROR(VLOOKUP($A250,#REF!,13,0),0)</f>
        <v>0</v>
      </c>
      <c r="AF250" s="225" t="n">
        <f aca="false">AB250+AD250</f>
        <v>0</v>
      </c>
      <c r="AG250" s="225" t="n">
        <f aca="false">AC250+AE250</f>
        <v>0</v>
      </c>
    </row>
    <row r="251" customFormat="false" ht="15.05" hidden="false" customHeight="false" outlineLevel="0" collapsed="false">
      <c r="G251" s="0"/>
      <c r="AA251" s="191" t="n">
        <f aca="false">IF($P251,$P251,$F251)</f>
        <v>0</v>
      </c>
      <c r="AB251" s="225" t="n">
        <f aca="false">IF($J251=$E$22,$H251*448,0)</f>
        <v>0</v>
      </c>
      <c r="AC251" s="225" t="n">
        <f aca="false">IF($J251=$E$22,$I251*448,0)</f>
        <v>0</v>
      </c>
      <c r="AD251" s="327" t="n">
        <f aca="false">IFERROR(VLOOKUP($A251,БДСМ!$A$353:$O$1956,15,0),0)</f>
        <v>0</v>
      </c>
      <c r="AE251" s="225" t="n">
        <f aca="false">IFERROR(VLOOKUP($A251,#REF!,13,0),0)</f>
        <v>0</v>
      </c>
      <c r="AF251" s="225" t="n">
        <f aca="false">AB251+AD251</f>
        <v>0</v>
      </c>
      <c r="AG251" s="225" t="n">
        <f aca="false">AC251+AE251</f>
        <v>0</v>
      </c>
    </row>
    <row r="252" customFormat="false" ht="15.05" hidden="false" customHeight="false" outlineLevel="0" collapsed="false">
      <c r="G252" s="0"/>
      <c r="AA252" s="191" t="n">
        <f aca="false">IF($P252,$P252,$F252)</f>
        <v>0</v>
      </c>
      <c r="AB252" s="225" t="n">
        <f aca="false">IF($J252=$E$22,$H252*448,0)</f>
        <v>0</v>
      </c>
      <c r="AC252" s="225" t="n">
        <f aca="false">IF($J252=$E$22,$I252*448,0)</f>
        <v>0</v>
      </c>
      <c r="AD252" s="327" t="n">
        <f aca="false">IFERROR(VLOOKUP($A252,БДСМ!$A$353:$O$1956,15,0),0)</f>
        <v>0</v>
      </c>
      <c r="AE252" s="225" t="n">
        <f aca="false">IFERROR(VLOOKUP($A252,#REF!,13,0),0)</f>
        <v>0</v>
      </c>
      <c r="AF252" s="225" t="n">
        <f aca="false">AB252+AD252</f>
        <v>0</v>
      </c>
      <c r="AG252" s="225" t="n">
        <f aca="false">AC252+AE252</f>
        <v>0</v>
      </c>
    </row>
    <row r="253" customFormat="false" ht="15.05" hidden="false" customHeight="false" outlineLevel="0" collapsed="false">
      <c r="G253" s="0"/>
      <c r="AA253" s="191" t="n">
        <f aca="false">IF($P253,$P253,$F253)</f>
        <v>0</v>
      </c>
      <c r="AB253" s="225" t="n">
        <f aca="false">IF($J253=$E$22,$H253*448,0)</f>
        <v>0</v>
      </c>
      <c r="AC253" s="225" t="n">
        <f aca="false">IF($J253=$E$22,$I253*448,0)</f>
        <v>0</v>
      </c>
      <c r="AD253" s="327" t="n">
        <f aca="false">IFERROR(VLOOKUP($A253,БДСМ!$A$353:$O$1956,15,0),0)</f>
        <v>0</v>
      </c>
      <c r="AE253" s="225" t="n">
        <f aca="false">IFERROR(VLOOKUP($A253,#REF!,13,0),0)</f>
        <v>0</v>
      </c>
      <c r="AF253" s="225" t="n">
        <f aca="false">AB253+AD253</f>
        <v>0</v>
      </c>
      <c r="AG253" s="225" t="n">
        <f aca="false">AC253+AE253</f>
        <v>0</v>
      </c>
    </row>
    <row r="254" customFormat="false" ht="15.05" hidden="false" customHeight="false" outlineLevel="0" collapsed="false">
      <c r="G254" s="0"/>
      <c r="AA254" s="191" t="n">
        <f aca="false">IF($P254,$P254,$F254)</f>
        <v>0</v>
      </c>
      <c r="AB254" s="225" t="n">
        <f aca="false">IF($J254=$E$22,$H254*448,0)</f>
        <v>0</v>
      </c>
      <c r="AC254" s="225" t="n">
        <f aca="false">IF($J254=$E$22,$I254*448,0)</f>
        <v>0</v>
      </c>
      <c r="AD254" s="327" t="n">
        <f aca="false">IFERROR(VLOOKUP($A254,БДСМ!$A$353:$O$1956,15,0),0)</f>
        <v>0</v>
      </c>
      <c r="AE254" s="225" t="n">
        <f aca="false">IFERROR(VLOOKUP($A254,#REF!,13,0),0)</f>
        <v>0</v>
      </c>
      <c r="AF254" s="225" t="n">
        <f aca="false">AB254+AD254</f>
        <v>0</v>
      </c>
      <c r="AG254" s="225" t="n">
        <f aca="false">AC254+AE254</f>
        <v>0</v>
      </c>
    </row>
    <row r="255" customFormat="false" ht="15.05" hidden="false" customHeight="false" outlineLevel="0" collapsed="false">
      <c r="G255" s="0"/>
      <c r="AA255" s="191" t="n">
        <f aca="false">IF($P255,$P255,$F255)</f>
        <v>0</v>
      </c>
      <c r="AB255" s="225" t="n">
        <f aca="false">IF($J255=$E$22,$H255*448,0)</f>
        <v>0</v>
      </c>
      <c r="AC255" s="225" t="n">
        <f aca="false">IF($J255=$E$22,$I255*448,0)</f>
        <v>0</v>
      </c>
      <c r="AD255" s="327" t="n">
        <f aca="false">IFERROR(VLOOKUP($A255,БДСМ!$A$353:$O$1956,15,0),0)</f>
        <v>0</v>
      </c>
      <c r="AE255" s="225" t="n">
        <f aca="false">IFERROR(VLOOKUP($A255,#REF!,13,0),0)</f>
        <v>0</v>
      </c>
      <c r="AF255" s="225" t="n">
        <f aca="false">AB255+AD255</f>
        <v>0</v>
      </c>
      <c r="AG255" s="225" t="n">
        <f aca="false">AC255+AE255</f>
        <v>0</v>
      </c>
    </row>
    <row r="256" customFormat="false" ht="15.05" hidden="false" customHeight="false" outlineLevel="0" collapsed="false">
      <c r="G256" s="0"/>
      <c r="AA256" s="191" t="n">
        <f aca="false">IF($P256,$P256,$F256)</f>
        <v>0</v>
      </c>
      <c r="AB256" s="225" t="n">
        <f aca="false">IF($J256=$E$22,$H256*448,0)</f>
        <v>0</v>
      </c>
      <c r="AC256" s="225" t="n">
        <f aca="false">IF($J256=$E$22,$I256*448,0)</f>
        <v>0</v>
      </c>
      <c r="AD256" s="327" t="n">
        <f aca="false">IFERROR(VLOOKUP($A256,БДСМ!$A$353:$O$1956,15,0),0)</f>
        <v>0</v>
      </c>
      <c r="AE256" s="225" t="n">
        <f aca="false">IFERROR(VLOOKUP($A256,#REF!,13,0),0)</f>
        <v>0</v>
      </c>
      <c r="AF256" s="225" t="n">
        <f aca="false">AB256+AD256</f>
        <v>0</v>
      </c>
      <c r="AG256" s="225" t="n">
        <f aca="false">AC256+AE256</f>
        <v>0</v>
      </c>
    </row>
    <row r="257" customFormat="false" ht="15.05" hidden="false" customHeight="false" outlineLevel="0" collapsed="false">
      <c r="G257" s="0"/>
      <c r="AA257" s="191" t="n">
        <f aca="false">IF($P257,$P257,$F257)</f>
        <v>0</v>
      </c>
      <c r="AB257" s="225" t="n">
        <f aca="false">IF($J257=$E$22,$H257*448,0)</f>
        <v>0</v>
      </c>
      <c r="AC257" s="225" t="n">
        <f aca="false">IF($J257=$E$22,$I257*448,0)</f>
        <v>0</v>
      </c>
      <c r="AD257" s="327" t="n">
        <f aca="false">IFERROR(VLOOKUP($A257,БДСМ!$A$353:$O$1956,15,0),0)</f>
        <v>0</v>
      </c>
      <c r="AE257" s="225" t="n">
        <f aca="false">IFERROR(VLOOKUP($A257,#REF!,13,0),0)</f>
        <v>0</v>
      </c>
      <c r="AF257" s="225" t="n">
        <f aca="false">AB257+AD257</f>
        <v>0</v>
      </c>
      <c r="AG257" s="225" t="n">
        <f aca="false">AC257+AE257</f>
        <v>0</v>
      </c>
    </row>
    <row r="258" customFormat="false" ht="15.05" hidden="false" customHeight="false" outlineLevel="0" collapsed="false">
      <c r="G258" s="0"/>
      <c r="AA258" s="191" t="n">
        <f aca="false">IF($P258,$P258,$F258)</f>
        <v>0</v>
      </c>
      <c r="AB258" s="225" t="n">
        <f aca="false">IF($J258=$E$22,$H258*448,0)</f>
        <v>0</v>
      </c>
      <c r="AC258" s="225" t="n">
        <f aca="false">IF($J258=$E$22,$I258*448,0)</f>
        <v>0</v>
      </c>
      <c r="AD258" s="327" t="n">
        <f aca="false">IFERROR(VLOOKUP($A258,БДСМ!$A$353:$O$1956,15,0),0)</f>
        <v>0</v>
      </c>
      <c r="AE258" s="225" t="n">
        <f aca="false">IFERROR(VLOOKUP($A258,#REF!,13,0),0)</f>
        <v>0</v>
      </c>
      <c r="AF258" s="225" t="n">
        <f aca="false">AB258+AD258</f>
        <v>0</v>
      </c>
      <c r="AG258" s="225" t="n">
        <f aca="false">AC258+AE258</f>
        <v>0</v>
      </c>
    </row>
    <row r="259" customFormat="false" ht="15.05" hidden="false" customHeight="false" outlineLevel="0" collapsed="false">
      <c r="G259" s="0"/>
      <c r="AA259" s="191" t="n">
        <f aca="false">IF($P259,$P259,$F259)</f>
        <v>0</v>
      </c>
      <c r="AB259" s="225" t="n">
        <f aca="false">IF($J259=$E$22,$H259*448,0)</f>
        <v>0</v>
      </c>
      <c r="AC259" s="225" t="n">
        <f aca="false">IF($J259=$E$22,$I259*448,0)</f>
        <v>0</v>
      </c>
      <c r="AD259" s="327" t="n">
        <f aca="false">IFERROR(VLOOKUP($A259,БДСМ!$A$353:$O$1956,15,0),0)</f>
        <v>0</v>
      </c>
      <c r="AE259" s="225" t="n">
        <f aca="false">IFERROR(VLOOKUP($A259,#REF!,13,0),0)</f>
        <v>0</v>
      </c>
      <c r="AF259" s="225" t="n">
        <f aca="false">AB259+AD259</f>
        <v>0</v>
      </c>
      <c r="AG259" s="225" t="n">
        <f aca="false">AC259+AE259</f>
        <v>0</v>
      </c>
    </row>
    <row r="260" customFormat="false" ht="15.05" hidden="false" customHeight="false" outlineLevel="0" collapsed="false">
      <c r="G260" s="0"/>
      <c r="AA260" s="191" t="n">
        <f aca="false">IF($P260,$P260,$F260)</f>
        <v>0</v>
      </c>
      <c r="AB260" s="225" t="n">
        <f aca="false">IF($J260=$E$22,$H260*448,0)</f>
        <v>0</v>
      </c>
      <c r="AC260" s="225" t="n">
        <f aca="false">IF($J260=$E$22,$I260*448,0)</f>
        <v>0</v>
      </c>
      <c r="AD260" s="327" t="n">
        <f aca="false">IFERROR(VLOOKUP($A260,БДСМ!$A$353:$O$1956,15,0),0)</f>
        <v>0</v>
      </c>
      <c r="AE260" s="225" t="n">
        <f aca="false">IFERROR(VLOOKUP($A260,#REF!,13,0),0)</f>
        <v>0</v>
      </c>
      <c r="AF260" s="225" t="n">
        <f aca="false">AB260+AD260</f>
        <v>0</v>
      </c>
      <c r="AG260" s="225" t="n">
        <f aca="false">AC260+AE260</f>
        <v>0</v>
      </c>
    </row>
    <row r="261" customFormat="false" ht="15.05" hidden="false" customHeight="false" outlineLevel="0" collapsed="false">
      <c r="G261" s="0"/>
      <c r="AA261" s="191" t="n">
        <f aca="false">IF($P261,$P261,$F261)</f>
        <v>0</v>
      </c>
      <c r="AB261" s="225" t="n">
        <f aca="false">IF($J261=$E$22,$H261*448,0)</f>
        <v>0</v>
      </c>
      <c r="AC261" s="225" t="n">
        <f aca="false">IF($J261=$E$22,$I261*448,0)</f>
        <v>0</v>
      </c>
      <c r="AD261" s="327" t="n">
        <f aca="false">IFERROR(VLOOKUP($A261,БДСМ!$A$353:$O$1956,15,0),0)</f>
        <v>0</v>
      </c>
      <c r="AE261" s="225" t="n">
        <f aca="false">IFERROR(VLOOKUP($A261,#REF!,13,0),0)</f>
        <v>0</v>
      </c>
      <c r="AF261" s="225" t="n">
        <f aca="false">AB261+AD261</f>
        <v>0</v>
      </c>
      <c r="AG261" s="225" t="n">
        <f aca="false">AC261+AE261</f>
        <v>0</v>
      </c>
    </row>
    <row r="262" customFormat="false" ht="15.05" hidden="false" customHeight="false" outlineLevel="0" collapsed="false">
      <c r="G262" s="0"/>
      <c r="AA262" s="191" t="n">
        <f aca="false">IF($P262,$P262,$F262)</f>
        <v>0</v>
      </c>
      <c r="AB262" s="225" t="n">
        <f aca="false">IF($J262=$E$22,$H262*448,0)</f>
        <v>0</v>
      </c>
      <c r="AC262" s="225" t="n">
        <f aca="false">IF($J262=$E$22,$I262*448,0)</f>
        <v>0</v>
      </c>
      <c r="AD262" s="327" t="n">
        <f aca="false">IFERROR(VLOOKUP($A262,БДСМ!$A$353:$O$1956,15,0),0)</f>
        <v>0</v>
      </c>
      <c r="AE262" s="225" t="n">
        <f aca="false">IFERROR(VLOOKUP($A262,#REF!,13,0),0)</f>
        <v>0</v>
      </c>
      <c r="AF262" s="225" t="n">
        <f aca="false">AB262+AD262</f>
        <v>0</v>
      </c>
      <c r="AG262" s="225" t="n">
        <f aca="false">AC262+AE262</f>
        <v>0</v>
      </c>
    </row>
    <row r="263" customFormat="false" ht="15.05" hidden="false" customHeight="false" outlineLevel="0" collapsed="false">
      <c r="G263" s="0"/>
      <c r="AA263" s="191" t="n">
        <f aca="false">IF($P263,$P263,$F263)</f>
        <v>0</v>
      </c>
      <c r="AB263" s="225" t="n">
        <f aca="false">IF($J263=$E$22,$H263*448,0)</f>
        <v>0</v>
      </c>
      <c r="AC263" s="225" t="n">
        <f aca="false">IF($J263=$E$22,$I263*448,0)</f>
        <v>0</v>
      </c>
      <c r="AD263" s="327" t="n">
        <f aca="false">IFERROR(VLOOKUP($A263,БДСМ!$A$353:$O$1956,15,0),0)</f>
        <v>0</v>
      </c>
      <c r="AE263" s="225" t="n">
        <f aca="false">IFERROR(VLOOKUP($A263,#REF!,13,0),0)</f>
        <v>0</v>
      </c>
      <c r="AF263" s="225" t="n">
        <f aca="false">AB263+AD263</f>
        <v>0</v>
      </c>
      <c r="AG263" s="225" t="n">
        <f aca="false">AC263+AE263</f>
        <v>0</v>
      </c>
    </row>
    <row r="264" customFormat="false" ht="15.05" hidden="false" customHeight="false" outlineLevel="0" collapsed="false">
      <c r="G264" s="0"/>
      <c r="AA264" s="191" t="n">
        <f aca="false">IF($P264,$P264,$F264)</f>
        <v>0</v>
      </c>
      <c r="AB264" s="225" t="n">
        <f aca="false">IF($J264=$E$22,$H264*448,0)</f>
        <v>0</v>
      </c>
      <c r="AC264" s="225" t="n">
        <f aca="false">IF($J264=$E$22,$I264*448,0)</f>
        <v>0</v>
      </c>
      <c r="AD264" s="327" t="n">
        <f aca="false">IFERROR(VLOOKUP($A264,БДСМ!$A$353:$O$1956,15,0),0)</f>
        <v>0</v>
      </c>
      <c r="AE264" s="225" t="n">
        <f aca="false">IFERROR(VLOOKUP($A264,#REF!,13,0),0)</f>
        <v>0</v>
      </c>
      <c r="AF264" s="225" t="n">
        <f aca="false">AB264+AD264</f>
        <v>0</v>
      </c>
      <c r="AG264" s="225" t="n">
        <f aca="false">AC264+AE264</f>
        <v>0</v>
      </c>
    </row>
    <row r="265" customFormat="false" ht="15.05" hidden="false" customHeight="false" outlineLevel="0" collapsed="false">
      <c r="G265" s="0"/>
      <c r="AA265" s="191" t="n">
        <f aca="false">IF($P265,$P265,$F265)</f>
        <v>0</v>
      </c>
      <c r="AB265" s="225" t="n">
        <f aca="false">IF($J265=$E$22,$H265*448,0)</f>
        <v>0</v>
      </c>
      <c r="AC265" s="225" t="n">
        <f aca="false">IF($J265=$E$22,$I265*448,0)</f>
        <v>0</v>
      </c>
      <c r="AD265" s="327" t="n">
        <f aca="false">IFERROR(VLOOKUP($A265,БДСМ!$A$353:$O$1956,15,0),0)</f>
        <v>0</v>
      </c>
      <c r="AE265" s="225" t="n">
        <f aca="false">IFERROR(VLOOKUP($A265,#REF!,13,0),0)</f>
        <v>0</v>
      </c>
      <c r="AF265" s="225" t="n">
        <f aca="false">AB265+AD265</f>
        <v>0</v>
      </c>
      <c r="AG265" s="225" t="n">
        <f aca="false">AC265+AE265</f>
        <v>0</v>
      </c>
    </row>
    <row r="266" customFormat="false" ht="15.05" hidden="false" customHeight="false" outlineLevel="0" collapsed="false">
      <c r="G266" s="0"/>
      <c r="AA266" s="191" t="n">
        <f aca="false">IF($P266,$P266,$F266)</f>
        <v>0</v>
      </c>
      <c r="AB266" s="225" t="n">
        <f aca="false">IF($J266=$E$22,$H266*448,0)</f>
        <v>0</v>
      </c>
      <c r="AC266" s="225" t="n">
        <f aca="false">IF($J266=$E$22,$I266*448,0)</f>
        <v>0</v>
      </c>
      <c r="AD266" s="327" t="n">
        <f aca="false">IFERROR(VLOOKUP($A266,БДСМ!$A$353:$O$1956,15,0),0)</f>
        <v>0</v>
      </c>
      <c r="AE266" s="225" t="n">
        <f aca="false">IFERROR(VLOOKUP($A266,#REF!,13,0),0)</f>
        <v>0</v>
      </c>
      <c r="AF266" s="225" t="n">
        <f aca="false">AB266+AD266</f>
        <v>0</v>
      </c>
      <c r="AG266" s="225" t="n">
        <f aca="false">AC266+AE266</f>
        <v>0</v>
      </c>
    </row>
    <row r="267" customFormat="false" ht="15.05" hidden="false" customHeight="false" outlineLevel="0" collapsed="false">
      <c r="G267" s="0"/>
      <c r="AA267" s="191" t="n">
        <f aca="false">IF($P267,$P267,$F267)</f>
        <v>0</v>
      </c>
      <c r="AB267" s="225" t="n">
        <f aca="false">IF($J267=$E$22,$H267*448,0)</f>
        <v>0</v>
      </c>
      <c r="AC267" s="225" t="n">
        <f aca="false">IF($J267=$E$22,$I267*448,0)</f>
        <v>0</v>
      </c>
      <c r="AD267" s="327" t="n">
        <f aca="false">IFERROR(VLOOKUP($A267,БДСМ!$A$353:$O$1956,15,0),0)</f>
        <v>0</v>
      </c>
      <c r="AE267" s="225" t="n">
        <f aca="false">IFERROR(VLOOKUP($A267,#REF!,13,0),0)</f>
        <v>0</v>
      </c>
      <c r="AF267" s="225" t="n">
        <f aca="false">AB267+AD267</f>
        <v>0</v>
      </c>
      <c r="AG267" s="225" t="n">
        <f aca="false">AC267+AE267</f>
        <v>0</v>
      </c>
    </row>
    <row r="268" customFormat="false" ht="15.05" hidden="false" customHeight="false" outlineLevel="0" collapsed="false">
      <c r="G268" s="0"/>
      <c r="AA268" s="191" t="n">
        <f aca="false">IF($P268,$P268,$F268)</f>
        <v>0</v>
      </c>
      <c r="AB268" s="225" t="n">
        <f aca="false">IF($J268=$E$22,$H268*448,0)</f>
        <v>0</v>
      </c>
      <c r="AC268" s="225" t="n">
        <f aca="false">IF($J268=$E$22,$I268*448,0)</f>
        <v>0</v>
      </c>
      <c r="AD268" s="327" t="n">
        <f aca="false">IFERROR(VLOOKUP($A268,БДСМ!$A$353:$O$1956,15,0),0)</f>
        <v>0</v>
      </c>
      <c r="AE268" s="225" t="n">
        <f aca="false">IFERROR(VLOOKUP($A268,#REF!,13,0),0)</f>
        <v>0</v>
      </c>
      <c r="AF268" s="225" t="n">
        <f aca="false">AB268+AD268</f>
        <v>0</v>
      </c>
      <c r="AG268" s="225" t="n">
        <f aca="false">AC268+AE268</f>
        <v>0</v>
      </c>
    </row>
    <row r="269" customFormat="false" ht="15.05" hidden="false" customHeight="false" outlineLevel="0" collapsed="false">
      <c r="G269" s="0"/>
      <c r="AA269" s="191" t="n">
        <f aca="false">IF($P269,$P269,$F269)</f>
        <v>0</v>
      </c>
      <c r="AB269" s="225" t="n">
        <f aca="false">IF($J269=$E$22,$H269*448,0)</f>
        <v>0</v>
      </c>
      <c r="AC269" s="225" t="n">
        <f aca="false">IF($J269=$E$22,$I269*448,0)</f>
        <v>0</v>
      </c>
      <c r="AD269" s="327" t="n">
        <f aca="false">IFERROR(VLOOKUP($A269,БДСМ!$A$353:$O$1956,15,0),0)</f>
        <v>0</v>
      </c>
      <c r="AE269" s="225" t="n">
        <f aca="false">IFERROR(VLOOKUP($A269,#REF!,13,0),0)</f>
        <v>0</v>
      </c>
      <c r="AF269" s="225" t="n">
        <f aca="false">AB269+AD269</f>
        <v>0</v>
      </c>
      <c r="AG269" s="225" t="n">
        <f aca="false">AC269+AE269</f>
        <v>0</v>
      </c>
    </row>
    <row r="270" customFormat="false" ht="15.05" hidden="false" customHeight="false" outlineLevel="0" collapsed="false">
      <c r="G270" s="0"/>
      <c r="AA270" s="191" t="n">
        <f aca="false">IF($P270,$P270,$F270)</f>
        <v>0</v>
      </c>
      <c r="AB270" s="225" t="n">
        <f aca="false">IF($J270=$E$22,$H270*448,0)</f>
        <v>0</v>
      </c>
      <c r="AC270" s="225" t="n">
        <f aca="false">IF($J270=$E$22,$I270*448,0)</f>
        <v>0</v>
      </c>
      <c r="AD270" s="327" t="n">
        <f aca="false">IFERROR(VLOOKUP($A270,БДСМ!$A$353:$O$1956,15,0),0)</f>
        <v>0</v>
      </c>
      <c r="AE270" s="225" t="n">
        <f aca="false">IFERROR(VLOOKUP($A270,#REF!,13,0),0)</f>
        <v>0</v>
      </c>
      <c r="AF270" s="225" t="n">
        <f aca="false">AB270+AD270</f>
        <v>0</v>
      </c>
      <c r="AG270" s="225" t="n">
        <f aca="false">AC270+AE270</f>
        <v>0</v>
      </c>
    </row>
    <row r="271" customFormat="false" ht="15.05" hidden="false" customHeight="false" outlineLevel="0" collapsed="false">
      <c r="G271" s="0"/>
      <c r="AA271" s="191" t="n">
        <f aca="false">IF($P271,$P271,$F271)</f>
        <v>0</v>
      </c>
      <c r="AB271" s="225" t="n">
        <f aca="false">IF($J271=$E$22,$H271*448,0)</f>
        <v>0</v>
      </c>
      <c r="AC271" s="225" t="n">
        <f aca="false">IF($J271=$E$22,$I271*448,0)</f>
        <v>0</v>
      </c>
      <c r="AD271" s="327" t="n">
        <f aca="false">IFERROR(VLOOKUP($A271,БДСМ!$A$353:$O$1956,15,0),0)</f>
        <v>0</v>
      </c>
      <c r="AE271" s="225" t="n">
        <f aca="false">IFERROR(VLOOKUP($A271,#REF!,13,0),0)</f>
        <v>0</v>
      </c>
      <c r="AF271" s="225" t="n">
        <f aca="false">AB271+AD271</f>
        <v>0</v>
      </c>
      <c r="AG271" s="225" t="n">
        <f aca="false">AC271+AE271</f>
        <v>0</v>
      </c>
    </row>
    <row r="272" customFormat="false" ht="15.05" hidden="false" customHeight="false" outlineLevel="0" collapsed="false">
      <c r="G272" s="0"/>
      <c r="AA272" s="191" t="n">
        <f aca="false">IF($P272,$P272,$F272)</f>
        <v>0</v>
      </c>
      <c r="AB272" s="225" t="n">
        <f aca="false">IF($J272=$E$22,$H272*448,0)</f>
        <v>0</v>
      </c>
      <c r="AC272" s="225" t="n">
        <f aca="false">IF($J272=$E$22,$I272*448,0)</f>
        <v>0</v>
      </c>
      <c r="AD272" s="327" t="n">
        <f aca="false">IFERROR(VLOOKUP($A272,БДСМ!$A$353:$O$1956,15,0),0)</f>
        <v>0</v>
      </c>
      <c r="AE272" s="225" t="n">
        <f aca="false">IFERROR(VLOOKUP($A272,#REF!,13,0),0)</f>
        <v>0</v>
      </c>
      <c r="AF272" s="225" t="n">
        <f aca="false">AB272+AD272</f>
        <v>0</v>
      </c>
      <c r="AG272" s="225" t="n">
        <f aca="false">AC272+AE272</f>
        <v>0</v>
      </c>
    </row>
    <row r="273" customFormat="false" ht="15.05" hidden="false" customHeight="false" outlineLevel="0" collapsed="false">
      <c r="G273" s="0"/>
      <c r="AA273" s="191" t="n">
        <f aca="false">IF($P273,$P273,$F273)</f>
        <v>0</v>
      </c>
      <c r="AB273" s="225" t="n">
        <f aca="false">IF($J273=$E$22,$H273*448,0)</f>
        <v>0</v>
      </c>
      <c r="AC273" s="225" t="n">
        <f aca="false">IF($J273=$E$22,$I273*448,0)</f>
        <v>0</v>
      </c>
      <c r="AD273" s="327" t="n">
        <f aca="false">IFERROR(VLOOKUP($A273,БДСМ!$A$353:$O$1956,15,0),0)</f>
        <v>0</v>
      </c>
      <c r="AE273" s="225" t="n">
        <f aca="false">IFERROR(VLOOKUP($A273,#REF!,13,0),0)</f>
        <v>0</v>
      </c>
      <c r="AF273" s="225" t="n">
        <f aca="false">AB273+AD273</f>
        <v>0</v>
      </c>
      <c r="AG273" s="225" t="n">
        <f aca="false">AC273+AE273</f>
        <v>0</v>
      </c>
    </row>
    <row r="274" customFormat="false" ht="15.05" hidden="false" customHeight="false" outlineLevel="0" collapsed="false">
      <c r="G274" s="0"/>
      <c r="AA274" s="191" t="n">
        <f aca="false">IF($P274,$P274,$F274)</f>
        <v>0</v>
      </c>
      <c r="AB274" s="225" t="n">
        <f aca="false">IF($J274=$E$22,$H274*448,0)</f>
        <v>0</v>
      </c>
      <c r="AC274" s="225" t="n">
        <f aca="false">IF($J274=$E$22,$I274*448,0)</f>
        <v>0</v>
      </c>
      <c r="AD274" s="327" t="n">
        <f aca="false">IFERROR(VLOOKUP($A274,БДСМ!$A$353:$O$1956,15,0),0)</f>
        <v>0</v>
      </c>
      <c r="AE274" s="225" t="n">
        <f aca="false">IFERROR(VLOOKUP($A274,#REF!,13,0),0)</f>
        <v>0</v>
      </c>
      <c r="AF274" s="225" t="n">
        <f aca="false">AB274+AD274</f>
        <v>0</v>
      </c>
      <c r="AG274" s="225" t="n">
        <f aca="false">AC274+AE274</f>
        <v>0</v>
      </c>
    </row>
    <row r="275" customFormat="false" ht="15.05" hidden="false" customHeight="false" outlineLevel="0" collapsed="false">
      <c r="G275" s="0"/>
      <c r="AA275" s="191" t="n">
        <f aca="false">IF($P275,$P275,$F275)</f>
        <v>0</v>
      </c>
      <c r="AB275" s="225" t="n">
        <f aca="false">IF($J275=$E$22,$H275*448,0)</f>
        <v>0</v>
      </c>
      <c r="AC275" s="225" t="n">
        <f aca="false">IF($J275=$E$22,$I275*448,0)</f>
        <v>0</v>
      </c>
      <c r="AD275" s="327" t="n">
        <f aca="false">IFERROR(VLOOKUP($A275,БДСМ!$A$353:$O$1956,15,0),0)</f>
        <v>0</v>
      </c>
      <c r="AE275" s="225" t="n">
        <f aca="false">IFERROR(VLOOKUP($A275,#REF!,13,0),0)</f>
        <v>0</v>
      </c>
      <c r="AF275" s="225" t="n">
        <f aca="false">AB275+AD275</f>
        <v>0</v>
      </c>
      <c r="AG275" s="225" t="n">
        <f aca="false">AC275+AE275</f>
        <v>0</v>
      </c>
    </row>
    <row r="276" customFormat="false" ht="15.05" hidden="false" customHeight="false" outlineLevel="0" collapsed="false">
      <c r="G276" s="0"/>
      <c r="AA276" s="191" t="n">
        <f aca="false">IF($P276,$P276,$F276)</f>
        <v>0</v>
      </c>
      <c r="AB276" s="225" t="n">
        <f aca="false">IF($J276=$E$22,$H276*448,0)</f>
        <v>0</v>
      </c>
      <c r="AC276" s="225" t="n">
        <f aca="false">IF($J276=$E$22,$I276*448,0)</f>
        <v>0</v>
      </c>
      <c r="AD276" s="327" t="n">
        <f aca="false">IFERROR(VLOOKUP($A276,БДСМ!$A$353:$O$1956,15,0),0)</f>
        <v>0</v>
      </c>
      <c r="AE276" s="225" t="n">
        <f aca="false">IFERROR(VLOOKUP($A276,#REF!,13,0),0)</f>
        <v>0</v>
      </c>
      <c r="AF276" s="225" t="n">
        <f aca="false">AB276+AD276</f>
        <v>0</v>
      </c>
      <c r="AG276" s="225" t="n">
        <f aca="false">AC276+AE276</f>
        <v>0</v>
      </c>
    </row>
    <row r="277" customFormat="false" ht="15.05" hidden="false" customHeight="false" outlineLevel="0" collapsed="false">
      <c r="G277" s="0"/>
      <c r="AA277" s="191" t="n">
        <f aca="false">IF($P277,$P277,$F277)</f>
        <v>0</v>
      </c>
      <c r="AB277" s="225" t="n">
        <f aca="false">IF($J277=$E$22,$H277*448,0)</f>
        <v>0</v>
      </c>
      <c r="AC277" s="225" t="n">
        <f aca="false">IF($J277=$E$22,$I277*448,0)</f>
        <v>0</v>
      </c>
      <c r="AD277" s="327" t="n">
        <f aca="false">IFERROR(VLOOKUP($A277,БДСМ!$A$353:$O$1956,15,0),0)</f>
        <v>0</v>
      </c>
      <c r="AE277" s="225" t="n">
        <f aca="false">IFERROR(VLOOKUP($A277,#REF!,13,0),0)</f>
        <v>0</v>
      </c>
      <c r="AF277" s="225" t="n">
        <f aca="false">AB277+AD277</f>
        <v>0</v>
      </c>
      <c r="AG277" s="225" t="n">
        <f aca="false">AC277+AE277</f>
        <v>0</v>
      </c>
    </row>
    <row r="278" customFormat="false" ht="15.05" hidden="false" customHeight="false" outlineLevel="0" collapsed="false">
      <c r="G278" s="0"/>
      <c r="AA278" s="191" t="n">
        <f aca="false">IF($P278,$P278,$F278)</f>
        <v>0</v>
      </c>
      <c r="AB278" s="225" t="n">
        <f aca="false">IF($J278=$E$22,$H278*448,0)</f>
        <v>0</v>
      </c>
      <c r="AC278" s="225" t="n">
        <f aca="false">IF($J278=$E$22,$I278*448,0)</f>
        <v>0</v>
      </c>
      <c r="AD278" s="327" t="n">
        <f aca="false">IFERROR(VLOOKUP($A278,БДСМ!$A$353:$O$1956,15,0),0)</f>
        <v>0</v>
      </c>
      <c r="AE278" s="225" t="n">
        <f aca="false">IFERROR(VLOOKUP($A278,#REF!,13,0),0)</f>
        <v>0</v>
      </c>
      <c r="AF278" s="225" t="n">
        <f aca="false">AB278+AD278</f>
        <v>0</v>
      </c>
      <c r="AG278" s="225" t="n">
        <f aca="false">AC278+AE278</f>
        <v>0</v>
      </c>
    </row>
    <row r="279" customFormat="false" ht="15.05" hidden="false" customHeight="false" outlineLevel="0" collapsed="false">
      <c r="G279" s="0"/>
      <c r="AA279" s="191" t="n">
        <f aca="false">IF($P279,$P279,$F279)</f>
        <v>0</v>
      </c>
      <c r="AB279" s="225" t="n">
        <f aca="false">IF($J279=$E$22,$H279*448,0)</f>
        <v>0</v>
      </c>
      <c r="AC279" s="225" t="n">
        <f aca="false">IF($J279=$E$22,$I279*448,0)</f>
        <v>0</v>
      </c>
      <c r="AD279" s="327" t="n">
        <f aca="false">IFERROR(VLOOKUP($A279,БДСМ!$A$353:$O$1956,15,0),0)</f>
        <v>0</v>
      </c>
      <c r="AE279" s="225" t="n">
        <f aca="false">IFERROR(VLOOKUP($A279,#REF!,13,0),0)</f>
        <v>0</v>
      </c>
      <c r="AF279" s="225" t="n">
        <f aca="false">AB279+AD279</f>
        <v>0</v>
      </c>
      <c r="AG279" s="225" t="n">
        <f aca="false">AC279+AE279</f>
        <v>0</v>
      </c>
    </row>
    <row r="280" customFormat="false" ht="15.05" hidden="false" customHeight="false" outlineLevel="0" collapsed="false">
      <c r="G280" s="0"/>
      <c r="AA280" s="191" t="n">
        <f aca="false">IF($P280,$P280,$F280)</f>
        <v>0</v>
      </c>
      <c r="AB280" s="225" t="n">
        <f aca="false">IF($J280=$E$22,$H280*448,0)</f>
        <v>0</v>
      </c>
      <c r="AC280" s="225" t="n">
        <f aca="false">IF($J280=$E$22,$I280*448,0)</f>
        <v>0</v>
      </c>
      <c r="AD280" s="327" t="n">
        <f aca="false">IFERROR(VLOOKUP($A280,БДСМ!$A$353:$O$1956,15,0),0)</f>
        <v>0</v>
      </c>
      <c r="AE280" s="225" t="n">
        <f aca="false">IFERROR(VLOOKUP($A280,#REF!,13,0),0)</f>
        <v>0</v>
      </c>
      <c r="AF280" s="225" t="n">
        <f aca="false">AB280+AD280</f>
        <v>0</v>
      </c>
      <c r="AG280" s="225" t="n">
        <f aca="false">AC280+AE280</f>
        <v>0</v>
      </c>
    </row>
    <row r="281" customFormat="false" ht="15.05" hidden="false" customHeight="false" outlineLevel="0" collapsed="false">
      <c r="G281" s="0"/>
      <c r="AA281" s="191" t="n">
        <f aca="false">IF($P281,$P281,$F281)</f>
        <v>0</v>
      </c>
      <c r="AB281" s="225" t="n">
        <f aca="false">IF($J281=$E$22,$H281*448,0)</f>
        <v>0</v>
      </c>
      <c r="AC281" s="225" t="n">
        <f aca="false">IF($J281=$E$22,$I281*448,0)</f>
        <v>0</v>
      </c>
      <c r="AD281" s="327" t="n">
        <f aca="false">IFERROR(VLOOKUP($A281,БДСМ!$A$353:$O$1956,15,0),0)</f>
        <v>0</v>
      </c>
      <c r="AE281" s="225" t="n">
        <f aca="false">IFERROR(VLOOKUP($A281,#REF!,13,0),0)</f>
        <v>0</v>
      </c>
      <c r="AF281" s="225" t="n">
        <f aca="false">AB281+AD281</f>
        <v>0</v>
      </c>
      <c r="AG281" s="225" t="n">
        <f aca="false">AC281+AE281</f>
        <v>0</v>
      </c>
    </row>
    <row r="282" customFormat="false" ht="15.05" hidden="false" customHeight="false" outlineLevel="0" collapsed="false">
      <c r="G282" s="0"/>
      <c r="AA282" s="191" t="n">
        <f aca="false">IF($P282,$P282,$F282)</f>
        <v>0</v>
      </c>
      <c r="AB282" s="225" t="n">
        <f aca="false">IF($J282=$E$22,$H282*448,0)</f>
        <v>0</v>
      </c>
      <c r="AC282" s="225" t="n">
        <f aca="false">IF($J282=$E$22,$I282*448,0)</f>
        <v>0</v>
      </c>
      <c r="AD282" s="327" t="n">
        <f aca="false">IFERROR(VLOOKUP($A282,БДСМ!$A$353:$O$1956,15,0),0)</f>
        <v>0</v>
      </c>
      <c r="AE282" s="225" t="n">
        <f aca="false">IFERROR(VLOOKUP($A282,#REF!,13,0),0)</f>
        <v>0</v>
      </c>
      <c r="AF282" s="225" t="n">
        <f aca="false">AB282+AD282</f>
        <v>0</v>
      </c>
      <c r="AG282" s="225" t="n">
        <f aca="false">AC282+AE282</f>
        <v>0</v>
      </c>
    </row>
    <row r="283" customFormat="false" ht="15.05" hidden="false" customHeight="false" outlineLevel="0" collapsed="false">
      <c r="G283" s="0"/>
      <c r="AA283" s="191" t="n">
        <f aca="false">IF($P283,$P283,$F283)</f>
        <v>0</v>
      </c>
      <c r="AB283" s="225" t="n">
        <f aca="false">IF($J283=$E$22,$H283*448,0)</f>
        <v>0</v>
      </c>
      <c r="AC283" s="225" t="n">
        <f aca="false">IF($J283=$E$22,$I283*448,0)</f>
        <v>0</v>
      </c>
      <c r="AD283" s="327" t="n">
        <f aca="false">IFERROR(VLOOKUP($A283,БДСМ!$A$353:$O$1956,15,0),0)</f>
        <v>0</v>
      </c>
      <c r="AE283" s="225" t="n">
        <f aca="false">IFERROR(VLOOKUP($A283,#REF!,13,0),0)</f>
        <v>0</v>
      </c>
      <c r="AF283" s="225" t="n">
        <f aca="false">AB283+AD283</f>
        <v>0</v>
      </c>
      <c r="AG283" s="225" t="n">
        <f aca="false">AC283+AE283</f>
        <v>0</v>
      </c>
    </row>
    <row r="284" customFormat="false" ht="15.05" hidden="false" customHeight="false" outlineLevel="0" collapsed="false">
      <c r="G284" s="0"/>
      <c r="AA284" s="191" t="n">
        <f aca="false">IF($P284,$P284,$F284)</f>
        <v>0</v>
      </c>
      <c r="AB284" s="225" t="n">
        <f aca="false">IF($J284=$E$22,$H284*448,0)</f>
        <v>0</v>
      </c>
      <c r="AC284" s="225" t="n">
        <f aca="false">IF($J284=$E$22,$I284*448,0)</f>
        <v>0</v>
      </c>
      <c r="AD284" s="327" t="n">
        <f aca="false">IFERROR(VLOOKUP($A284,БДСМ!$A$353:$O$1956,15,0),0)</f>
        <v>0</v>
      </c>
      <c r="AE284" s="225" t="n">
        <f aca="false">IFERROR(VLOOKUP($A284,#REF!,13,0),0)</f>
        <v>0</v>
      </c>
      <c r="AF284" s="225" t="n">
        <f aca="false">AB284+AD284</f>
        <v>0</v>
      </c>
      <c r="AG284" s="225" t="n">
        <f aca="false">AC284+AE284</f>
        <v>0</v>
      </c>
    </row>
    <row r="285" customFormat="false" ht="15.05" hidden="false" customHeight="false" outlineLevel="0" collapsed="false">
      <c r="G285" s="0"/>
      <c r="AA285" s="191" t="n">
        <f aca="false">IF($P285,$P285,$F285)</f>
        <v>0</v>
      </c>
      <c r="AB285" s="225" t="n">
        <f aca="false">IF($J285=$E$22,$H285*448,0)</f>
        <v>0</v>
      </c>
      <c r="AC285" s="225" t="n">
        <f aca="false">IF($J285=$E$22,$I285*448,0)</f>
        <v>0</v>
      </c>
      <c r="AD285" s="327" t="n">
        <f aca="false">IFERROR(VLOOKUP($A285,БДСМ!$A$353:$O$1956,15,0),0)</f>
        <v>0</v>
      </c>
      <c r="AE285" s="225" t="n">
        <f aca="false">IFERROR(VLOOKUP($A285,#REF!,13,0),0)</f>
        <v>0</v>
      </c>
      <c r="AF285" s="225" t="n">
        <f aca="false">AB285+AD285</f>
        <v>0</v>
      </c>
      <c r="AG285" s="225" t="n">
        <f aca="false">AC285+AE285</f>
        <v>0</v>
      </c>
    </row>
    <row r="286" customFormat="false" ht="15.05" hidden="false" customHeight="false" outlineLevel="0" collapsed="false">
      <c r="G286" s="0"/>
      <c r="AA286" s="191" t="n">
        <f aca="false">IF($P286,$P286,$F286)</f>
        <v>0</v>
      </c>
      <c r="AB286" s="225" t="n">
        <f aca="false">IF($J286=$E$22,$H286*448,0)</f>
        <v>0</v>
      </c>
      <c r="AC286" s="225" t="n">
        <f aca="false">IF($J286=$E$22,$I286*448,0)</f>
        <v>0</v>
      </c>
      <c r="AD286" s="327" t="n">
        <f aca="false">IFERROR(VLOOKUP($A286,БДСМ!$A$353:$O$1956,15,0),0)</f>
        <v>0</v>
      </c>
      <c r="AE286" s="225" t="n">
        <f aca="false">IFERROR(VLOOKUP($A286,#REF!,13,0),0)</f>
        <v>0</v>
      </c>
      <c r="AF286" s="225" t="n">
        <f aca="false">AB286+AD286</f>
        <v>0</v>
      </c>
      <c r="AG286" s="225" t="n">
        <f aca="false">AC286+AE286</f>
        <v>0</v>
      </c>
    </row>
    <row r="287" customFormat="false" ht="15.05" hidden="false" customHeight="false" outlineLevel="0" collapsed="false">
      <c r="G287" s="0"/>
      <c r="AA287" s="191" t="n">
        <f aca="false">IF($P287,$P287,$F287)</f>
        <v>0</v>
      </c>
      <c r="AB287" s="225" t="n">
        <f aca="false">IF($J287=$E$22,$H287*448,0)</f>
        <v>0</v>
      </c>
      <c r="AC287" s="225" t="n">
        <f aca="false">IF($J287=$E$22,$I287*448,0)</f>
        <v>0</v>
      </c>
      <c r="AD287" s="327" t="n">
        <f aca="false">IFERROR(VLOOKUP($A287,БДСМ!$A$353:$O$1956,15,0),0)</f>
        <v>0</v>
      </c>
      <c r="AE287" s="225" t="n">
        <f aca="false">IFERROR(VLOOKUP($A287,#REF!,13,0),0)</f>
        <v>0</v>
      </c>
      <c r="AF287" s="225" t="n">
        <f aca="false">AB287+AD287</f>
        <v>0</v>
      </c>
      <c r="AG287" s="225" t="n">
        <f aca="false">AC287+AE287</f>
        <v>0</v>
      </c>
    </row>
    <row r="288" customFormat="false" ht="15.05" hidden="false" customHeight="false" outlineLevel="0" collapsed="false">
      <c r="G288" s="0"/>
      <c r="AA288" s="191" t="n">
        <f aca="false">IF($P288,$P288,$F288)</f>
        <v>0</v>
      </c>
      <c r="AB288" s="225" t="n">
        <f aca="false">IF($J288=$E$22,$H288*448,0)</f>
        <v>0</v>
      </c>
      <c r="AC288" s="225" t="n">
        <f aca="false">IF($J288=$E$22,$I288*448,0)</f>
        <v>0</v>
      </c>
      <c r="AD288" s="327" t="n">
        <f aca="false">IFERROR(VLOOKUP($A288,БДСМ!$A$353:$O$1956,15,0),0)</f>
        <v>0</v>
      </c>
      <c r="AE288" s="225" t="n">
        <f aca="false">IFERROR(VLOOKUP($A288,#REF!,13,0),0)</f>
        <v>0</v>
      </c>
      <c r="AF288" s="225" t="n">
        <f aca="false">AB288+AD288</f>
        <v>0</v>
      </c>
      <c r="AG288" s="225" t="n">
        <f aca="false">AC288+AE288</f>
        <v>0</v>
      </c>
    </row>
    <row r="289" customFormat="false" ht="15.05" hidden="false" customHeight="false" outlineLevel="0" collapsed="false">
      <c r="G289" s="0"/>
      <c r="AA289" s="191" t="n">
        <f aca="false">IF($P289,$P289,$F289)</f>
        <v>0</v>
      </c>
      <c r="AB289" s="225" t="n">
        <f aca="false">IF($J289=$E$22,$H289*448,0)</f>
        <v>0</v>
      </c>
      <c r="AC289" s="225" t="n">
        <f aca="false">IF($J289=$E$22,$I289*448,0)</f>
        <v>0</v>
      </c>
      <c r="AD289" s="327" t="n">
        <f aca="false">IFERROR(VLOOKUP($A289,БДСМ!$A$353:$O$1956,15,0),0)</f>
        <v>0</v>
      </c>
      <c r="AE289" s="225" t="n">
        <f aca="false">IFERROR(VLOOKUP($A289,#REF!,13,0),0)</f>
        <v>0</v>
      </c>
      <c r="AF289" s="225" t="n">
        <f aca="false">AB289+AD289</f>
        <v>0</v>
      </c>
      <c r="AG289" s="225" t="n">
        <f aca="false">AC289+AE289</f>
        <v>0</v>
      </c>
    </row>
    <row r="290" customFormat="false" ht="15.05" hidden="false" customHeight="false" outlineLevel="0" collapsed="false">
      <c r="G290" s="0"/>
      <c r="AA290" s="191" t="n">
        <f aca="false">IF($P290,$P290,$F290)</f>
        <v>0</v>
      </c>
      <c r="AB290" s="225" t="n">
        <f aca="false">IF($J290=$E$22,$H290*448,0)</f>
        <v>0</v>
      </c>
      <c r="AC290" s="225" t="n">
        <f aca="false">IF($J290=$E$22,$I290*448,0)</f>
        <v>0</v>
      </c>
      <c r="AD290" s="327" t="n">
        <f aca="false">IFERROR(VLOOKUP($A290,БДСМ!$A$353:$O$1956,15,0),0)</f>
        <v>0</v>
      </c>
      <c r="AE290" s="225" t="n">
        <f aca="false">IFERROR(VLOOKUP($A290,#REF!,13,0),0)</f>
        <v>0</v>
      </c>
      <c r="AF290" s="225" t="n">
        <f aca="false">AB290+AD290</f>
        <v>0</v>
      </c>
      <c r="AG290" s="225" t="n">
        <f aca="false">AC290+AE290</f>
        <v>0</v>
      </c>
    </row>
    <row r="291" customFormat="false" ht="15.05" hidden="false" customHeight="false" outlineLevel="0" collapsed="false">
      <c r="G291" s="0"/>
      <c r="AA291" s="191" t="n">
        <f aca="false">IF($P291,$P291,$F291)</f>
        <v>0</v>
      </c>
      <c r="AB291" s="225" t="n">
        <f aca="false">IF($J291=$E$22,$H291*448,0)</f>
        <v>0</v>
      </c>
      <c r="AC291" s="225" t="n">
        <f aca="false">IF($J291=$E$22,$I291*448,0)</f>
        <v>0</v>
      </c>
      <c r="AD291" s="327" t="n">
        <f aca="false">IFERROR(VLOOKUP($A291,БДСМ!$A$353:$O$1956,15,0),0)</f>
        <v>0</v>
      </c>
      <c r="AE291" s="225" t="n">
        <f aca="false">IFERROR(VLOOKUP($A291,#REF!,13,0),0)</f>
        <v>0</v>
      </c>
      <c r="AF291" s="225" t="n">
        <f aca="false">AB291+AD291</f>
        <v>0</v>
      </c>
      <c r="AG291" s="225" t="n">
        <f aca="false">AC291+AE291</f>
        <v>0</v>
      </c>
    </row>
    <row r="292" customFormat="false" ht="15.05" hidden="false" customHeight="false" outlineLevel="0" collapsed="false">
      <c r="G292" s="0"/>
      <c r="AA292" s="191" t="n">
        <f aca="false">IF($P292,$P292,$F292)</f>
        <v>0</v>
      </c>
      <c r="AB292" s="225" t="n">
        <f aca="false">IF($J292=$E$22,$H292*448,0)</f>
        <v>0</v>
      </c>
      <c r="AC292" s="225" t="n">
        <f aca="false">IF($J292=$E$22,$I292*448,0)</f>
        <v>0</v>
      </c>
      <c r="AD292" s="327" t="n">
        <f aca="false">IFERROR(VLOOKUP($A292,БДСМ!$A$353:$O$1956,15,0),0)</f>
        <v>0</v>
      </c>
      <c r="AE292" s="225" t="n">
        <f aca="false">IFERROR(VLOOKUP($A292,#REF!,13,0),0)</f>
        <v>0</v>
      </c>
      <c r="AF292" s="225" t="n">
        <f aca="false">AB292+AD292</f>
        <v>0</v>
      </c>
      <c r="AG292" s="225" t="n">
        <f aca="false">AC292+AE292</f>
        <v>0</v>
      </c>
    </row>
    <row r="293" customFormat="false" ht="15.05" hidden="false" customHeight="false" outlineLevel="0" collapsed="false">
      <c r="G293" s="0"/>
      <c r="AA293" s="191" t="n">
        <f aca="false">IF($P293,$P293,$F293)</f>
        <v>0</v>
      </c>
      <c r="AB293" s="225" t="n">
        <f aca="false">IF($J293=$E$22,$H293*448,0)</f>
        <v>0</v>
      </c>
      <c r="AC293" s="225" t="n">
        <f aca="false">IF($J293=$E$22,$I293*448,0)</f>
        <v>0</v>
      </c>
      <c r="AD293" s="327" t="n">
        <f aca="false">IFERROR(VLOOKUP($A293,БДСМ!$A$353:$O$1956,15,0),0)</f>
        <v>0</v>
      </c>
      <c r="AE293" s="225" t="n">
        <f aca="false">IFERROR(VLOOKUP($A293,#REF!,13,0),0)</f>
        <v>0</v>
      </c>
      <c r="AF293" s="225" t="n">
        <f aca="false">AB293+AD293</f>
        <v>0</v>
      </c>
      <c r="AG293" s="225" t="n">
        <f aca="false">AC293+AE293</f>
        <v>0</v>
      </c>
    </row>
    <row r="294" customFormat="false" ht="15.05" hidden="false" customHeight="false" outlineLevel="0" collapsed="false">
      <c r="G294" s="0"/>
      <c r="AA294" s="191" t="n">
        <f aca="false">IF($P294,$P294,$F294)</f>
        <v>0</v>
      </c>
      <c r="AB294" s="225" t="n">
        <f aca="false">IF($J294=$E$22,$H294*448,0)</f>
        <v>0</v>
      </c>
      <c r="AC294" s="225" t="n">
        <f aca="false">IF($J294=$E$22,$I294*448,0)</f>
        <v>0</v>
      </c>
      <c r="AD294" s="327" t="n">
        <f aca="false">IFERROR(VLOOKUP($A294,БДСМ!$A$353:$O$1956,15,0),0)</f>
        <v>0</v>
      </c>
      <c r="AE294" s="225" t="n">
        <f aca="false">IFERROR(VLOOKUP($A294,#REF!,13,0),0)</f>
        <v>0</v>
      </c>
      <c r="AF294" s="225" t="n">
        <f aca="false">AB294+AD294</f>
        <v>0</v>
      </c>
      <c r="AG294" s="225" t="n">
        <f aca="false">AC294+AE294</f>
        <v>0</v>
      </c>
    </row>
    <row r="295" customFormat="false" ht="15.05" hidden="false" customHeight="false" outlineLevel="0" collapsed="false">
      <c r="G295" s="0"/>
      <c r="AA295" s="191" t="n">
        <f aca="false">IF($P295,$P295,$F295)</f>
        <v>0</v>
      </c>
      <c r="AB295" s="225" t="n">
        <f aca="false">IF($J295=$E$22,$H295*448,0)</f>
        <v>0</v>
      </c>
      <c r="AC295" s="225" t="n">
        <f aca="false">IF($J295=$E$22,$I295*448,0)</f>
        <v>0</v>
      </c>
      <c r="AD295" s="327" t="n">
        <f aca="false">IFERROR(VLOOKUP($A295,БДСМ!$A$353:$O$1956,15,0),0)</f>
        <v>0</v>
      </c>
      <c r="AE295" s="225" t="n">
        <f aca="false">IFERROR(VLOOKUP($A295,#REF!,13,0),0)</f>
        <v>0</v>
      </c>
      <c r="AF295" s="225" t="n">
        <f aca="false">AB295+AD295</f>
        <v>0</v>
      </c>
      <c r="AG295" s="225" t="n">
        <f aca="false">AC295+AE295</f>
        <v>0</v>
      </c>
    </row>
    <row r="296" customFormat="false" ht="15.05" hidden="false" customHeight="false" outlineLevel="0" collapsed="false">
      <c r="G296" s="0"/>
      <c r="AA296" s="191" t="n">
        <f aca="false">IF($P296,$P296,$F296)</f>
        <v>0</v>
      </c>
      <c r="AB296" s="225" t="n">
        <f aca="false">IF($J296=$E$22,$H296*448,0)</f>
        <v>0</v>
      </c>
      <c r="AC296" s="225" t="n">
        <f aca="false">IF($J296=$E$22,$I296*448,0)</f>
        <v>0</v>
      </c>
      <c r="AD296" s="327" t="n">
        <f aca="false">IFERROR(VLOOKUP($A296,БДСМ!$A$353:$O$1956,15,0),0)</f>
        <v>0</v>
      </c>
      <c r="AE296" s="225" t="n">
        <f aca="false">IFERROR(VLOOKUP($A296,#REF!,13,0),0)</f>
        <v>0</v>
      </c>
      <c r="AF296" s="225" t="n">
        <f aca="false">AB296+AD296</f>
        <v>0</v>
      </c>
      <c r="AG296" s="225" t="n">
        <f aca="false">AC296+AE296</f>
        <v>0</v>
      </c>
    </row>
    <row r="297" customFormat="false" ht="15.05" hidden="false" customHeight="false" outlineLevel="0" collapsed="false">
      <c r="G297" s="0"/>
      <c r="AA297" s="191" t="n">
        <f aca="false">IF($P297,$P297,$F297)</f>
        <v>0</v>
      </c>
      <c r="AB297" s="225" t="n">
        <f aca="false">IF($J297=$E$22,$H297*448,0)</f>
        <v>0</v>
      </c>
      <c r="AC297" s="225" t="n">
        <f aca="false">IF($J297=$E$22,$I297*448,0)</f>
        <v>0</v>
      </c>
      <c r="AD297" s="327" t="n">
        <f aca="false">IFERROR(VLOOKUP($A297,БДСМ!$A$353:$O$1956,15,0),0)</f>
        <v>0</v>
      </c>
      <c r="AE297" s="225" t="n">
        <f aca="false">IFERROR(VLOOKUP($A297,#REF!,13,0),0)</f>
        <v>0</v>
      </c>
      <c r="AF297" s="225" t="n">
        <f aca="false">AB297+AD297</f>
        <v>0</v>
      </c>
      <c r="AG297" s="225" t="n">
        <f aca="false">AC297+AE297</f>
        <v>0</v>
      </c>
    </row>
    <row r="298" customFormat="false" ht="15.05" hidden="false" customHeight="false" outlineLevel="0" collapsed="false">
      <c r="G298" s="0"/>
      <c r="AA298" s="191" t="n">
        <f aca="false">IF($P298,$P298,$F298)</f>
        <v>0</v>
      </c>
      <c r="AB298" s="225" t="n">
        <f aca="false">IF($J298=$E$22,$H298*448,0)</f>
        <v>0</v>
      </c>
      <c r="AC298" s="225" t="n">
        <f aca="false">IF($J298=$E$22,$I298*448,0)</f>
        <v>0</v>
      </c>
      <c r="AD298" s="327" t="n">
        <f aca="false">IFERROR(VLOOKUP($A298,БДСМ!$A$353:$O$1956,15,0),0)</f>
        <v>0</v>
      </c>
      <c r="AE298" s="225" t="n">
        <f aca="false">IFERROR(VLOOKUP($A298,#REF!,13,0),0)</f>
        <v>0</v>
      </c>
      <c r="AF298" s="225" t="n">
        <f aca="false">AB298+AD298</f>
        <v>0</v>
      </c>
      <c r="AG298" s="225" t="n">
        <f aca="false">AC298+AE298</f>
        <v>0</v>
      </c>
    </row>
    <row r="299" customFormat="false" ht="15.05" hidden="false" customHeight="false" outlineLevel="0" collapsed="false">
      <c r="G299" s="0"/>
      <c r="AA299" s="191" t="n">
        <f aca="false">IF($P299,$P299,$F299)</f>
        <v>0</v>
      </c>
      <c r="AB299" s="225" t="n">
        <f aca="false">IF($J299=$E$22,$H299*448,0)</f>
        <v>0</v>
      </c>
      <c r="AC299" s="225" t="n">
        <f aca="false">IF($J299=$E$22,$I299*448,0)</f>
        <v>0</v>
      </c>
      <c r="AD299" s="327" t="n">
        <f aca="false">IFERROR(VLOOKUP($A299,БДСМ!$A$353:$O$1956,15,0),0)</f>
        <v>0</v>
      </c>
      <c r="AE299" s="225" t="n">
        <f aca="false">IFERROR(VLOOKUP($A299,#REF!,13,0),0)</f>
        <v>0</v>
      </c>
      <c r="AF299" s="225" t="n">
        <f aca="false">AB299+AD299</f>
        <v>0</v>
      </c>
      <c r="AG299" s="225" t="n">
        <f aca="false">AC299+AE299</f>
        <v>0</v>
      </c>
    </row>
    <row r="300" customFormat="false" ht="15.05" hidden="false" customHeight="false" outlineLevel="0" collapsed="false">
      <c r="G300" s="0"/>
      <c r="AA300" s="191" t="n">
        <f aca="false">IF($P300,$P300,$F300)</f>
        <v>0</v>
      </c>
      <c r="AB300" s="225" t="n">
        <f aca="false">IF($J300=$E$22,$H300*448,0)</f>
        <v>0</v>
      </c>
      <c r="AC300" s="225" t="n">
        <f aca="false">IF($J300=$E$22,$I300*448,0)</f>
        <v>0</v>
      </c>
      <c r="AD300" s="327" t="n">
        <f aca="false">IFERROR(VLOOKUP($A300,БДСМ!$A$353:$O$1956,15,0),0)</f>
        <v>0</v>
      </c>
      <c r="AE300" s="225" t="n">
        <f aca="false">IFERROR(VLOOKUP($A300,#REF!,13,0),0)</f>
        <v>0</v>
      </c>
      <c r="AF300" s="225" t="n">
        <f aca="false">AB300+AD300</f>
        <v>0</v>
      </c>
      <c r="AG300" s="225" t="n">
        <f aca="false">AC300+AE300</f>
        <v>0</v>
      </c>
    </row>
    <row r="301" customFormat="false" ht="15.05" hidden="false" customHeight="false" outlineLevel="0" collapsed="false">
      <c r="G301" s="0"/>
      <c r="AA301" s="191" t="n">
        <f aca="false">IF($P301,$P301,$F301)</f>
        <v>0</v>
      </c>
      <c r="AB301" s="225" t="n">
        <f aca="false">IF($J301=$E$22,$H301*448,0)</f>
        <v>0</v>
      </c>
      <c r="AC301" s="225" t="n">
        <f aca="false">IF($J301=$E$22,$I301*448,0)</f>
        <v>0</v>
      </c>
      <c r="AD301" s="327" t="n">
        <f aca="false">IFERROR(VLOOKUP($A301,БДСМ!$A$353:$O$1956,15,0),0)</f>
        <v>0</v>
      </c>
      <c r="AE301" s="225" t="n">
        <f aca="false">IFERROR(VLOOKUP($A301,#REF!,13,0),0)</f>
        <v>0</v>
      </c>
      <c r="AF301" s="225" t="n">
        <f aca="false">AB301+AD301</f>
        <v>0</v>
      </c>
      <c r="AG301" s="225" t="n">
        <f aca="false">AC301+AE301</f>
        <v>0</v>
      </c>
    </row>
    <row r="302" customFormat="false" ht="15.05" hidden="false" customHeight="false" outlineLevel="0" collapsed="false">
      <c r="G302" s="0"/>
      <c r="AA302" s="191" t="n">
        <f aca="false">IF($P302,$P302,$F302)</f>
        <v>0</v>
      </c>
      <c r="AB302" s="225" t="n">
        <f aca="false">IF($J302=$E$22,$H302*448,0)</f>
        <v>0</v>
      </c>
      <c r="AC302" s="225" t="n">
        <f aca="false">IF($J302=$E$22,$I302*448,0)</f>
        <v>0</v>
      </c>
      <c r="AD302" s="327" t="n">
        <f aca="false">IFERROR(VLOOKUP($A302,БДСМ!$A$353:$O$1956,15,0),0)</f>
        <v>0</v>
      </c>
      <c r="AE302" s="225" t="n">
        <f aca="false">IFERROR(VLOOKUP($A302,#REF!,13,0),0)</f>
        <v>0</v>
      </c>
      <c r="AF302" s="225" t="n">
        <f aca="false">AB302+AD302</f>
        <v>0</v>
      </c>
      <c r="AG302" s="225" t="n">
        <f aca="false">AC302+AE302</f>
        <v>0</v>
      </c>
    </row>
    <row r="303" customFormat="false" ht="15.05" hidden="false" customHeight="false" outlineLevel="0" collapsed="false">
      <c r="G303" s="0"/>
      <c r="AA303" s="191" t="n">
        <f aca="false">IF($P303,$P303,$F303)</f>
        <v>0</v>
      </c>
      <c r="AB303" s="225" t="n">
        <f aca="false">IF($J303=$E$22,$H303*448,0)</f>
        <v>0</v>
      </c>
      <c r="AC303" s="225" t="n">
        <f aca="false">IF($J303=$E$22,$I303*448,0)</f>
        <v>0</v>
      </c>
      <c r="AD303" s="327" t="n">
        <f aca="false">IFERROR(VLOOKUP($A303,БДСМ!$A$353:$O$1956,15,0),0)</f>
        <v>0</v>
      </c>
      <c r="AE303" s="225" t="n">
        <f aca="false">IFERROR(VLOOKUP($A303,#REF!,13,0),0)</f>
        <v>0</v>
      </c>
      <c r="AF303" s="225" t="n">
        <f aca="false">AB303+AD303</f>
        <v>0</v>
      </c>
      <c r="AG303" s="225" t="n">
        <f aca="false">AC303+AE303</f>
        <v>0</v>
      </c>
    </row>
    <row r="304" customFormat="false" ht="15.05" hidden="false" customHeight="false" outlineLevel="0" collapsed="false">
      <c r="G304" s="0"/>
      <c r="AA304" s="191" t="n">
        <f aca="false">IF($P304,$P304,$F304)</f>
        <v>0</v>
      </c>
      <c r="AB304" s="225" t="n">
        <f aca="false">IF($J304=$E$22,$H304*448,0)</f>
        <v>0</v>
      </c>
      <c r="AC304" s="225" t="n">
        <f aca="false">IF($J304=$E$22,$I304*448,0)</f>
        <v>0</v>
      </c>
      <c r="AD304" s="327" t="n">
        <f aca="false">IFERROR(VLOOKUP($A304,БДСМ!$A$353:$O$1956,15,0),0)</f>
        <v>0</v>
      </c>
      <c r="AE304" s="225" t="n">
        <f aca="false">IFERROR(VLOOKUP($A304,#REF!,13,0),0)</f>
        <v>0</v>
      </c>
      <c r="AF304" s="225" t="n">
        <f aca="false">AB304+AD304</f>
        <v>0</v>
      </c>
      <c r="AG304" s="225" t="n">
        <f aca="false">AC304+AE304</f>
        <v>0</v>
      </c>
    </row>
    <row r="305" customFormat="false" ht="15.05" hidden="false" customHeight="false" outlineLevel="0" collapsed="false">
      <c r="G305" s="0"/>
      <c r="AA305" s="191" t="n">
        <f aca="false">IF($P305,$P305,$F305)</f>
        <v>0</v>
      </c>
      <c r="AB305" s="225" t="n">
        <f aca="false">IF($J305=$E$22,$H305*448,0)</f>
        <v>0</v>
      </c>
      <c r="AC305" s="225" t="n">
        <f aca="false">IF($J305=$E$22,$I305*448,0)</f>
        <v>0</v>
      </c>
      <c r="AD305" s="327" t="n">
        <f aca="false">IFERROR(VLOOKUP($A305,БДСМ!$A$353:$O$1956,15,0),0)</f>
        <v>0</v>
      </c>
      <c r="AE305" s="225" t="n">
        <f aca="false">IFERROR(VLOOKUP($A305,#REF!,13,0),0)</f>
        <v>0</v>
      </c>
      <c r="AF305" s="225" t="n">
        <f aca="false">AB305+AD305</f>
        <v>0</v>
      </c>
      <c r="AG305" s="225" t="n">
        <f aca="false">AC305+AE305</f>
        <v>0</v>
      </c>
    </row>
    <row r="306" customFormat="false" ht="15.05" hidden="false" customHeight="false" outlineLevel="0" collapsed="false">
      <c r="G306" s="0"/>
      <c r="AA306" s="191" t="n">
        <f aca="false">IF($P306,$P306,$F306)</f>
        <v>0</v>
      </c>
      <c r="AB306" s="225" t="n">
        <f aca="false">IF($J306=$E$22,$H306*448,0)</f>
        <v>0</v>
      </c>
      <c r="AC306" s="225" t="n">
        <f aca="false">IF($J306=$E$22,$I306*448,0)</f>
        <v>0</v>
      </c>
      <c r="AD306" s="327" t="n">
        <f aca="false">IFERROR(VLOOKUP($A306,БДСМ!$A$353:$O$1956,15,0),0)</f>
        <v>0</v>
      </c>
      <c r="AE306" s="225" t="n">
        <f aca="false">IFERROR(VLOOKUP($A306,#REF!,13,0),0)</f>
        <v>0</v>
      </c>
      <c r="AF306" s="225" t="n">
        <f aca="false">AB306+AD306</f>
        <v>0</v>
      </c>
      <c r="AG306" s="225" t="n">
        <f aca="false">AC306+AE306</f>
        <v>0</v>
      </c>
    </row>
    <row r="307" customFormat="false" ht="15.05" hidden="false" customHeight="false" outlineLevel="0" collapsed="false">
      <c r="G307" s="0"/>
      <c r="AA307" s="191" t="n">
        <f aca="false">IF($P307,$P307,$F307)</f>
        <v>0</v>
      </c>
      <c r="AB307" s="225" t="n">
        <f aca="false">IF($J307=$E$22,$H307*448,0)</f>
        <v>0</v>
      </c>
      <c r="AC307" s="225" t="n">
        <f aca="false">IF($J307=$E$22,$I307*448,0)</f>
        <v>0</v>
      </c>
      <c r="AD307" s="327" t="n">
        <f aca="false">IFERROR(VLOOKUP($A307,БДСМ!$A$353:$O$1956,15,0),0)</f>
        <v>0</v>
      </c>
      <c r="AE307" s="225" t="n">
        <f aca="false">IFERROR(VLOOKUP($A307,#REF!,13,0),0)</f>
        <v>0</v>
      </c>
      <c r="AF307" s="225" t="n">
        <f aca="false">AB307+AD307</f>
        <v>0</v>
      </c>
      <c r="AG307" s="225" t="n">
        <f aca="false">AC307+AE307</f>
        <v>0</v>
      </c>
    </row>
    <row r="308" customFormat="false" ht="15.05" hidden="false" customHeight="false" outlineLevel="0" collapsed="false">
      <c r="G308" s="0"/>
      <c r="AA308" s="191" t="n">
        <f aca="false">IF($P308,$P308,$F308)</f>
        <v>0</v>
      </c>
      <c r="AB308" s="225" t="n">
        <f aca="false">IF($J308=$E$22,$H308*448,0)</f>
        <v>0</v>
      </c>
      <c r="AC308" s="225" t="n">
        <f aca="false">IF($J308=$E$22,$I308*448,0)</f>
        <v>0</v>
      </c>
      <c r="AD308" s="327" t="n">
        <f aca="false">IFERROR(VLOOKUP($A308,БДСМ!$A$353:$O$1956,15,0),0)</f>
        <v>0</v>
      </c>
      <c r="AE308" s="225" t="n">
        <f aca="false">IFERROR(VLOOKUP($A308,#REF!,13,0),0)</f>
        <v>0</v>
      </c>
      <c r="AF308" s="225" t="n">
        <f aca="false">AB308+AD308</f>
        <v>0</v>
      </c>
      <c r="AG308" s="225" t="n">
        <f aca="false">AC308+AE308</f>
        <v>0</v>
      </c>
    </row>
    <row r="309" customFormat="false" ht="15.05" hidden="false" customHeight="false" outlineLevel="0" collapsed="false">
      <c r="G309" s="0"/>
      <c r="AA309" s="191" t="n">
        <f aca="false">IF($P309,$P309,$F309)</f>
        <v>0</v>
      </c>
      <c r="AB309" s="225" t="n">
        <f aca="false">IF($J309=$E$22,$H309*448,0)</f>
        <v>0</v>
      </c>
      <c r="AC309" s="225" t="n">
        <f aca="false">IF($J309=$E$22,$I309*448,0)</f>
        <v>0</v>
      </c>
      <c r="AD309" s="327" t="n">
        <f aca="false">IFERROR(VLOOKUP($A309,БДСМ!$A$353:$O$1956,15,0),0)</f>
        <v>0</v>
      </c>
      <c r="AE309" s="225" t="n">
        <f aca="false">IFERROR(VLOOKUP($A309,#REF!,13,0),0)</f>
        <v>0</v>
      </c>
      <c r="AF309" s="225" t="n">
        <f aca="false">AB309+AD309</f>
        <v>0</v>
      </c>
      <c r="AG309" s="225" t="n">
        <f aca="false">AC309+AE309</f>
        <v>0</v>
      </c>
    </row>
    <row r="310" customFormat="false" ht="15.05" hidden="false" customHeight="false" outlineLevel="0" collapsed="false">
      <c r="G310" s="0"/>
      <c r="AA310" s="191" t="n">
        <f aca="false">IF($P310,$P310,$F310)</f>
        <v>0</v>
      </c>
      <c r="AB310" s="225" t="n">
        <f aca="false">IF($J310=$E$22,$H310*448,0)</f>
        <v>0</v>
      </c>
      <c r="AC310" s="225" t="n">
        <f aca="false">IF($J310=$E$22,$I310*448,0)</f>
        <v>0</v>
      </c>
      <c r="AD310" s="327" t="n">
        <f aca="false">IFERROR(VLOOKUP($A310,БДСМ!$A$353:$O$1956,15,0),0)</f>
        <v>0</v>
      </c>
      <c r="AE310" s="225" t="n">
        <f aca="false">IFERROR(VLOOKUP($A310,#REF!,13,0),0)</f>
        <v>0</v>
      </c>
      <c r="AF310" s="225" t="n">
        <f aca="false">AB310+AD310</f>
        <v>0</v>
      </c>
      <c r="AG310" s="225" t="n">
        <f aca="false">AC310+AE310</f>
        <v>0</v>
      </c>
    </row>
    <row r="311" customFormat="false" ht="15.05" hidden="false" customHeight="false" outlineLevel="0" collapsed="false">
      <c r="G311" s="0"/>
      <c r="AA311" s="191" t="n">
        <f aca="false">IF($P311,$P311,$F311)</f>
        <v>0</v>
      </c>
      <c r="AB311" s="225" t="n">
        <f aca="false">IF($J311=$E$22,$H311*448,0)</f>
        <v>0</v>
      </c>
      <c r="AC311" s="225" t="n">
        <f aca="false">IF($J311=$E$22,$I311*448,0)</f>
        <v>0</v>
      </c>
      <c r="AD311" s="327" t="n">
        <f aca="false">IFERROR(VLOOKUP($A311,БДСМ!$A$353:$O$1956,15,0),0)</f>
        <v>0</v>
      </c>
      <c r="AE311" s="225" t="n">
        <f aca="false">IFERROR(VLOOKUP($A311,#REF!,13,0),0)</f>
        <v>0</v>
      </c>
      <c r="AF311" s="225" t="n">
        <f aca="false">AB311+AD311</f>
        <v>0</v>
      </c>
      <c r="AG311" s="225" t="n">
        <f aca="false">AC311+AE311</f>
        <v>0</v>
      </c>
    </row>
    <row r="312" customFormat="false" ht="15.05" hidden="false" customHeight="false" outlineLevel="0" collapsed="false">
      <c r="G312" s="0"/>
      <c r="AA312" s="191" t="n">
        <f aca="false">IF($P312,$P312,$F312)</f>
        <v>0</v>
      </c>
      <c r="AB312" s="225" t="n">
        <f aca="false">IF($J312=$E$22,$H312*448,0)</f>
        <v>0</v>
      </c>
      <c r="AC312" s="225" t="n">
        <f aca="false">IF($J312=$E$22,$I312*448,0)</f>
        <v>0</v>
      </c>
      <c r="AD312" s="327" t="n">
        <f aca="false">IFERROR(VLOOKUP($A312,БДСМ!$A$353:$O$1956,15,0),0)</f>
        <v>0</v>
      </c>
      <c r="AE312" s="225" t="n">
        <f aca="false">IFERROR(VLOOKUP($A312,#REF!,13,0),0)</f>
        <v>0</v>
      </c>
      <c r="AF312" s="225" t="n">
        <f aca="false">AB312+AD312</f>
        <v>0</v>
      </c>
      <c r="AG312" s="225" t="n">
        <f aca="false">AC312+AE312</f>
        <v>0</v>
      </c>
    </row>
    <row r="313" customFormat="false" ht="15.05" hidden="false" customHeight="false" outlineLevel="0" collapsed="false">
      <c r="G313" s="0"/>
      <c r="AA313" s="191" t="n">
        <f aca="false">IF($P313,$P313,$F313)</f>
        <v>0</v>
      </c>
      <c r="AB313" s="225" t="n">
        <f aca="false">IF($J313=$E$22,$H313*448,0)</f>
        <v>0</v>
      </c>
      <c r="AC313" s="225" t="n">
        <f aca="false">IF($J313=$E$22,$I313*448,0)</f>
        <v>0</v>
      </c>
      <c r="AD313" s="327" t="n">
        <f aca="false">IFERROR(VLOOKUP($A313,БДСМ!$A$353:$O$1956,15,0),0)</f>
        <v>0</v>
      </c>
      <c r="AE313" s="225" t="n">
        <f aca="false">IFERROR(VLOOKUP($A313,#REF!,13,0),0)</f>
        <v>0</v>
      </c>
      <c r="AF313" s="225" t="n">
        <f aca="false">AB313+AD313</f>
        <v>0</v>
      </c>
      <c r="AG313" s="225" t="n">
        <f aca="false">AC313+AE313</f>
        <v>0</v>
      </c>
    </row>
    <row r="314" customFormat="false" ht="15.05" hidden="false" customHeight="false" outlineLevel="0" collapsed="false">
      <c r="G314" s="0"/>
      <c r="AA314" s="191" t="n">
        <f aca="false">IF($P314,$P314,$F314)</f>
        <v>0</v>
      </c>
      <c r="AB314" s="225" t="n">
        <f aca="false">IF($J314=$E$22,$H314*448,0)</f>
        <v>0</v>
      </c>
      <c r="AC314" s="225" t="n">
        <f aca="false">IF($J314=$E$22,$I314*448,0)</f>
        <v>0</v>
      </c>
      <c r="AD314" s="327" t="n">
        <f aca="false">IFERROR(VLOOKUP($A314,БДСМ!$A$353:$O$1956,15,0),0)</f>
        <v>0</v>
      </c>
      <c r="AE314" s="225" t="n">
        <f aca="false">IFERROR(VLOOKUP($A314,#REF!,13,0),0)</f>
        <v>0</v>
      </c>
      <c r="AF314" s="225" t="n">
        <f aca="false">AB314+AD314</f>
        <v>0</v>
      </c>
      <c r="AG314" s="225" t="n">
        <f aca="false">AC314+AE314</f>
        <v>0</v>
      </c>
    </row>
    <row r="315" customFormat="false" ht="15.05" hidden="false" customHeight="false" outlineLevel="0" collapsed="false">
      <c r="G315" s="0"/>
      <c r="AA315" s="191" t="n">
        <f aca="false">IF($P315,$P315,$F315)</f>
        <v>0</v>
      </c>
      <c r="AB315" s="225" t="n">
        <f aca="false">IF($J315=$E$22,$H315*448,0)</f>
        <v>0</v>
      </c>
      <c r="AC315" s="225" t="n">
        <f aca="false">IF($J315=$E$22,$I315*448,0)</f>
        <v>0</v>
      </c>
      <c r="AD315" s="327" t="n">
        <f aca="false">IFERROR(VLOOKUP($A315,БДСМ!$A$353:$O$1956,15,0),0)</f>
        <v>0</v>
      </c>
      <c r="AE315" s="225" t="n">
        <f aca="false">IFERROR(VLOOKUP($A315,#REF!,13,0),0)</f>
        <v>0</v>
      </c>
      <c r="AF315" s="225" t="n">
        <f aca="false">AB315+AD315</f>
        <v>0</v>
      </c>
      <c r="AG315" s="225" t="n">
        <f aca="false">AC315+AE315</f>
        <v>0</v>
      </c>
    </row>
    <row r="316" customFormat="false" ht="15.05" hidden="false" customHeight="false" outlineLevel="0" collapsed="false">
      <c r="G316" s="0"/>
      <c r="AA316" s="191" t="n">
        <f aca="false">IF($P316,$P316,$F316)</f>
        <v>0</v>
      </c>
      <c r="AB316" s="225" t="n">
        <f aca="false">IF($J316=$E$22,$H316*448,0)</f>
        <v>0</v>
      </c>
      <c r="AC316" s="225" t="n">
        <f aca="false">IF($J316=$E$22,$I316*448,0)</f>
        <v>0</v>
      </c>
      <c r="AD316" s="327" t="n">
        <f aca="false">IFERROR(VLOOKUP($A316,БДСМ!$A$353:$O$1956,15,0),0)</f>
        <v>0</v>
      </c>
      <c r="AE316" s="225" t="n">
        <f aca="false">IFERROR(VLOOKUP($A316,#REF!,13,0),0)</f>
        <v>0</v>
      </c>
      <c r="AF316" s="225" t="n">
        <f aca="false">AB316+AD316</f>
        <v>0</v>
      </c>
      <c r="AG316" s="225" t="n">
        <f aca="false">AC316+AE316</f>
        <v>0</v>
      </c>
    </row>
    <row r="317" customFormat="false" ht="15.05" hidden="false" customHeight="false" outlineLevel="0" collapsed="false">
      <c r="G317" s="0"/>
      <c r="AA317" s="191" t="n">
        <f aca="false">IF($P317,$P317,$F317)</f>
        <v>0</v>
      </c>
      <c r="AB317" s="225" t="n">
        <f aca="false">IF($J317=$E$22,$H317*448,0)</f>
        <v>0</v>
      </c>
      <c r="AC317" s="225" t="n">
        <f aca="false">IF($J317=$E$22,$I317*448,0)</f>
        <v>0</v>
      </c>
      <c r="AD317" s="327" t="n">
        <f aca="false">IFERROR(VLOOKUP($A317,БДСМ!$A$353:$O$1956,15,0),0)</f>
        <v>0</v>
      </c>
      <c r="AE317" s="225" t="n">
        <f aca="false">IFERROR(VLOOKUP($A317,#REF!,13,0),0)</f>
        <v>0</v>
      </c>
      <c r="AF317" s="225" t="n">
        <f aca="false">AB317+AD317</f>
        <v>0</v>
      </c>
      <c r="AG317" s="225" t="n">
        <f aca="false">AC317+AE317</f>
        <v>0</v>
      </c>
    </row>
    <row r="318" customFormat="false" ht="15.05" hidden="false" customHeight="false" outlineLevel="0" collapsed="false">
      <c r="G318" s="0"/>
      <c r="AA318" s="191" t="n">
        <f aca="false">IF($P318,$P318,$F318)</f>
        <v>0</v>
      </c>
      <c r="AB318" s="225" t="n">
        <f aca="false">IF($J318=$E$22,$H318*448,0)</f>
        <v>0</v>
      </c>
      <c r="AC318" s="225" t="n">
        <f aca="false">IF($J318=$E$22,$I318*448,0)</f>
        <v>0</v>
      </c>
      <c r="AD318" s="327" t="n">
        <f aca="false">IFERROR(VLOOKUP($A318,БДСМ!$A$353:$O$1956,15,0),0)</f>
        <v>0</v>
      </c>
      <c r="AE318" s="225" t="n">
        <f aca="false">IFERROR(VLOOKUP($A318,#REF!,13,0),0)</f>
        <v>0</v>
      </c>
      <c r="AF318" s="225" t="n">
        <f aca="false">AB318+AD318</f>
        <v>0</v>
      </c>
      <c r="AG318" s="225" t="n">
        <f aca="false">AC318+AE318</f>
        <v>0</v>
      </c>
    </row>
    <row r="319" customFormat="false" ht="15.05" hidden="false" customHeight="false" outlineLevel="0" collapsed="false">
      <c r="G319" s="0"/>
      <c r="AA319" s="191" t="n">
        <f aca="false">IF($P319,$P319,$F319)</f>
        <v>0</v>
      </c>
      <c r="AB319" s="225" t="n">
        <f aca="false">IF($J319=$E$22,$H319*448,0)</f>
        <v>0</v>
      </c>
      <c r="AC319" s="225" t="n">
        <f aca="false">IF($J319=$E$22,$I319*448,0)</f>
        <v>0</v>
      </c>
      <c r="AD319" s="327" t="n">
        <f aca="false">IFERROR(VLOOKUP($A319,БДСМ!$A$353:$O$1956,15,0),0)</f>
        <v>0</v>
      </c>
      <c r="AE319" s="225" t="n">
        <f aca="false">IFERROR(VLOOKUP($A319,#REF!,13,0),0)</f>
        <v>0</v>
      </c>
      <c r="AF319" s="225" t="n">
        <f aca="false">AB319+AD319</f>
        <v>0</v>
      </c>
      <c r="AG319" s="225" t="n">
        <f aca="false">AC319+AE319</f>
        <v>0</v>
      </c>
    </row>
    <row r="320" customFormat="false" ht="15.05" hidden="false" customHeight="false" outlineLevel="0" collapsed="false">
      <c r="G320" s="0"/>
      <c r="AA320" s="191" t="n">
        <f aca="false">IF($P320,$P320,$F320)</f>
        <v>0</v>
      </c>
      <c r="AB320" s="225" t="n">
        <f aca="false">IF($J320=$E$22,$H320*448,0)</f>
        <v>0</v>
      </c>
      <c r="AC320" s="225" t="n">
        <f aca="false">IF($J320=$E$22,$I320*448,0)</f>
        <v>0</v>
      </c>
      <c r="AD320" s="327" t="n">
        <f aca="false">IFERROR(VLOOKUP($A320,БДСМ!$A$353:$O$1956,15,0),0)</f>
        <v>0</v>
      </c>
      <c r="AE320" s="225" t="n">
        <f aca="false">IFERROR(VLOOKUP($A320,#REF!,13,0),0)</f>
        <v>0</v>
      </c>
      <c r="AF320" s="225" t="n">
        <f aca="false">AB320+AD320</f>
        <v>0</v>
      </c>
      <c r="AG320" s="225" t="n">
        <f aca="false">AC320+AE320</f>
        <v>0</v>
      </c>
    </row>
    <row r="321" customFormat="false" ht="15.05" hidden="false" customHeight="false" outlineLevel="0" collapsed="false">
      <c r="G321" s="0"/>
      <c r="AA321" s="191" t="n">
        <f aca="false">IF($P321,$P321,$F321)</f>
        <v>0</v>
      </c>
      <c r="AB321" s="225" t="n">
        <f aca="false">IF($J321=$E$22,$H321*448,0)</f>
        <v>0</v>
      </c>
      <c r="AC321" s="225" t="n">
        <f aca="false">IF($J321=$E$22,$I321*448,0)</f>
        <v>0</v>
      </c>
      <c r="AD321" s="327" t="n">
        <f aca="false">IFERROR(VLOOKUP($A321,БДСМ!$A$353:$O$1956,15,0),0)</f>
        <v>0</v>
      </c>
      <c r="AE321" s="225" t="n">
        <f aca="false">IFERROR(VLOOKUP($A321,#REF!,13,0),0)</f>
        <v>0</v>
      </c>
      <c r="AF321" s="225" t="n">
        <f aca="false">AB321+AD321</f>
        <v>0</v>
      </c>
      <c r="AG321" s="225" t="n">
        <f aca="false">AC321+AE321</f>
        <v>0</v>
      </c>
    </row>
    <row r="322" customFormat="false" ht="15.05" hidden="false" customHeight="false" outlineLevel="0" collapsed="false">
      <c r="G322" s="0"/>
      <c r="AA322" s="191" t="n">
        <f aca="false">IF($P322,$P322,$F322)</f>
        <v>0</v>
      </c>
      <c r="AB322" s="225" t="n">
        <f aca="false">IF($J322=$E$22,$H322*448,0)</f>
        <v>0</v>
      </c>
      <c r="AC322" s="225" t="n">
        <f aca="false">IF($J322=$E$22,$I322*448,0)</f>
        <v>0</v>
      </c>
      <c r="AD322" s="327" t="n">
        <f aca="false">IFERROR(VLOOKUP($A322,БДСМ!$A$353:$O$1956,15,0),0)</f>
        <v>0</v>
      </c>
      <c r="AE322" s="225" t="n">
        <f aca="false">IFERROR(VLOOKUP($A322,#REF!,13,0),0)</f>
        <v>0</v>
      </c>
      <c r="AF322" s="225" t="n">
        <f aca="false">AB322+AD322</f>
        <v>0</v>
      </c>
      <c r="AG322" s="225" t="n">
        <f aca="false">AC322+AE322</f>
        <v>0</v>
      </c>
    </row>
    <row r="323" customFormat="false" ht="15.05" hidden="false" customHeight="false" outlineLevel="0" collapsed="false">
      <c r="G323" s="0"/>
      <c r="AA323" s="191" t="n">
        <f aca="false">IF($P323,$P323,$F323)</f>
        <v>0</v>
      </c>
      <c r="AB323" s="225" t="n">
        <f aca="false">IF($J323=$E$22,$H323*448,0)</f>
        <v>0</v>
      </c>
      <c r="AC323" s="225" t="n">
        <f aca="false">IF($J323=$E$22,$I323*448,0)</f>
        <v>0</v>
      </c>
      <c r="AD323" s="327" t="n">
        <f aca="false">IFERROR(VLOOKUP($A323,БДСМ!$A$353:$O$1956,15,0),0)</f>
        <v>0</v>
      </c>
      <c r="AE323" s="225" t="n">
        <f aca="false">IFERROR(VLOOKUP($A323,#REF!,13,0),0)</f>
        <v>0</v>
      </c>
      <c r="AF323" s="225" t="n">
        <f aca="false">AB323+AD323</f>
        <v>0</v>
      </c>
      <c r="AG323" s="225" t="n">
        <f aca="false">AC323+AE323</f>
        <v>0</v>
      </c>
    </row>
    <row r="324" customFormat="false" ht="15.05" hidden="false" customHeight="false" outlineLevel="0" collapsed="false">
      <c r="G324" s="0"/>
      <c r="AA324" s="191" t="n">
        <f aca="false">IF($P324,$P324,$F324)</f>
        <v>0</v>
      </c>
      <c r="AB324" s="225" t="n">
        <f aca="false">IF($J324=$E$22,$H324*448,0)</f>
        <v>0</v>
      </c>
      <c r="AC324" s="225" t="n">
        <f aca="false">IF($J324=$E$22,$I324*448,0)</f>
        <v>0</v>
      </c>
      <c r="AD324" s="327" t="n">
        <f aca="false">IFERROR(VLOOKUP($A324,БДСМ!$A$353:$O$1956,15,0),0)</f>
        <v>0</v>
      </c>
      <c r="AE324" s="225" t="n">
        <f aca="false">IFERROR(VLOOKUP($A324,#REF!,13,0),0)</f>
        <v>0</v>
      </c>
      <c r="AF324" s="225" t="n">
        <f aca="false">AB324+AD324</f>
        <v>0</v>
      </c>
      <c r="AG324" s="225" t="n">
        <f aca="false">AC324+AE324</f>
        <v>0</v>
      </c>
    </row>
    <row r="325" customFormat="false" ht="15.05" hidden="false" customHeight="false" outlineLevel="0" collapsed="false">
      <c r="G325" s="0"/>
      <c r="AA325" s="191" t="n">
        <f aca="false">IF($P325,$P325,$F325)</f>
        <v>0</v>
      </c>
      <c r="AB325" s="225" t="n">
        <f aca="false">IF($J325=$E$22,$H325*448,0)</f>
        <v>0</v>
      </c>
      <c r="AC325" s="225" t="n">
        <f aca="false">IF($J325=$E$22,$I325*448,0)</f>
        <v>0</v>
      </c>
      <c r="AD325" s="327" t="n">
        <f aca="false">IFERROR(VLOOKUP($A325,БДСМ!$A$353:$O$1956,15,0),0)</f>
        <v>0</v>
      </c>
      <c r="AE325" s="225" t="n">
        <f aca="false">IFERROR(VLOOKUP($A325,#REF!,13,0),0)</f>
        <v>0</v>
      </c>
      <c r="AF325" s="225" t="n">
        <f aca="false">AB325+AD325</f>
        <v>0</v>
      </c>
      <c r="AG325" s="225" t="n">
        <f aca="false">AC325+AE325</f>
        <v>0</v>
      </c>
    </row>
    <row r="326" customFormat="false" ht="15.05" hidden="false" customHeight="false" outlineLevel="0" collapsed="false">
      <c r="G326" s="0"/>
      <c r="AA326" s="191" t="n">
        <f aca="false">IF($P326,$P326,$F326)</f>
        <v>0</v>
      </c>
      <c r="AB326" s="225" t="n">
        <f aca="false">IF($J326=$E$22,$H326*448,0)</f>
        <v>0</v>
      </c>
      <c r="AC326" s="225" t="n">
        <f aca="false">IF($J326=$E$22,$I326*448,0)</f>
        <v>0</v>
      </c>
      <c r="AD326" s="327" t="n">
        <f aca="false">IFERROR(VLOOKUP($A326,БДСМ!$A$353:$O$1956,15,0),0)</f>
        <v>0</v>
      </c>
      <c r="AE326" s="225" t="n">
        <f aca="false">IFERROR(VLOOKUP($A326,#REF!,13,0),0)</f>
        <v>0</v>
      </c>
      <c r="AF326" s="225" t="n">
        <f aca="false">AB326+AD326</f>
        <v>0</v>
      </c>
      <c r="AG326" s="225" t="n">
        <f aca="false">AC326+AE326</f>
        <v>0</v>
      </c>
    </row>
    <row r="327" customFormat="false" ht="15.05" hidden="false" customHeight="false" outlineLevel="0" collapsed="false">
      <c r="G327" s="0"/>
      <c r="AA327" s="191" t="n">
        <f aca="false">IF($P327,$P327,$F327)</f>
        <v>0</v>
      </c>
      <c r="AB327" s="225" t="n">
        <f aca="false">IF($J327=$E$22,$H327*448,0)</f>
        <v>0</v>
      </c>
      <c r="AC327" s="225" t="n">
        <f aca="false">IF($J327=$E$22,$I327*448,0)</f>
        <v>0</v>
      </c>
      <c r="AD327" s="327" t="n">
        <f aca="false">IFERROR(VLOOKUP($A327,БДСМ!$A$353:$O$1956,15,0),0)</f>
        <v>0</v>
      </c>
      <c r="AE327" s="225" t="n">
        <f aca="false">IFERROR(VLOOKUP($A327,#REF!,13,0),0)</f>
        <v>0</v>
      </c>
      <c r="AF327" s="225" t="n">
        <f aca="false">AB327+AD327</f>
        <v>0</v>
      </c>
      <c r="AG327" s="225" t="n">
        <f aca="false">AC327+AE327</f>
        <v>0</v>
      </c>
    </row>
    <row r="328" customFormat="false" ht="15.05" hidden="false" customHeight="false" outlineLevel="0" collapsed="false">
      <c r="G328" s="0"/>
      <c r="AA328" s="191" t="n">
        <f aca="false">IF($P328,$P328,$F328)</f>
        <v>0</v>
      </c>
      <c r="AB328" s="225" t="n">
        <f aca="false">IF($J328=$E$22,$H328*448,0)</f>
        <v>0</v>
      </c>
      <c r="AC328" s="225" t="n">
        <f aca="false">IF($J328=$E$22,$I328*448,0)</f>
        <v>0</v>
      </c>
      <c r="AD328" s="327" t="n">
        <f aca="false">IFERROR(VLOOKUP($A328,БДСМ!$A$353:$O$1956,15,0),0)</f>
        <v>0</v>
      </c>
      <c r="AE328" s="225" t="n">
        <f aca="false">IFERROR(VLOOKUP($A328,#REF!,13,0),0)</f>
        <v>0</v>
      </c>
      <c r="AF328" s="225" t="n">
        <f aca="false">AB328+AD328</f>
        <v>0</v>
      </c>
      <c r="AG328" s="225" t="n">
        <f aca="false">AC328+AE328</f>
        <v>0</v>
      </c>
    </row>
    <row r="329" customFormat="false" ht="15.05" hidden="false" customHeight="false" outlineLevel="0" collapsed="false">
      <c r="G329" s="0"/>
      <c r="AA329" s="191" t="n">
        <f aca="false">IF($P329,$P329,$F329)</f>
        <v>0</v>
      </c>
      <c r="AB329" s="225" t="n">
        <f aca="false">IF($J329=$E$22,$H329*448,0)</f>
        <v>0</v>
      </c>
      <c r="AC329" s="225" t="n">
        <f aca="false">IF($J329=$E$22,$I329*448,0)</f>
        <v>0</v>
      </c>
      <c r="AD329" s="327" t="n">
        <f aca="false">IFERROR(VLOOKUP($A329,БДСМ!$A$353:$O$1956,15,0),0)</f>
        <v>0</v>
      </c>
      <c r="AE329" s="225" t="n">
        <f aca="false">IFERROR(VLOOKUP($A329,#REF!,13,0),0)</f>
        <v>0</v>
      </c>
      <c r="AF329" s="225" t="n">
        <f aca="false">AB329+AD329</f>
        <v>0</v>
      </c>
      <c r="AG329" s="225" t="n">
        <f aca="false">AC329+AE329</f>
        <v>0</v>
      </c>
    </row>
    <row r="330" customFormat="false" ht="15.05" hidden="false" customHeight="false" outlineLevel="0" collapsed="false">
      <c r="G330" s="0"/>
      <c r="AA330" s="191" t="n">
        <f aca="false">IF($P330,$P330,$F330)</f>
        <v>0</v>
      </c>
      <c r="AB330" s="225" t="n">
        <f aca="false">IF($J330=$E$22,$H330*448,0)</f>
        <v>0</v>
      </c>
      <c r="AC330" s="225" t="n">
        <f aca="false">IF($J330=$E$22,$I330*448,0)</f>
        <v>0</v>
      </c>
      <c r="AD330" s="327" t="n">
        <f aca="false">IFERROR(VLOOKUP($A330,БДСМ!$A$353:$O$1956,15,0),0)</f>
        <v>0</v>
      </c>
      <c r="AE330" s="225" t="n">
        <f aca="false">IFERROR(VLOOKUP($A330,#REF!,13,0),0)</f>
        <v>0</v>
      </c>
      <c r="AF330" s="225" t="n">
        <f aca="false">AB330+AD330</f>
        <v>0</v>
      </c>
      <c r="AG330" s="225" t="n">
        <f aca="false">AC330+AE330</f>
        <v>0</v>
      </c>
    </row>
    <row r="331" customFormat="false" ht="15.05" hidden="false" customHeight="false" outlineLevel="0" collapsed="false">
      <c r="G331" s="0"/>
      <c r="AA331" s="191" t="n">
        <f aca="false">IF($P331,$P331,$F331)</f>
        <v>0</v>
      </c>
      <c r="AB331" s="225" t="n">
        <f aca="false">IF($J331=$E$22,$H331*448,0)</f>
        <v>0</v>
      </c>
      <c r="AC331" s="225" t="n">
        <f aca="false">IF($J331=$E$22,$I331*448,0)</f>
        <v>0</v>
      </c>
      <c r="AD331" s="327" t="n">
        <f aca="false">IFERROR(VLOOKUP($A331,БДСМ!$A$353:$O$1956,15,0),0)</f>
        <v>0</v>
      </c>
      <c r="AE331" s="225" t="n">
        <f aca="false">IFERROR(VLOOKUP($A331,#REF!,13,0),0)</f>
        <v>0</v>
      </c>
      <c r="AF331" s="225" t="n">
        <f aca="false">AB331+AD331</f>
        <v>0</v>
      </c>
      <c r="AG331" s="225" t="n">
        <f aca="false">AC331+AE331</f>
        <v>0</v>
      </c>
    </row>
    <row r="332" customFormat="false" ht="15.05" hidden="false" customHeight="false" outlineLevel="0" collapsed="false">
      <c r="G332" s="0"/>
      <c r="AA332" s="191" t="n">
        <f aca="false">IF($P332,$P332,$F332)</f>
        <v>0</v>
      </c>
      <c r="AB332" s="225" t="n">
        <f aca="false">IF($J332=$E$22,$H332*448,0)</f>
        <v>0</v>
      </c>
      <c r="AC332" s="225" t="n">
        <f aca="false">IF($J332=$E$22,$I332*448,0)</f>
        <v>0</v>
      </c>
      <c r="AD332" s="327" t="n">
        <f aca="false">IFERROR(VLOOKUP($A332,БДСМ!$A$353:$O$1956,15,0),0)</f>
        <v>0</v>
      </c>
      <c r="AE332" s="225" t="n">
        <f aca="false">IFERROR(VLOOKUP($A332,#REF!,13,0),0)</f>
        <v>0</v>
      </c>
      <c r="AF332" s="225" t="n">
        <f aca="false">AB332+AD332</f>
        <v>0</v>
      </c>
      <c r="AG332" s="225" t="n">
        <f aca="false">AC332+AE332</f>
        <v>0</v>
      </c>
    </row>
    <row r="333" customFormat="false" ht="15.05" hidden="false" customHeight="false" outlineLevel="0" collapsed="false">
      <c r="G333" s="0"/>
      <c r="AA333" s="191" t="n">
        <f aca="false">IF($P333,$P333,$F333)</f>
        <v>0</v>
      </c>
      <c r="AB333" s="225" t="n">
        <f aca="false">IF($J333=$E$22,$H333*448,0)</f>
        <v>0</v>
      </c>
      <c r="AC333" s="225" t="n">
        <f aca="false">IF($J333=$E$22,$I333*448,0)</f>
        <v>0</v>
      </c>
      <c r="AD333" s="327" t="n">
        <f aca="false">IFERROR(VLOOKUP($A333,БДСМ!$A$353:$O$1956,15,0),0)</f>
        <v>0</v>
      </c>
      <c r="AE333" s="225" t="n">
        <f aca="false">IFERROR(VLOOKUP($A333,#REF!,13,0),0)</f>
        <v>0</v>
      </c>
      <c r="AF333" s="225" t="n">
        <f aca="false">AB333+AD333</f>
        <v>0</v>
      </c>
      <c r="AG333" s="225" t="n">
        <f aca="false">AC333+AE333</f>
        <v>0</v>
      </c>
    </row>
    <row r="334" customFormat="false" ht="15.05" hidden="false" customHeight="false" outlineLevel="0" collapsed="false">
      <c r="G334" s="0"/>
      <c r="AA334" s="191" t="n">
        <f aca="false">IF($P334,$P334,$F334)</f>
        <v>0</v>
      </c>
      <c r="AB334" s="225" t="n">
        <f aca="false">IF($J334=$E$22,$H334*448,0)</f>
        <v>0</v>
      </c>
      <c r="AC334" s="225" t="n">
        <f aca="false">IF($J334=$E$22,$I334*448,0)</f>
        <v>0</v>
      </c>
      <c r="AD334" s="327" t="n">
        <f aca="false">IFERROR(VLOOKUP($A334,БДСМ!$A$353:$O$1956,15,0),0)</f>
        <v>0</v>
      </c>
      <c r="AE334" s="225" t="n">
        <f aca="false">IFERROR(VLOOKUP($A334,#REF!,13,0),0)</f>
        <v>0</v>
      </c>
      <c r="AF334" s="225" t="n">
        <f aca="false">AB334+AD334</f>
        <v>0</v>
      </c>
      <c r="AG334" s="225" t="n">
        <f aca="false">AC334+AE334</f>
        <v>0</v>
      </c>
    </row>
    <row r="335" customFormat="false" ht="15.05" hidden="false" customHeight="false" outlineLevel="0" collapsed="false">
      <c r="G335" s="0"/>
      <c r="AA335" s="191" t="n">
        <f aca="false">IF($P335,$P335,$F335)</f>
        <v>0</v>
      </c>
      <c r="AB335" s="225" t="n">
        <f aca="false">IF($J335=$E$22,$H335*448,0)</f>
        <v>0</v>
      </c>
      <c r="AC335" s="225" t="n">
        <f aca="false">IF($J335=$E$22,$I335*448,0)</f>
        <v>0</v>
      </c>
      <c r="AD335" s="327" t="n">
        <f aca="false">IFERROR(VLOOKUP($A335,БДСМ!$A$353:$O$1956,15,0),0)</f>
        <v>0</v>
      </c>
      <c r="AE335" s="225" t="n">
        <f aca="false">IFERROR(VLOOKUP($A335,#REF!,13,0),0)</f>
        <v>0</v>
      </c>
      <c r="AF335" s="225" t="n">
        <f aca="false">AB335+AD335</f>
        <v>0</v>
      </c>
      <c r="AG335" s="225" t="n">
        <f aca="false">AC335+AE335</f>
        <v>0</v>
      </c>
    </row>
    <row r="336" customFormat="false" ht="15.05" hidden="false" customHeight="false" outlineLevel="0" collapsed="false">
      <c r="G336" s="0"/>
      <c r="AA336" s="191" t="n">
        <f aca="false">IF($P336,$P336,$F336)</f>
        <v>0</v>
      </c>
      <c r="AB336" s="225" t="n">
        <f aca="false">IF($J336=$E$22,$H336*448,0)</f>
        <v>0</v>
      </c>
      <c r="AC336" s="225" t="n">
        <f aca="false">IF($J336=$E$22,$I336*448,0)</f>
        <v>0</v>
      </c>
      <c r="AD336" s="327" t="n">
        <f aca="false">IFERROR(VLOOKUP($A336,БДСМ!$A$353:$O$1956,15,0),0)</f>
        <v>0</v>
      </c>
      <c r="AE336" s="225" t="n">
        <f aca="false">IFERROR(VLOOKUP($A336,#REF!,13,0),0)</f>
        <v>0</v>
      </c>
      <c r="AF336" s="225" t="n">
        <f aca="false">AB336+AD336</f>
        <v>0</v>
      </c>
      <c r="AG336" s="225" t="n">
        <f aca="false">AC336+AE336</f>
        <v>0</v>
      </c>
    </row>
    <row r="337" customFormat="false" ht="15.05" hidden="false" customHeight="false" outlineLevel="0" collapsed="false">
      <c r="G337" s="0"/>
      <c r="AA337" s="191" t="n">
        <f aca="false">IF($P337,$P337,$F337)</f>
        <v>0</v>
      </c>
      <c r="AB337" s="225" t="n">
        <f aca="false">IF($J337=$E$22,$H337*448,0)</f>
        <v>0</v>
      </c>
      <c r="AC337" s="225" t="n">
        <f aca="false">IF($J337=$E$22,$I337*448,0)</f>
        <v>0</v>
      </c>
      <c r="AD337" s="327" t="n">
        <f aca="false">IFERROR(VLOOKUP($A337,БДСМ!$A$353:$O$1956,15,0),0)</f>
        <v>0</v>
      </c>
      <c r="AE337" s="225" t="n">
        <f aca="false">IFERROR(VLOOKUP($A337,#REF!,13,0),0)</f>
        <v>0</v>
      </c>
      <c r="AF337" s="225" t="n">
        <f aca="false">AB337+AD337</f>
        <v>0</v>
      </c>
      <c r="AG337" s="225" t="n">
        <f aca="false">AC337+AE337</f>
        <v>0</v>
      </c>
    </row>
    <row r="338" customFormat="false" ht="15.05" hidden="false" customHeight="false" outlineLevel="0" collapsed="false">
      <c r="G338" s="0"/>
      <c r="AA338" s="191" t="n">
        <f aca="false">IF($P338,$P338,$F338)</f>
        <v>0</v>
      </c>
      <c r="AB338" s="225" t="n">
        <f aca="false">IF($J338=$E$22,$H338*448,0)</f>
        <v>0</v>
      </c>
      <c r="AC338" s="225" t="n">
        <f aca="false">IF($J338=$E$22,$I338*448,0)</f>
        <v>0</v>
      </c>
      <c r="AD338" s="327" t="n">
        <f aca="false">IFERROR(VLOOKUP($A338,БДСМ!$A$353:$O$1956,15,0),0)</f>
        <v>0</v>
      </c>
      <c r="AE338" s="225" t="n">
        <f aca="false">IFERROR(VLOOKUP($A338,#REF!,13,0),0)</f>
        <v>0</v>
      </c>
      <c r="AF338" s="225" t="n">
        <f aca="false">AB338+AD338</f>
        <v>0</v>
      </c>
      <c r="AG338" s="225" t="n">
        <f aca="false">AC338+AE338</f>
        <v>0</v>
      </c>
    </row>
    <row r="339" customFormat="false" ht="15.05" hidden="false" customHeight="false" outlineLevel="0" collapsed="false">
      <c r="G339" s="0"/>
      <c r="AA339" s="191" t="n">
        <f aca="false">IF($P339,$P339,$F339)</f>
        <v>0</v>
      </c>
      <c r="AB339" s="225" t="n">
        <f aca="false">IF($J339=$E$22,$H339*448,0)</f>
        <v>0</v>
      </c>
      <c r="AC339" s="225" t="n">
        <f aca="false">IF($J339=$E$22,$I339*448,0)</f>
        <v>0</v>
      </c>
      <c r="AD339" s="327" t="n">
        <f aca="false">IFERROR(VLOOKUP($A339,БДСМ!$A$353:$O$1956,15,0),0)</f>
        <v>0</v>
      </c>
      <c r="AE339" s="225" t="n">
        <f aca="false">IFERROR(VLOOKUP($A339,#REF!,13,0),0)</f>
        <v>0</v>
      </c>
      <c r="AF339" s="225" t="n">
        <f aca="false">AB339+AD339</f>
        <v>0</v>
      </c>
      <c r="AG339" s="225" t="n">
        <f aca="false">AC339+AE339</f>
        <v>0</v>
      </c>
    </row>
    <row r="340" customFormat="false" ht="15.05" hidden="false" customHeight="false" outlineLevel="0" collapsed="false">
      <c r="G340" s="0"/>
      <c r="AA340" s="191" t="n">
        <f aca="false">IF($P340,$P340,$F340)</f>
        <v>0</v>
      </c>
      <c r="AB340" s="225" t="n">
        <f aca="false">IF($J340=$E$22,$H340*448,0)</f>
        <v>0</v>
      </c>
      <c r="AC340" s="225" t="n">
        <f aca="false">IF($J340=$E$22,$I340*448,0)</f>
        <v>0</v>
      </c>
      <c r="AD340" s="327" t="n">
        <f aca="false">IFERROR(VLOOKUP($A340,БДСМ!$A$353:$O$1956,15,0),0)</f>
        <v>0</v>
      </c>
      <c r="AE340" s="225" t="n">
        <f aca="false">IFERROR(VLOOKUP($A340,#REF!,13,0),0)</f>
        <v>0</v>
      </c>
      <c r="AF340" s="225" t="n">
        <f aca="false">AB340+AD340</f>
        <v>0</v>
      </c>
      <c r="AG340" s="225" t="n">
        <f aca="false">AC340+AE340</f>
        <v>0</v>
      </c>
    </row>
    <row r="341" customFormat="false" ht="15.05" hidden="false" customHeight="false" outlineLevel="0" collapsed="false">
      <c r="G341" s="0"/>
      <c r="AA341" s="191" t="n">
        <f aca="false">IF($P341,$P341,$F341)</f>
        <v>0</v>
      </c>
      <c r="AB341" s="225" t="n">
        <f aca="false">IF($J341=$E$22,$H341*448,0)</f>
        <v>0</v>
      </c>
      <c r="AC341" s="225" t="n">
        <f aca="false">IF($J341=$E$22,$I341*448,0)</f>
        <v>0</v>
      </c>
      <c r="AD341" s="327" t="n">
        <f aca="false">IFERROR(VLOOKUP($A341,БДСМ!$A$353:$O$1956,15,0),0)</f>
        <v>0</v>
      </c>
      <c r="AE341" s="225" t="n">
        <f aca="false">IFERROR(VLOOKUP($A341,#REF!,13,0),0)</f>
        <v>0</v>
      </c>
      <c r="AF341" s="225" t="n">
        <f aca="false">AB341+AD341</f>
        <v>0</v>
      </c>
      <c r="AG341" s="225" t="n">
        <f aca="false">AC341+AE341</f>
        <v>0</v>
      </c>
    </row>
    <row r="342" customFormat="false" ht="15.05" hidden="false" customHeight="false" outlineLevel="0" collapsed="false">
      <c r="G342" s="0"/>
      <c r="AA342" s="191" t="n">
        <f aca="false">IF($P342,$P342,$F342)</f>
        <v>0</v>
      </c>
      <c r="AB342" s="225" t="n">
        <f aca="false">IF($J342=$E$22,$H342*448,0)</f>
        <v>0</v>
      </c>
      <c r="AC342" s="225" t="n">
        <f aca="false">IF($J342=$E$22,$I342*448,0)</f>
        <v>0</v>
      </c>
      <c r="AD342" s="327" t="n">
        <f aca="false">IFERROR(VLOOKUP($A342,БДСМ!$A$353:$O$1956,15,0),0)</f>
        <v>0</v>
      </c>
      <c r="AE342" s="225" t="n">
        <f aca="false">IFERROR(VLOOKUP($A342,#REF!,13,0),0)</f>
        <v>0</v>
      </c>
      <c r="AF342" s="225" t="n">
        <f aca="false">AB342+AD342</f>
        <v>0</v>
      </c>
      <c r="AG342" s="225" t="n">
        <f aca="false">AC342+AE342</f>
        <v>0</v>
      </c>
    </row>
    <row r="343" customFormat="false" ht="15.05" hidden="false" customHeight="false" outlineLevel="0" collapsed="false">
      <c r="G343" s="0"/>
      <c r="AA343" s="191" t="n">
        <f aca="false">IF($P343,$P343,$F343)</f>
        <v>0</v>
      </c>
      <c r="AB343" s="225" t="n">
        <f aca="false">IF($J343=$E$22,$H343*448,0)</f>
        <v>0</v>
      </c>
      <c r="AC343" s="225" t="n">
        <f aca="false">IF($J343=$E$22,$I343*448,0)</f>
        <v>0</v>
      </c>
      <c r="AD343" s="327" t="n">
        <f aca="false">IFERROR(VLOOKUP($A343,БДСМ!$A$353:$O$1956,15,0),0)</f>
        <v>0</v>
      </c>
      <c r="AE343" s="225" t="n">
        <f aca="false">IFERROR(VLOOKUP($A343,#REF!,13,0),0)</f>
        <v>0</v>
      </c>
      <c r="AF343" s="225" t="n">
        <f aca="false">AB343+AD343</f>
        <v>0</v>
      </c>
      <c r="AG343" s="225" t="n">
        <f aca="false">AC343+AE343</f>
        <v>0</v>
      </c>
    </row>
    <row r="344" customFormat="false" ht="15.05" hidden="false" customHeight="false" outlineLevel="0" collapsed="false">
      <c r="G344" s="0"/>
      <c r="AA344" s="191" t="n">
        <f aca="false">IF($P344,$P344,$F344)</f>
        <v>0</v>
      </c>
      <c r="AB344" s="225" t="n">
        <f aca="false">IF($J344=$E$22,$H344*448,0)</f>
        <v>0</v>
      </c>
      <c r="AC344" s="225" t="n">
        <f aca="false">IF($J344=$E$22,$I344*448,0)</f>
        <v>0</v>
      </c>
      <c r="AD344" s="327" t="n">
        <f aca="false">IFERROR(VLOOKUP($A344,БДСМ!$A$353:$O$1956,15,0),0)</f>
        <v>0</v>
      </c>
      <c r="AE344" s="225" t="n">
        <f aca="false">IFERROR(VLOOKUP($A344,#REF!,13,0),0)</f>
        <v>0</v>
      </c>
      <c r="AF344" s="225" t="n">
        <f aca="false">AB344+AD344</f>
        <v>0</v>
      </c>
      <c r="AG344" s="225" t="n">
        <f aca="false">AC344+AE344</f>
        <v>0</v>
      </c>
    </row>
    <row r="345" customFormat="false" ht="15.05" hidden="false" customHeight="false" outlineLevel="0" collapsed="false">
      <c r="G345" s="0"/>
      <c r="AA345" s="191" t="n">
        <f aca="false">IF($P345,$P345,$F345)</f>
        <v>0</v>
      </c>
      <c r="AB345" s="225" t="n">
        <f aca="false">IF($J345=$E$22,$H345*448,0)</f>
        <v>0</v>
      </c>
      <c r="AC345" s="225" t="n">
        <f aca="false">IF($J345=$E$22,$I345*448,0)</f>
        <v>0</v>
      </c>
      <c r="AD345" s="327" t="n">
        <f aca="false">IFERROR(VLOOKUP($A345,БДСМ!$A$353:$O$1956,15,0),0)</f>
        <v>0</v>
      </c>
      <c r="AE345" s="225" t="n">
        <f aca="false">IFERROR(VLOOKUP($A345,#REF!,13,0),0)</f>
        <v>0</v>
      </c>
      <c r="AF345" s="225" t="n">
        <f aca="false">AB345+AD345</f>
        <v>0</v>
      </c>
      <c r="AG345" s="225" t="n">
        <f aca="false">AC345+AE345</f>
        <v>0</v>
      </c>
    </row>
    <row r="346" customFormat="false" ht="15.05" hidden="false" customHeight="false" outlineLevel="0" collapsed="false">
      <c r="G346" s="0"/>
      <c r="AA346" s="191" t="n">
        <f aca="false">IF($P346,$P346,$F346)</f>
        <v>0</v>
      </c>
      <c r="AB346" s="225" t="n">
        <f aca="false">IF($J346=$E$22,$H346*448,0)</f>
        <v>0</v>
      </c>
      <c r="AC346" s="225" t="n">
        <f aca="false">IF($J346=$E$22,$I346*448,0)</f>
        <v>0</v>
      </c>
      <c r="AD346" s="327" t="n">
        <f aca="false">IFERROR(VLOOKUP($A346,БДСМ!$A$353:$O$1956,15,0),0)</f>
        <v>0</v>
      </c>
      <c r="AE346" s="225" t="n">
        <f aca="false">IFERROR(VLOOKUP($A346,#REF!,13,0),0)</f>
        <v>0</v>
      </c>
      <c r="AF346" s="225" t="n">
        <f aca="false">AB346+AD346</f>
        <v>0</v>
      </c>
      <c r="AG346" s="225" t="n">
        <f aca="false">AC346+AE346</f>
        <v>0</v>
      </c>
    </row>
    <row r="347" customFormat="false" ht="15.05" hidden="false" customHeight="false" outlineLevel="0" collapsed="false">
      <c r="G347" s="0"/>
      <c r="AA347" s="191" t="n">
        <f aca="false">IF($P347,$P347,$F347)</f>
        <v>0</v>
      </c>
      <c r="AB347" s="225" t="n">
        <f aca="false">IF($J347=$E$22,$H347*448,0)</f>
        <v>0</v>
      </c>
      <c r="AC347" s="225" t="n">
        <f aca="false">IF($J347=$E$22,$I347*448,0)</f>
        <v>0</v>
      </c>
      <c r="AD347" s="327" t="n">
        <f aca="false">IFERROR(VLOOKUP($A347,БДСМ!$A$353:$O$1956,15,0),0)</f>
        <v>0</v>
      </c>
      <c r="AE347" s="225" t="n">
        <f aca="false">IFERROR(VLOOKUP($A347,#REF!,13,0),0)</f>
        <v>0</v>
      </c>
      <c r="AF347" s="225" t="n">
        <f aca="false">AB347+AD347</f>
        <v>0</v>
      </c>
      <c r="AG347" s="225" t="n">
        <f aca="false">AC347+AE347</f>
        <v>0</v>
      </c>
    </row>
    <row r="348" customFormat="false" ht="15.05" hidden="false" customHeight="false" outlineLevel="0" collapsed="false">
      <c r="G348" s="0"/>
      <c r="AA348" s="191" t="n">
        <f aca="false">IF($P348,$P348,$F348)</f>
        <v>0</v>
      </c>
      <c r="AB348" s="225" t="n">
        <f aca="false">IF($J348=$E$22,$H348*448,0)</f>
        <v>0</v>
      </c>
      <c r="AC348" s="225" t="n">
        <f aca="false">IF($J348=$E$22,$I348*448,0)</f>
        <v>0</v>
      </c>
      <c r="AD348" s="327" t="n">
        <f aca="false">IFERROR(VLOOKUP($A348,БДСМ!$A$353:$O$1956,15,0),0)</f>
        <v>0</v>
      </c>
      <c r="AE348" s="225" t="n">
        <f aca="false">IFERROR(VLOOKUP($A348,#REF!,13,0),0)</f>
        <v>0</v>
      </c>
      <c r="AF348" s="225" t="n">
        <f aca="false">AB348+AD348</f>
        <v>0</v>
      </c>
      <c r="AG348" s="225" t="n">
        <f aca="false">AC348+AE348</f>
        <v>0</v>
      </c>
    </row>
    <row r="349" customFormat="false" ht="15.05" hidden="false" customHeight="false" outlineLevel="0" collapsed="false">
      <c r="G349" s="0"/>
      <c r="AA349" s="191" t="n">
        <f aca="false">IF($P349,$P349,$F349)</f>
        <v>0</v>
      </c>
      <c r="AB349" s="225" t="n">
        <f aca="false">IF($J349=$E$22,$H349*448,0)</f>
        <v>0</v>
      </c>
      <c r="AC349" s="225" t="n">
        <f aca="false">IF($J349=$E$22,$I349*448,0)</f>
        <v>0</v>
      </c>
      <c r="AD349" s="327" t="n">
        <f aca="false">IFERROR(VLOOKUP($A349,БДСМ!$A$353:$O$1956,15,0),0)</f>
        <v>0</v>
      </c>
      <c r="AE349" s="225" t="n">
        <f aca="false">IFERROR(VLOOKUP($A349,#REF!,13,0),0)</f>
        <v>0</v>
      </c>
      <c r="AF349" s="225" t="n">
        <f aca="false">AB349+AD349</f>
        <v>0</v>
      </c>
      <c r="AG349" s="225" t="n">
        <f aca="false">AC349+AE349</f>
        <v>0</v>
      </c>
    </row>
    <row r="350" customFormat="false" ht="15.05" hidden="false" customHeight="false" outlineLevel="0" collapsed="false">
      <c r="G350" s="0"/>
      <c r="AA350" s="191" t="n">
        <f aca="false">IF($P350,$P350,$F350)</f>
        <v>0</v>
      </c>
      <c r="AB350" s="225" t="n">
        <f aca="false">IF($J350=$E$22,$H350*448,0)</f>
        <v>0</v>
      </c>
      <c r="AC350" s="225" t="n">
        <f aca="false">IF($J350=$E$22,$I350*448,0)</f>
        <v>0</v>
      </c>
      <c r="AD350" s="327" t="n">
        <f aca="false">IFERROR(VLOOKUP($A350,БДСМ!$A$353:$O$1956,15,0),0)</f>
        <v>0</v>
      </c>
      <c r="AE350" s="225" t="n">
        <f aca="false">IFERROR(VLOOKUP($A350,#REF!,13,0),0)</f>
        <v>0</v>
      </c>
      <c r="AF350" s="225" t="n">
        <f aca="false">AB350+AD350</f>
        <v>0</v>
      </c>
      <c r="AG350" s="225" t="n">
        <f aca="false">AC350+AE350</f>
        <v>0</v>
      </c>
    </row>
    <row r="351" customFormat="false" ht="15.05" hidden="false" customHeight="false" outlineLevel="0" collapsed="false">
      <c r="G351" s="0"/>
      <c r="AA351" s="191" t="n">
        <f aca="false">IF($P351,$P351,$F351)</f>
        <v>0</v>
      </c>
      <c r="AB351" s="225" t="n">
        <f aca="false">IF($J351=$E$22,$H351*448,0)</f>
        <v>0</v>
      </c>
      <c r="AC351" s="225" t="n">
        <f aca="false">IF($J351=$E$22,$I351*448,0)</f>
        <v>0</v>
      </c>
      <c r="AD351" s="327" t="n">
        <f aca="false">IFERROR(VLOOKUP($A351,БДСМ!$A$353:$O$1956,15,0),0)</f>
        <v>0</v>
      </c>
      <c r="AE351" s="225" t="n">
        <f aca="false">IFERROR(VLOOKUP($A351,#REF!,13,0),0)</f>
        <v>0</v>
      </c>
      <c r="AF351" s="225" t="n">
        <f aca="false">AB351+AD351</f>
        <v>0</v>
      </c>
      <c r="AG351" s="225" t="n">
        <f aca="false">AC351+AE351</f>
        <v>0</v>
      </c>
    </row>
    <row r="352" customFormat="false" ht="15.05" hidden="false" customHeight="false" outlineLevel="0" collapsed="false">
      <c r="G352" s="0"/>
      <c r="AA352" s="191" t="n">
        <f aca="false">IF($P352,$P352,$F352)</f>
        <v>0</v>
      </c>
      <c r="AB352" s="225" t="n">
        <f aca="false">IF($J352=$E$22,$H352*448,0)</f>
        <v>0</v>
      </c>
      <c r="AC352" s="225" t="n">
        <f aca="false">IF($J352=$E$22,$I352*448,0)</f>
        <v>0</v>
      </c>
      <c r="AD352" s="327" t="n">
        <f aca="false">IFERROR(VLOOKUP($A352,БДСМ!$A$353:$O$1956,15,0),0)</f>
        <v>0</v>
      </c>
      <c r="AE352" s="225" t="n">
        <f aca="false">IFERROR(VLOOKUP($A352,#REF!,13,0),0)</f>
        <v>0</v>
      </c>
      <c r="AF352" s="225" t="n">
        <f aca="false">AB352+AD352</f>
        <v>0</v>
      </c>
      <c r="AG352" s="225" t="n">
        <f aca="false">AC352+AE352</f>
        <v>0</v>
      </c>
    </row>
    <row r="353" customFormat="false" ht="15.05" hidden="false" customHeight="false" outlineLevel="0" collapsed="false">
      <c r="G353" s="0"/>
      <c r="AA353" s="191" t="n">
        <f aca="false">IF($P353,$P353,$F353)</f>
        <v>0</v>
      </c>
      <c r="AB353" s="225" t="n">
        <f aca="false">IF($J353=$E$22,$H353*448,0)</f>
        <v>0</v>
      </c>
      <c r="AC353" s="225" t="n">
        <f aca="false">IF($J353=$E$22,$I353*448,0)</f>
        <v>0</v>
      </c>
      <c r="AD353" s="327" t="n">
        <f aca="false">IFERROR(VLOOKUP($A353,БДСМ!$A$353:$O$1956,15,0),0)</f>
        <v>0</v>
      </c>
      <c r="AE353" s="225" t="n">
        <f aca="false">IFERROR(VLOOKUP($A353,#REF!,13,0),0)</f>
        <v>0</v>
      </c>
      <c r="AF353" s="225" t="n">
        <f aca="false">AB353+AD353</f>
        <v>0</v>
      </c>
      <c r="AG353" s="225" t="n">
        <f aca="false">AC353+AE353</f>
        <v>0</v>
      </c>
    </row>
    <row r="354" customFormat="false" ht="15.05" hidden="false" customHeight="false" outlineLevel="0" collapsed="false">
      <c r="G354" s="0"/>
      <c r="AA354" s="191" t="n">
        <f aca="false">IF($P354,$P354,$F354)</f>
        <v>0</v>
      </c>
      <c r="AB354" s="225" t="n">
        <f aca="false">IF($J354=$E$22,$H354*448,0)</f>
        <v>0</v>
      </c>
      <c r="AC354" s="225" t="n">
        <f aca="false">IF($J354=$E$22,$I354*448,0)</f>
        <v>0</v>
      </c>
      <c r="AD354" s="327" t="n">
        <f aca="false">IFERROR(VLOOKUP($A354,БДСМ!$A$353:$O$1956,15,0),0)</f>
        <v>0</v>
      </c>
      <c r="AE354" s="225" t="n">
        <f aca="false">IFERROR(VLOOKUP($A354,#REF!,13,0),0)</f>
        <v>0</v>
      </c>
      <c r="AF354" s="225" t="n">
        <f aca="false">AB354+AD354</f>
        <v>0</v>
      </c>
      <c r="AG354" s="225" t="n">
        <f aca="false">AC354+AE354</f>
        <v>0</v>
      </c>
    </row>
    <row r="355" customFormat="false" ht="15.05" hidden="false" customHeight="false" outlineLevel="0" collapsed="false">
      <c r="G355" s="0"/>
      <c r="AA355" s="191" t="n">
        <f aca="false">IF($P355,$P355,$F355)</f>
        <v>0</v>
      </c>
      <c r="AB355" s="225" t="n">
        <f aca="false">IF($J355=$E$22,$H355*448,0)</f>
        <v>0</v>
      </c>
      <c r="AC355" s="225" t="n">
        <f aca="false">IF($J355=$E$22,$I355*448,0)</f>
        <v>0</v>
      </c>
      <c r="AD355" s="327" t="n">
        <f aca="false">IFERROR(VLOOKUP($A355,БДСМ!$A$353:$O$1956,15,0),0)</f>
        <v>0</v>
      </c>
      <c r="AE355" s="225" t="n">
        <f aca="false">IFERROR(VLOOKUP($A355,#REF!,13,0),0)</f>
        <v>0</v>
      </c>
      <c r="AF355" s="225" t="n">
        <f aca="false">AB355+AD355</f>
        <v>0</v>
      </c>
      <c r="AG355" s="225" t="n">
        <f aca="false">AC355+AE355</f>
        <v>0</v>
      </c>
    </row>
    <row r="356" customFormat="false" ht="15.05" hidden="false" customHeight="false" outlineLevel="0" collapsed="false">
      <c r="G356" s="0"/>
      <c r="AA356" s="191" t="n">
        <f aca="false">IF($P356,$P356,$F356)</f>
        <v>0</v>
      </c>
      <c r="AB356" s="225" t="n">
        <f aca="false">IF($J356=$E$22,$H356*448,0)</f>
        <v>0</v>
      </c>
      <c r="AC356" s="225" t="n">
        <f aca="false">IF($J356=$E$22,$I356*448,0)</f>
        <v>0</v>
      </c>
      <c r="AD356" s="327" t="n">
        <f aca="false">IFERROR(VLOOKUP($A356,БДСМ!$A$353:$O$1956,15,0),0)</f>
        <v>0</v>
      </c>
      <c r="AE356" s="225" t="n">
        <f aca="false">IFERROR(VLOOKUP($A356,#REF!,13,0),0)</f>
        <v>0</v>
      </c>
      <c r="AF356" s="225" t="n">
        <f aca="false">AB356+AD356</f>
        <v>0</v>
      </c>
      <c r="AG356" s="225" t="n">
        <f aca="false">AC356+AE356</f>
        <v>0</v>
      </c>
    </row>
    <row r="357" customFormat="false" ht="15.05" hidden="false" customHeight="false" outlineLevel="0" collapsed="false">
      <c r="G357" s="0"/>
      <c r="AA357" s="191" t="n">
        <f aca="false">IF($P357,$P357,$F357)</f>
        <v>0</v>
      </c>
      <c r="AB357" s="225" t="n">
        <f aca="false">IF($J357=$E$22,$H357*448,0)</f>
        <v>0</v>
      </c>
      <c r="AC357" s="225" t="n">
        <f aca="false">IF($J357=$E$22,$I357*448,0)</f>
        <v>0</v>
      </c>
      <c r="AD357" s="327" t="n">
        <f aca="false">IFERROR(VLOOKUP($A357,БДСМ!$A$353:$O$1956,15,0),0)</f>
        <v>0</v>
      </c>
      <c r="AE357" s="225" t="n">
        <f aca="false">IFERROR(VLOOKUP($A357,#REF!,13,0),0)</f>
        <v>0</v>
      </c>
      <c r="AF357" s="225" t="n">
        <f aca="false">AB357+AD357</f>
        <v>0</v>
      </c>
      <c r="AG357" s="225" t="n">
        <f aca="false">AC357+AE357</f>
        <v>0</v>
      </c>
    </row>
    <row r="358" customFormat="false" ht="15.05" hidden="false" customHeight="false" outlineLevel="0" collapsed="false">
      <c r="G358" s="0"/>
      <c r="AA358" s="191" t="n">
        <f aca="false">IF($P358,$P358,$F358)</f>
        <v>0</v>
      </c>
      <c r="AB358" s="225" t="n">
        <f aca="false">IF($J358=$E$22,$H358*448,0)</f>
        <v>0</v>
      </c>
      <c r="AC358" s="225" t="n">
        <f aca="false">IF($J358=$E$22,$I358*448,0)</f>
        <v>0</v>
      </c>
      <c r="AD358" s="327" t="n">
        <f aca="false">IFERROR(VLOOKUP($A358,БДСМ!$A$353:$O$1956,15,0),0)</f>
        <v>0</v>
      </c>
      <c r="AE358" s="225" t="n">
        <f aca="false">IFERROR(VLOOKUP($A358,#REF!,13,0),0)</f>
        <v>0</v>
      </c>
      <c r="AF358" s="225" t="n">
        <f aca="false">AB358+AD358</f>
        <v>0</v>
      </c>
      <c r="AG358" s="225" t="n">
        <f aca="false">AC358+AE358</f>
        <v>0</v>
      </c>
    </row>
    <row r="359" customFormat="false" ht="15.05" hidden="false" customHeight="false" outlineLevel="0" collapsed="false">
      <c r="G359" s="0"/>
      <c r="AA359" s="191" t="n">
        <f aca="false">IF($P359,$P359,$F359)</f>
        <v>0</v>
      </c>
      <c r="AB359" s="225" t="n">
        <f aca="false">IF($J359=$E$22,$H359*448,0)</f>
        <v>0</v>
      </c>
      <c r="AC359" s="225" t="n">
        <f aca="false">IF($J359=$E$22,$I359*448,0)</f>
        <v>0</v>
      </c>
      <c r="AD359" s="327" t="n">
        <f aca="false">IFERROR(VLOOKUP($A359,БДСМ!$A$353:$O$1956,15,0),0)</f>
        <v>0</v>
      </c>
      <c r="AE359" s="225" t="n">
        <f aca="false">IFERROR(VLOOKUP($A359,#REF!,13,0),0)</f>
        <v>0</v>
      </c>
      <c r="AF359" s="225" t="n">
        <f aca="false">AB359+AD359</f>
        <v>0</v>
      </c>
      <c r="AG359" s="225" t="n">
        <f aca="false">AC359+AE359</f>
        <v>0</v>
      </c>
    </row>
    <row r="360" customFormat="false" ht="15.05" hidden="false" customHeight="false" outlineLevel="0" collapsed="false">
      <c r="G360" s="0"/>
      <c r="AA360" s="191" t="n">
        <f aca="false">IF($P360,$P360,$F360)</f>
        <v>0</v>
      </c>
      <c r="AB360" s="225" t="n">
        <f aca="false">IF($J360=$E$22,$H360*448,0)</f>
        <v>0</v>
      </c>
      <c r="AC360" s="225" t="n">
        <f aca="false">IF($J360=$E$22,$I360*448,0)</f>
        <v>0</v>
      </c>
      <c r="AD360" s="327" t="n">
        <f aca="false">IFERROR(VLOOKUP($A360,БДСМ!$A$353:$O$1956,15,0),0)</f>
        <v>0</v>
      </c>
      <c r="AE360" s="225" t="n">
        <f aca="false">IFERROR(VLOOKUP($A360,#REF!,13,0),0)</f>
        <v>0</v>
      </c>
      <c r="AF360" s="225" t="n">
        <f aca="false">AB360+AD360</f>
        <v>0</v>
      </c>
      <c r="AG360" s="225" t="n">
        <f aca="false">AC360+AE360</f>
        <v>0</v>
      </c>
    </row>
    <row r="361" customFormat="false" ht="15.05" hidden="false" customHeight="false" outlineLevel="0" collapsed="false">
      <c r="G361" s="0"/>
      <c r="AA361" s="191" t="n">
        <f aca="false">IF($P361,$P361,$F361)</f>
        <v>0</v>
      </c>
      <c r="AB361" s="225" t="n">
        <f aca="false">IF($J361=$E$22,$H361*448,0)</f>
        <v>0</v>
      </c>
      <c r="AC361" s="225" t="n">
        <f aca="false">IF($J361=$E$22,$I361*448,0)</f>
        <v>0</v>
      </c>
      <c r="AD361" s="327" t="n">
        <f aca="false">IFERROR(VLOOKUP($A361,БДСМ!$A$353:$O$1956,15,0),0)</f>
        <v>0</v>
      </c>
      <c r="AE361" s="225" t="n">
        <f aca="false">IFERROR(VLOOKUP($A361,#REF!,13,0),0)</f>
        <v>0</v>
      </c>
      <c r="AF361" s="225" t="n">
        <f aca="false">AB361+AD361</f>
        <v>0</v>
      </c>
      <c r="AG361" s="225" t="n">
        <f aca="false">AC361+AE361</f>
        <v>0</v>
      </c>
    </row>
    <row r="362" customFormat="false" ht="15.05" hidden="false" customHeight="false" outlineLevel="0" collapsed="false">
      <c r="G362" s="0"/>
      <c r="AA362" s="191" t="n">
        <f aca="false">IF($P362,$P362,$F362)</f>
        <v>0</v>
      </c>
      <c r="AB362" s="225" t="n">
        <f aca="false">IF($J362=$E$22,$H362*448,0)</f>
        <v>0</v>
      </c>
      <c r="AC362" s="225" t="n">
        <f aca="false">IF($J362=$E$22,$I362*448,0)</f>
        <v>0</v>
      </c>
      <c r="AD362" s="327" t="n">
        <f aca="false">IFERROR(VLOOKUP($A362,БДСМ!$A$353:$O$1956,15,0),0)</f>
        <v>0</v>
      </c>
      <c r="AE362" s="225" t="n">
        <f aca="false">IFERROR(VLOOKUP($A362,#REF!,13,0),0)</f>
        <v>0</v>
      </c>
      <c r="AF362" s="225" t="n">
        <f aca="false">AB362+AD362</f>
        <v>0</v>
      </c>
      <c r="AG362" s="225" t="n">
        <f aca="false">AC362+AE362</f>
        <v>0</v>
      </c>
    </row>
    <row r="363" customFormat="false" ht="15.05" hidden="false" customHeight="false" outlineLevel="0" collapsed="false">
      <c r="G363" s="0"/>
      <c r="AA363" s="191" t="n">
        <f aca="false">IF($P363,$P363,$F363)</f>
        <v>0</v>
      </c>
      <c r="AB363" s="225" t="n">
        <f aca="false">IF($J363=$E$22,$H363*448,0)</f>
        <v>0</v>
      </c>
      <c r="AC363" s="225" t="n">
        <f aca="false">IF($J363=$E$22,$I363*448,0)</f>
        <v>0</v>
      </c>
      <c r="AD363" s="327" t="n">
        <f aca="false">IFERROR(VLOOKUP($A363,БДСМ!$A$353:$O$1956,15,0),0)</f>
        <v>0</v>
      </c>
      <c r="AE363" s="225" t="n">
        <f aca="false">IFERROR(VLOOKUP($A363,#REF!,13,0),0)</f>
        <v>0</v>
      </c>
      <c r="AF363" s="225" t="n">
        <f aca="false">AB363+AD363</f>
        <v>0</v>
      </c>
      <c r="AG363" s="225" t="n">
        <f aca="false">AC363+AE363</f>
        <v>0</v>
      </c>
    </row>
    <row r="364" customFormat="false" ht="15.05" hidden="false" customHeight="false" outlineLevel="0" collapsed="false">
      <c r="G364" s="0"/>
      <c r="AA364" s="191" t="n">
        <f aca="false">IF($P364,$P364,$F364)</f>
        <v>0</v>
      </c>
      <c r="AB364" s="225" t="n">
        <f aca="false">IF($J364=$E$22,$H364*448,0)</f>
        <v>0</v>
      </c>
      <c r="AC364" s="225" t="n">
        <f aca="false">IF($J364=$E$22,$I364*448,0)</f>
        <v>0</v>
      </c>
      <c r="AD364" s="327" t="n">
        <f aca="false">IFERROR(VLOOKUP($A364,БДСМ!$A$353:$O$1956,15,0),0)</f>
        <v>0</v>
      </c>
      <c r="AE364" s="225" t="n">
        <f aca="false">IFERROR(VLOOKUP($A364,#REF!,13,0),0)</f>
        <v>0</v>
      </c>
      <c r="AF364" s="225" t="n">
        <f aca="false">AB364+AD364</f>
        <v>0</v>
      </c>
      <c r="AG364" s="225" t="n">
        <f aca="false">AC364+AE364</f>
        <v>0</v>
      </c>
    </row>
    <row r="365" customFormat="false" ht="15.05" hidden="false" customHeight="false" outlineLevel="0" collapsed="false">
      <c r="G365" s="0"/>
      <c r="AA365" s="191" t="n">
        <f aca="false">IF($P365,$P365,$F365)</f>
        <v>0</v>
      </c>
      <c r="AB365" s="225" t="n">
        <f aca="false">IF($J365=$E$22,$H365*448,0)</f>
        <v>0</v>
      </c>
      <c r="AC365" s="225" t="n">
        <f aca="false">IF($J365=$E$22,$I365*448,0)</f>
        <v>0</v>
      </c>
      <c r="AD365" s="327" t="n">
        <f aca="false">IFERROR(VLOOKUP($A365,БДСМ!$A$353:$O$1956,15,0),0)</f>
        <v>0</v>
      </c>
      <c r="AE365" s="225" t="n">
        <f aca="false">IFERROR(VLOOKUP($A365,#REF!,13,0),0)</f>
        <v>0</v>
      </c>
      <c r="AF365" s="225" t="n">
        <f aca="false">AB365+AD365</f>
        <v>0</v>
      </c>
      <c r="AG365" s="225" t="n">
        <f aca="false">AC365+AE365</f>
        <v>0</v>
      </c>
    </row>
    <row r="366" customFormat="false" ht="15.05" hidden="false" customHeight="false" outlineLevel="0" collapsed="false">
      <c r="G366" s="0"/>
      <c r="AA366" s="191" t="n">
        <f aca="false">IF($P366,$P366,$F366)</f>
        <v>0</v>
      </c>
      <c r="AB366" s="225" t="n">
        <f aca="false">IF($J366=$E$22,$H366*448,0)</f>
        <v>0</v>
      </c>
      <c r="AC366" s="225" t="n">
        <f aca="false">IF($J366=$E$22,$I366*448,0)</f>
        <v>0</v>
      </c>
      <c r="AD366" s="327" t="n">
        <f aca="false">IFERROR(VLOOKUP($A366,БДСМ!$A$353:$O$1956,15,0),0)</f>
        <v>0</v>
      </c>
      <c r="AE366" s="225" t="n">
        <f aca="false">IFERROR(VLOOKUP($A366,#REF!,13,0),0)</f>
        <v>0</v>
      </c>
      <c r="AF366" s="225" t="n">
        <f aca="false">AB366+AD366</f>
        <v>0</v>
      </c>
      <c r="AG366" s="225" t="n">
        <f aca="false">AC366+AE366</f>
        <v>0</v>
      </c>
    </row>
    <row r="367" customFormat="false" ht="15.05" hidden="false" customHeight="false" outlineLevel="0" collapsed="false">
      <c r="G367" s="0"/>
      <c r="AA367" s="191" t="n">
        <f aca="false">IF($P367,$P367,$F367)</f>
        <v>0</v>
      </c>
      <c r="AB367" s="225" t="n">
        <f aca="false">IF($J367=$E$22,$H367*448,0)</f>
        <v>0</v>
      </c>
      <c r="AC367" s="225" t="n">
        <f aca="false">IF($J367=$E$22,$I367*448,0)</f>
        <v>0</v>
      </c>
      <c r="AD367" s="327" t="n">
        <f aca="false">IFERROR(VLOOKUP($A367,БДСМ!$A$353:$O$1956,15,0),0)</f>
        <v>0</v>
      </c>
      <c r="AE367" s="225" t="n">
        <f aca="false">IFERROR(VLOOKUP($A367,#REF!,13,0),0)</f>
        <v>0</v>
      </c>
      <c r="AF367" s="225" t="n">
        <f aca="false">AB367+AD367</f>
        <v>0</v>
      </c>
      <c r="AG367" s="225" t="n">
        <f aca="false">AC367+AE367</f>
        <v>0</v>
      </c>
    </row>
    <row r="368" customFormat="false" ht="15.05" hidden="false" customHeight="false" outlineLevel="0" collapsed="false">
      <c r="G368" s="0"/>
      <c r="AA368" s="191" t="n">
        <f aca="false">IF($P368,$P368,$F368)</f>
        <v>0</v>
      </c>
      <c r="AB368" s="225" t="n">
        <f aca="false">IF($J368=$E$22,$H368*448,0)</f>
        <v>0</v>
      </c>
      <c r="AC368" s="225" t="n">
        <f aca="false">IF($J368=$E$22,$I368*448,0)</f>
        <v>0</v>
      </c>
      <c r="AD368" s="327" t="n">
        <f aca="false">IFERROR(VLOOKUP($A368,БДСМ!$A$353:$O$1956,15,0),0)</f>
        <v>0</v>
      </c>
      <c r="AE368" s="225" t="n">
        <f aca="false">IFERROR(VLOOKUP($A368,#REF!,13,0),0)</f>
        <v>0</v>
      </c>
      <c r="AF368" s="225" t="n">
        <f aca="false">AB368+AD368</f>
        <v>0</v>
      </c>
      <c r="AG368" s="225" t="n">
        <f aca="false">AC368+AE368</f>
        <v>0</v>
      </c>
    </row>
    <row r="369" customFormat="false" ht="15.05" hidden="false" customHeight="false" outlineLevel="0" collapsed="false">
      <c r="G369" s="0"/>
      <c r="AA369" s="191" t="n">
        <f aca="false">IF($P369,$P369,$F369)</f>
        <v>0</v>
      </c>
      <c r="AB369" s="225" t="n">
        <f aca="false">IF($J369=$E$22,$H369*448,0)</f>
        <v>0</v>
      </c>
      <c r="AC369" s="225" t="n">
        <f aca="false">IF($J369=$E$22,$I369*448,0)</f>
        <v>0</v>
      </c>
      <c r="AD369" s="327" t="n">
        <f aca="false">IFERROR(VLOOKUP($A369,БДСМ!$A$353:$O$1956,15,0),0)</f>
        <v>0</v>
      </c>
      <c r="AE369" s="225" t="n">
        <f aca="false">IFERROR(VLOOKUP($A369,#REF!,13,0),0)</f>
        <v>0</v>
      </c>
      <c r="AF369" s="225" t="n">
        <f aca="false">AB369+AD369</f>
        <v>0</v>
      </c>
      <c r="AG369" s="225" t="n">
        <f aca="false">AC369+AE369</f>
        <v>0</v>
      </c>
    </row>
    <row r="370" customFormat="false" ht="15.05" hidden="false" customHeight="false" outlineLevel="0" collapsed="false">
      <c r="G370" s="0"/>
      <c r="AA370" s="191" t="n">
        <f aca="false">IF($P370,$P370,$F370)</f>
        <v>0</v>
      </c>
      <c r="AB370" s="225" t="n">
        <f aca="false">IF($J370=$E$22,$H370*448,0)</f>
        <v>0</v>
      </c>
      <c r="AC370" s="225" t="n">
        <f aca="false">IF($J370=$E$22,$I370*448,0)</f>
        <v>0</v>
      </c>
      <c r="AD370" s="327" t="n">
        <f aca="false">IFERROR(VLOOKUP($A370,БДСМ!$A$353:$O$1956,15,0),0)</f>
        <v>0</v>
      </c>
      <c r="AE370" s="225" t="n">
        <f aca="false">IFERROR(VLOOKUP($A370,#REF!,13,0),0)</f>
        <v>0</v>
      </c>
      <c r="AF370" s="225" t="n">
        <f aca="false">AB370+AD370</f>
        <v>0</v>
      </c>
      <c r="AG370" s="225" t="n">
        <f aca="false">AC370+AE370</f>
        <v>0</v>
      </c>
    </row>
    <row r="371" customFormat="false" ht="15.05" hidden="false" customHeight="false" outlineLevel="0" collapsed="false">
      <c r="G371" s="0"/>
      <c r="AA371" s="191" t="n">
        <f aca="false">IF($P371,$P371,$F371)</f>
        <v>0</v>
      </c>
      <c r="AB371" s="225" t="n">
        <f aca="false">IF($J371=$E$22,$H371*448,0)</f>
        <v>0</v>
      </c>
      <c r="AC371" s="225" t="n">
        <f aca="false">IF($J371=$E$22,$I371*448,0)</f>
        <v>0</v>
      </c>
      <c r="AD371" s="327" t="n">
        <f aca="false">IFERROR(VLOOKUP($A371,БДСМ!$A$353:$O$1956,15,0),0)</f>
        <v>0</v>
      </c>
      <c r="AE371" s="225" t="n">
        <f aca="false">IFERROR(VLOOKUP($A371,#REF!,13,0),0)</f>
        <v>0</v>
      </c>
      <c r="AF371" s="225" t="n">
        <f aca="false">AB371+AD371</f>
        <v>0</v>
      </c>
      <c r="AG371" s="225" t="n">
        <f aca="false">AC371+AE371</f>
        <v>0</v>
      </c>
    </row>
    <row r="372" customFormat="false" ht="15.05" hidden="false" customHeight="false" outlineLevel="0" collapsed="false">
      <c r="G372" s="0"/>
      <c r="AA372" s="191" t="n">
        <f aca="false">IF($P372,$P372,$F372)</f>
        <v>0</v>
      </c>
      <c r="AB372" s="225" t="n">
        <f aca="false">IF($J372=$E$22,$H372*448,0)</f>
        <v>0</v>
      </c>
      <c r="AC372" s="225" t="n">
        <f aca="false">IF($J372=$E$22,$I372*448,0)</f>
        <v>0</v>
      </c>
      <c r="AD372" s="327" t="n">
        <f aca="false">IFERROR(VLOOKUP($A372,БДСМ!$A$353:$O$1956,15,0),0)</f>
        <v>0</v>
      </c>
      <c r="AE372" s="225" t="n">
        <f aca="false">IFERROR(VLOOKUP($A372,#REF!,13,0),0)</f>
        <v>0</v>
      </c>
      <c r="AF372" s="225" t="n">
        <f aca="false">AB372+AD372</f>
        <v>0</v>
      </c>
      <c r="AG372" s="225" t="n">
        <f aca="false">AC372+AE372</f>
        <v>0</v>
      </c>
    </row>
    <row r="373" customFormat="false" ht="15.05" hidden="false" customHeight="false" outlineLevel="0" collapsed="false">
      <c r="G373" s="0"/>
      <c r="AA373" s="191" t="n">
        <f aca="false">IF($P373,$P373,$F373)</f>
        <v>0</v>
      </c>
      <c r="AB373" s="225" t="n">
        <f aca="false">IF($J373=$E$22,$H373*448,0)</f>
        <v>0</v>
      </c>
      <c r="AC373" s="225" t="n">
        <f aca="false">IF($J373=$E$22,$I373*448,0)</f>
        <v>0</v>
      </c>
      <c r="AD373" s="327" t="n">
        <f aca="false">IFERROR(VLOOKUP($A373,БДСМ!$A$353:$O$1956,15,0),0)</f>
        <v>0</v>
      </c>
      <c r="AE373" s="225" t="n">
        <f aca="false">IFERROR(VLOOKUP($A373,#REF!,13,0),0)</f>
        <v>0</v>
      </c>
      <c r="AF373" s="225" t="n">
        <f aca="false">AB373+AD373</f>
        <v>0</v>
      </c>
      <c r="AG373" s="225" t="n">
        <f aca="false">AC373+AE373</f>
        <v>0</v>
      </c>
    </row>
    <row r="374" customFormat="false" ht="15.05" hidden="false" customHeight="false" outlineLevel="0" collapsed="false">
      <c r="G374" s="0"/>
      <c r="AA374" s="191" t="n">
        <f aca="false">IF($P374,$P374,$F374)</f>
        <v>0</v>
      </c>
      <c r="AB374" s="225" t="n">
        <f aca="false">IF($J374=$E$22,$H374*448,0)</f>
        <v>0</v>
      </c>
      <c r="AC374" s="225" t="n">
        <f aca="false">IF($J374=$E$22,$I374*448,0)</f>
        <v>0</v>
      </c>
      <c r="AD374" s="327" t="n">
        <f aca="false">IFERROR(VLOOKUP($A374,БДСМ!$A$353:$O$1956,15,0),0)</f>
        <v>0</v>
      </c>
      <c r="AE374" s="225" t="n">
        <f aca="false">IFERROR(VLOOKUP($A374,#REF!,13,0),0)</f>
        <v>0</v>
      </c>
      <c r="AF374" s="225" t="n">
        <f aca="false">AB374+AD374</f>
        <v>0</v>
      </c>
      <c r="AG374" s="225" t="n">
        <f aca="false">AC374+AE374</f>
        <v>0</v>
      </c>
    </row>
    <row r="375" customFormat="false" ht="15.05" hidden="false" customHeight="false" outlineLevel="0" collapsed="false">
      <c r="G375" s="0"/>
      <c r="AA375" s="191" t="n">
        <f aca="false">IF($P375,$P375,$F375)</f>
        <v>0</v>
      </c>
      <c r="AB375" s="225" t="n">
        <f aca="false">IF($J375=$E$22,$H375*448,0)</f>
        <v>0</v>
      </c>
      <c r="AC375" s="225" t="n">
        <f aca="false">IF($J375=$E$22,$I375*448,0)</f>
        <v>0</v>
      </c>
      <c r="AD375" s="327" t="n">
        <f aca="false">IFERROR(VLOOKUP($A375,БДСМ!$A$353:$O$1956,15,0),0)</f>
        <v>0</v>
      </c>
      <c r="AE375" s="225" t="n">
        <f aca="false">IFERROR(VLOOKUP($A375,#REF!,13,0),0)</f>
        <v>0</v>
      </c>
      <c r="AF375" s="225" t="n">
        <f aca="false">AB375+AD375</f>
        <v>0</v>
      </c>
      <c r="AG375" s="225" t="n">
        <f aca="false">AC375+AE375</f>
        <v>0</v>
      </c>
    </row>
    <row r="376" customFormat="false" ht="15.05" hidden="false" customHeight="false" outlineLevel="0" collapsed="false">
      <c r="G376" s="0"/>
      <c r="AA376" s="191" t="n">
        <f aca="false">IF($P376,$P376,$F376)</f>
        <v>0</v>
      </c>
      <c r="AB376" s="225" t="n">
        <f aca="false">IF($J376=$E$22,$H376*448,0)</f>
        <v>0</v>
      </c>
      <c r="AC376" s="225" t="n">
        <f aca="false">IF($J376=$E$22,$I376*448,0)</f>
        <v>0</v>
      </c>
      <c r="AD376" s="327" t="n">
        <f aca="false">IFERROR(VLOOKUP($A376,БДСМ!$A$353:$O$1956,15,0),0)</f>
        <v>0</v>
      </c>
      <c r="AE376" s="225" t="n">
        <f aca="false">IFERROR(VLOOKUP($A376,#REF!,13,0),0)</f>
        <v>0</v>
      </c>
      <c r="AF376" s="225" t="n">
        <f aca="false">AB376+AD376</f>
        <v>0</v>
      </c>
      <c r="AG376" s="225" t="n">
        <f aca="false">AC376+AE376</f>
        <v>0</v>
      </c>
    </row>
    <row r="377" customFormat="false" ht="15.05" hidden="false" customHeight="false" outlineLevel="0" collapsed="false">
      <c r="G377" s="0"/>
      <c r="AA377" s="191" t="n">
        <f aca="false">IF($P377,$P377,$F377)</f>
        <v>0</v>
      </c>
      <c r="AB377" s="225" t="n">
        <f aca="false">IF($J377=$E$22,$H377*448,0)</f>
        <v>0</v>
      </c>
      <c r="AC377" s="225" t="n">
        <f aca="false">IF($J377=$E$22,$I377*448,0)</f>
        <v>0</v>
      </c>
      <c r="AD377" s="327" t="n">
        <f aca="false">IFERROR(VLOOKUP($A377,БДСМ!$A$353:$O$1956,15,0),0)</f>
        <v>0</v>
      </c>
      <c r="AE377" s="225" t="n">
        <f aca="false">IFERROR(VLOOKUP($A377,#REF!,13,0),0)</f>
        <v>0</v>
      </c>
      <c r="AF377" s="225" t="n">
        <f aca="false">AB377+AD377</f>
        <v>0</v>
      </c>
      <c r="AG377" s="225" t="n">
        <f aca="false">AC377+AE377</f>
        <v>0</v>
      </c>
    </row>
    <row r="378" customFormat="false" ht="15.05" hidden="false" customHeight="false" outlineLevel="0" collapsed="false">
      <c r="G378" s="0"/>
      <c r="AA378" s="191" t="n">
        <f aca="false">IF($P378,$P378,$F378)</f>
        <v>0</v>
      </c>
      <c r="AB378" s="225" t="n">
        <f aca="false">IF($J378=$E$22,$H378*448,0)</f>
        <v>0</v>
      </c>
      <c r="AC378" s="225" t="n">
        <f aca="false">IF($J378=$E$22,$I378*448,0)</f>
        <v>0</v>
      </c>
      <c r="AD378" s="327" t="n">
        <f aca="false">IFERROR(VLOOKUP($A378,БДСМ!$A$353:$O$1956,15,0),0)</f>
        <v>0</v>
      </c>
      <c r="AE378" s="225" t="n">
        <f aca="false">IFERROR(VLOOKUP($A378,#REF!,13,0),0)</f>
        <v>0</v>
      </c>
      <c r="AF378" s="225" t="n">
        <f aca="false">AB378+AD378</f>
        <v>0</v>
      </c>
      <c r="AG378" s="225" t="n">
        <f aca="false">AC378+AE378</f>
        <v>0</v>
      </c>
    </row>
    <row r="379" customFormat="false" ht="15.05" hidden="false" customHeight="false" outlineLevel="0" collapsed="false">
      <c r="G379" s="0"/>
      <c r="AA379" s="191" t="n">
        <f aca="false">IF($P379,$P379,$F379)</f>
        <v>0</v>
      </c>
      <c r="AB379" s="225" t="n">
        <f aca="false">IF($J379=$E$22,$H379*448,0)</f>
        <v>0</v>
      </c>
      <c r="AC379" s="225" t="n">
        <f aca="false">IF($J379=$E$22,$I379*448,0)</f>
        <v>0</v>
      </c>
      <c r="AD379" s="327" t="n">
        <f aca="false">IFERROR(VLOOKUP($A379,БДСМ!$A$353:$O$1956,15,0),0)</f>
        <v>0</v>
      </c>
      <c r="AE379" s="225" t="n">
        <f aca="false">IFERROR(VLOOKUP($A379,#REF!,13,0),0)</f>
        <v>0</v>
      </c>
      <c r="AF379" s="225" t="n">
        <f aca="false">AB379+AD379</f>
        <v>0</v>
      </c>
      <c r="AG379" s="225" t="n">
        <f aca="false">AC379+AE379</f>
        <v>0</v>
      </c>
    </row>
    <row r="380" customFormat="false" ht="15.05" hidden="false" customHeight="false" outlineLevel="0" collapsed="false">
      <c r="G380" s="0"/>
      <c r="AA380" s="191" t="n">
        <f aca="false">IF($P380,$P380,$F380)</f>
        <v>0</v>
      </c>
      <c r="AB380" s="225" t="n">
        <f aca="false">IF($J380=$E$22,$H380*448,0)</f>
        <v>0</v>
      </c>
      <c r="AC380" s="225" t="n">
        <f aca="false">IF($J380=$E$22,$I380*448,0)</f>
        <v>0</v>
      </c>
      <c r="AD380" s="327" t="n">
        <f aca="false">IFERROR(VLOOKUP($A380,БДСМ!$A$353:$O$1956,15,0),0)</f>
        <v>0</v>
      </c>
      <c r="AE380" s="225" t="n">
        <f aca="false">IFERROR(VLOOKUP($A380,#REF!,13,0),0)</f>
        <v>0</v>
      </c>
      <c r="AF380" s="225" t="n">
        <f aca="false">AB380+AD380</f>
        <v>0</v>
      </c>
      <c r="AG380" s="225" t="n">
        <f aca="false">AC380+AE380</f>
        <v>0</v>
      </c>
    </row>
    <row r="381" customFormat="false" ht="15.05" hidden="false" customHeight="false" outlineLevel="0" collapsed="false">
      <c r="G381" s="0"/>
      <c r="AA381" s="191" t="n">
        <f aca="false">IF($P381,$P381,$F381)</f>
        <v>0</v>
      </c>
      <c r="AB381" s="225" t="n">
        <f aca="false">IF($J381=$E$22,$H381*448,0)</f>
        <v>0</v>
      </c>
      <c r="AC381" s="225" t="n">
        <f aca="false">IF($J381=$E$22,$I381*448,0)</f>
        <v>0</v>
      </c>
      <c r="AD381" s="327" t="n">
        <f aca="false">IFERROR(VLOOKUP($A381,БДСМ!$A$353:$O$1956,15,0),0)</f>
        <v>0</v>
      </c>
      <c r="AE381" s="225" t="n">
        <f aca="false">IFERROR(VLOOKUP($A381,#REF!,13,0),0)</f>
        <v>0</v>
      </c>
      <c r="AF381" s="225" t="n">
        <f aca="false">AB381+AD381</f>
        <v>0</v>
      </c>
      <c r="AG381" s="225" t="n">
        <f aca="false">AC381+AE381</f>
        <v>0</v>
      </c>
    </row>
    <row r="382" customFormat="false" ht="15.05" hidden="false" customHeight="false" outlineLevel="0" collapsed="false">
      <c r="G382" s="0"/>
      <c r="AA382" s="191" t="n">
        <f aca="false">IF($P382,$P382,$F382)</f>
        <v>0</v>
      </c>
      <c r="AB382" s="225" t="n">
        <f aca="false">IF($J382=$E$22,$H382*448,0)</f>
        <v>0</v>
      </c>
      <c r="AC382" s="225" t="n">
        <f aca="false">IF($J382=$E$22,$I382*448,0)</f>
        <v>0</v>
      </c>
      <c r="AD382" s="327" t="n">
        <f aca="false">IFERROR(VLOOKUP($A382,БДСМ!$A$353:$O$1956,15,0),0)</f>
        <v>0</v>
      </c>
      <c r="AE382" s="225" t="n">
        <f aca="false">IFERROR(VLOOKUP($A382,#REF!,13,0),0)</f>
        <v>0</v>
      </c>
      <c r="AF382" s="225" t="n">
        <f aca="false">AB382+AD382</f>
        <v>0</v>
      </c>
      <c r="AG382" s="225" t="n">
        <f aca="false">AC382+AE382</f>
        <v>0</v>
      </c>
    </row>
    <row r="383" customFormat="false" ht="15.05" hidden="false" customHeight="false" outlineLevel="0" collapsed="false">
      <c r="G383" s="0"/>
      <c r="AA383" s="191" t="n">
        <f aca="false">IF($P383,$P383,$F383)</f>
        <v>0</v>
      </c>
      <c r="AB383" s="225" t="n">
        <f aca="false">IF($J383=$E$22,$H383*448,0)</f>
        <v>0</v>
      </c>
      <c r="AC383" s="225" t="n">
        <f aca="false">IF($J383=$E$22,$I383*448,0)</f>
        <v>0</v>
      </c>
      <c r="AD383" s="327" t="n">
        <f aca="false">IFERROR(VLOOKUP($A383,БДСМ!$A$353:$O$1956,15,0),0)</f>
        <v>0</v>
      </c>
      <c r="AE383" s="225" t="n">
        <f aca="false">IFERROR(VLOOKUP($A383,#REF!,13,0),0)</f>
        <v>0</v>
      </c>
      <c r="AF383" s="225" t="n">
        <f aca="false">AB383+AD383</f>
        <v>0</v>
      </c>
      <c r="AG383" s="225" t="n">
        <f aca="false">AC383+AE383</f>
        <v>0</v>
      </c>
    </row>
    <row r="384" customFormat="false" ht="15.05" hidden="false" customHeight="false" outlineLevel="0" collapsed="false">
      <c r="G384" s="0"/>
      <c r="AA384" s="191" t="n">
        <f aca="false">IF($P384,$P384,$F384)</f>
        <v>0</v>
      </c>
      <c r="AB384" s="225" t="n">
        <f aca="false">IF($J384=$E$22,$H384*448,0)</f>
        <v>0</v>
      </c>
      <c r="AC384" s="225" t="n">
        <f aca="false">IF($J384=$E$22,$I384*448,0)</f>
        <v>0</v>
      </c>
      <c r="AD384" s="327" t="n">
        <f aca="false">IFERROR(VLOOKUP($A384,БДСМ!$A$353:$O$1956,15,0),0)</f>
        <v>0</v>
      </c>
      <c r="AE384" s="225" t="n">
        <f aca="false">IFERROR(VLOOKUP($A384,#REF!,13,0),0)</f>
        <v>0</v>
      </c>
      <c r="AF384" s="225" t="n">
        <f aca="false">AB384+AD384</f>
        <v>0</v>
      </c>
      <c r="AG384" s="225" t="n">
        <f aca="false">AC384+AE384</f>
        <v>0</v>
      </c>
    </row>
    <row r="385" customFormat="false" ht="15.05" hidden="false" customHeight="false" outlineLevel="0" collapsed="false">
      <c r="G385" s="0"/>
      <c r="AA385" s="191" t="n">
        <f aca="false">IF($P385,$P385,$F385)</f>
        <v>0</v>
      </c>
      <c r="AB385" s="225" t="n">
        <f aca="false">IF($J385=$E$22,$H385*448,0)</f>
        <v>0</v>
      </c>
      <c r="AC385" s="225" t="n">
        <f aca="false">IF($J385=$E$22,$I385*448,0)</f>
        <v>0</v>
      </c>
      <c r="AD385" s="327" t="n">
        <f aca="false">IFERROR(VLOOKUP($A385,БДСМ!$A$353:$O$1956,15,0),0)</f>
        <v>0</v>
      </c>
      <c r="AE385" s="225" t="n">
        <f aca="false">IFERROR(VLOOKUP($A385,#REF!,13,0),0)</f>
        <v>0</v>
      </c>
      <c r="AF385" s="225" t="n">
        <f aca="false">AB385+AD385</f>
        <v>0</v>
      </c>
      <c r="AG385" s="225" t="n">
        <f aca="false">AC385+AE385</f>
        <v>0</v>
      </c>
    </row>
    <row r="386" customFormat="false" ht="15.05" hidden="false" customHeight="false" outlineLevel="0" collapsed="false">
      <c r="G386" s="0"/>
      <c r="AA386" s="191" t="n">
        <f aca="false">IF($P386,$P386,$F386)</f>
        <v>0</v>
      </c>
      <c r="AB386" s="225" t="n">
        <f aca="false">IF($J386=$E$22,$H386*448,0)</f>
        <v>0</v>
      </c>
      <c r="AC386" s="225" t="n">
        <f aca="false">IF($J386=$E$22,$I386*448,0)</f>
        <v>0</v>
      </c>
      <c r="AD386" s="327" t="n">
        <f aca="false">IFERROR(VLOOKUP($A386,БДСМ!$A$353:$O$1956,15,0),0)</f>
        <v>0</v>
      </c>
      <c r="AE386" s="225" t="n">
        <f aca="false">IFERROR(VLOOKUP($A386,#REF!,13,0),0)</f>
        <v>0</v>
      </c>
      <c r="AF386" s="225" t="n">
        <f aca="false">AB386+AD386</f>
        <v>0</v>
      </c>
      <c r="AG386" s="225" t="n">
        <f aca="false">AC386+AE386</f>
        <v>0</v>
      </c>
    </row>
    <row r="387" customFormat="false" ht="15.05" hidden="false" customHeight="false" outlineLevel="0" collapsed="false">
      <c r="G387" s="0"/>
      <c r="AA387" s="191" t="n">
        <f aca="false">IF($P387,$P387,$F387)</f>
        <v>0</v>
      </c>
      <c r="AB387" s="225" t="n">
        <f aca="false">IF($J387=$E$22,$H387*448,0)</f>
        <v>0</v>
      </c>
      <c r="AC387" s="225" t="n">
        <f aca="false">IF($J387=$E$22,$I387*448,0)</f>
        <v>0</v>
      </c>
      <c r="AD387" s="327" t="n">
        <f aca="false">IFERROR(VLOOKUP($A387,БДСМ!$A$353:$O$1956,15,0),0)</f>
        <v>0</v>
      </c>
      <c r="AE387" s="225" t="n">
        <f aca="false">IFERROR(VLOOKUP($A387,#REF!,13,0),0)</f>
        <v>0</v>
      </c>
      <c r="AF387" s="225" t="n">
        <f aca="false">AB387+AD387</f>
        <v>0</v>
      </c>
      <c r="AG387" s="225" t="n">
        <f aca="false">AC387+AE387</f>
        <v>0</v>
      </c>
    </row>
    <row r="388" customFormat="false" ht="15.05" hidden="false" customHeight="false" outlineLevel="0" collapsed="false">
      <c r="G388" s="0"/>
      <c r="AA388" s="191" t="n">
        <f aca="false">IF($P388,$P388,$F388)</f>
        <v>0</v>
      </c>
      <c r="AB388" s="225" t="n">
        <f aca="false">IF($J388=$E$22,$H388*448,0)</f>
        <v>0</v>
      </c>
      <c r="AC388" s="225" t="n">
        <f aca="false">IF($J388=$E$22,$I388*448,0)</f>
        <v>0</v>
      </c>
      <c r="AD388" s="327" t="n">
        <f aca="false">IFERROR(VLOOKUP($A388,БДСМ!$A$353:$O$1956,15,0),0)</f>
        <v>0</v>
      </c>
      <c r="AE388" s="225" t="n">
        <f aca="false">IFERROR(VLOOKUP($A388,#REF!,13,0),0)</f>
        <v>0</v>
      </c>
      <c r="AF388" s="225" t="n">
        <f aca="false">AB388+AD388</f>
        <v>0</v>
      </c>
      <c r="AG388" s="225" t="n">
        <f aca="false">AC388+AE388</f>
        <v>0</v>
      </c>
    </row>
    <row r="389" customFormat="false" ht="15.05" hidden="false" customHeight="false" outlineLevel="0" collapsed="false">
      <c r="G389" s="0"/>
      <c r="AA389" s="191" t="n">
        <f aca="false">IF($P389,$P389,$F389)</f>
        <v>0</v>
      </c>
      <c r="AB389" s="225" t="n">
        <f aca="false">IF($J389=$E$22,$H389*448,0)</f>
        <v>0</v>
      </c>
      <c r="AC389" s="225" t="n">
        <f aca="false">IF($J389=$E$22,$I389*448,0)</f>
        <v>0</v>
      </c>
      <c r="AD389" s="327" t="n">
        <f aca="false">IFERROR(VLOOKUP($A389,БДСМ!$A$353:$O$1956,15,0),0)</f>
        <v>0</v>
      </c>
      <c r="AE389" s="225" t="n">
        <f aca="false">IFERROR(VLOOKUP($A389,#REF!,13,0),0)</f>
        <v>0</v>
      </c>
      <c r="AF389" s="225" t="n">
        <f aca="false">AB389+AD389</f>
        <v>0</v>
      </c>
      <c r="AG389" s="225" t="n">
        <f aca="false">AC389+AE389</f>
        <v>0</v>
      </c>
    </row>
    <row r="390" customFormat="false" ht="15.05" hidden="false" customHeight="false" outlineLevel="0" collapsed="false">
      <c r="G390" s="0"/>
      <c r="AA390" s="191" t="n">
        <f aca="false">IF($P390,$P390,$F390)</f>
        <v>0</v>
      </c>
      <c r="AB390" s="225" t="n">
        <f aca="false">IF($J390=$E$22,$H390*448,0)</f>
        <v>0</v>
      </c>
      <c r="AC390" s="225" t="n">
        <f aca="false">IF($J390=$E$22,$I390*448,0)</f>
        <v>0</v>
      </c>
      <c r="AD390" s="327" t="n">
        <f aca="false">IFERROR(VLOOKUP($A390,БДСМ!$A$353:$O$1956,15,0),0)</f>
        <v>0</v>
      </c>
      <c r="AE390" s="225" t="n">
        <f aca="false">IFERROR(VLOOKUP($A390,#REF!,13,0),0)</f>
        <v>0</v>
      </c>
      <c r="AF390" s="225" t="n">
        <f aca="false">AB390+AD390</f>
        <v>0</v>
      </c>
      <c r="AG390" s="225" t="n">
        <f aca="false">AC390+AE390</f>
        <v>0</v>
      </c>
    </row>
    <row r="391" customFormat="false" ht="15.05" hidden="false" customHeight="false" outlineLevel="0" collapsed="false">
      <c r="G391" s="0"/>
      <c r="AA391" s="191" t="n">
        <f aca="false">IF($P391,$P391,$F391)</f>
        <v>0</v>
      </c>
      <c r="AB391" s="225" t="n">
        <f aca="false">IF($J391=$E$22,$H391*448,0)</f>
        <v>0</v>
      </c>
      <c r="AC391" s="225" t="n">
        <f aca="false">IF($J391=$E$22,$I391*448,0)</f>
        <v>0</v>
      </c>
      <c r="AD391" s="327" t="n">
        <f aca="false">IFERROR(VLOOKUP($A391,БДСМ!$A$353:$O$1956,15,0),0)</f>
        <v>0</v>
      </c>
      <c r="AE391" s="225" t="n">
        <f aca="false">IFERROR(VLOOKUP($A391,#REF!,13,0),0)</f>
        <v>0</v>
      </c>
      <c r="AF391" s="225" t="n">
        <f aca="false">AB391+AD391</f>
        <v>0</v>
      </c>
      <c r="AG391" s="225" t="n">
        <f aca="false">AC391+AE391</f>
        <v>0</v>
      </c>
    </row>
    <row r="392" customFormat="false" ht="15.05" hidden="false" customHeight="false" outlineLevel="0" collapsed="false">
      <c r="G392" s="0"/>
      <c r="AA392" s="191" t="n">
        <f aca="false">IF($P392,$P392,$F392)</f>
        <v>0</v>
      </c>
      <c r="AB392" s="225" t="n">
        <f aca="false">IF($J392=$E$22,$H392*448,0)</f>
        <v>0</v>
      </c>
      <c r="AC392" s="225" t="n">
        <f aca="false">IF($J392=$E$22,$I392*448,0)</f>
        <v>0</v>
      </c>
      <c r="AD392" s="327" t="n">
        <f aca="false">IFERROR(VLOOKUP($A392,БДСМ!$A$353:$O$1956,15,0),0)</f>
        <v>0</v>
      </c>
      <c r="AE392" s="225" t="n">
        <f aca="false">IFERROR(VLOOKUP($A392,#REF!,13,0),0)</f>
        <v>0</v>
      </c>
      <c r="AF392" s="225" t="n">
        <f aca="false">AB392+AD392</f>
        <v>0</v>
      </c>
      <c r="AG392" s="225" t="n">
        <f aca="false">AC392+AE392</f>
        <v>0</v>
      </c>
    </row>
    <row r="393" customFormat="false" ht="15.05" hidden="false" customHeight="false" outlineLevel="0" collapsed="false">
      <c r="G393" s="0"/>
      <c r="AA393" s="191" t="n">
        <f aca="false">IF($P393,$P393,$F393)</f>
        <v>0</v>
      </c>
      <c r="AB393" s="225" t="n">
        <f aca="false">IF($J393=$E$22,$H393*448,0)</f>
        <v>0</v>
      </c>
      <c r="AC393" s="225" t="n">
        <f aca="false">IF($J393=$E$22,$I393*448,0)</f>
        <v>0</v>
      </c>
      <c r="AD393" s="327" t="n">
        <f aca="false">IFERROR(VLOOKUP($A393,БДСМ!$A$353:$O$1956,15,0),0)</f>
        <v>0</v>
      </c>
      <c r="AE393" s="225" t="n">
        <f aca="false">IFERROR(VLOOKUP($A393,#REF!,13,0),0)</f>
        <v>0</v>
      </c>
      <c r="AF393" s="225" t="n">
        <f aca="false">AB393+AD393</f>
        <v>0</v>
      </c>
      <c r="AG393" s="225" t="n">
        <f aca="false">AC393+AE393</f>
        <v>0</v>
      </c>
    </row>
    <row r="394" customFormat="false" ht="15.05" hidden="false" customHeight="false" outlineLevel="0" collapsed="false">
      <c r="G394" s="0"/>
      <c r="AA394" s="191" t="n">
        <f aca="false">IF($P394,$P394,$F394)</f>
        <v>0</v>
      </c>
      <c r="AB394" s="225" t="n">
        <f aca="false">IF($J394=$E$22,$H394*448,0)</f>
        <v>0</v>
      </c>
      <c r="AC394" s="225" t="n">
        <f aca="false">IF($J394=$E$22,$I394*448,0)</f>
        <v>0</v>
      </c>
      <c r="AD394" s="327" t="n">
        <f aca="false">IFERROR(VLOOKUP($A394,БДСМ!$A$353:$O$1956,15,0),0)</f>
        <v>0</v>
      </c>
      <c r="AE394" s="225" t="n">
        <f aca="false">IFERROR(VLOOKUP($A394,#REF!,13,0),0)</f>
        <v>0</v>
      </c>
      <c r="AF394" s="225" t="n">
        <f aca="false">AB394+AD394</f>
        <v>0</v>
      </c>
      <c r="AG394" s="225" t="n">
        <f aca="false">AC394+AE394</f>
        <v>0</v>
      </c>
    </row>
    <row r="395" customFormat="false" ht="15.05" hidden="false" customHeight="false" outlineLevel="0" collapsed="false">
      <c r="G395" s="0"/>
      <c r="AA395" s="191" t="n">
        <f aca="false">IF($P395,$P395,$F395)</f>
        <v>0</v>
      </c>
      <c r="AB395" s="225" t="n">
        <f aca="false">IF($J395=$E$22,$H395*448,0)</f>
        <v>0</v>
      </c>
      <c r="AC395" s="225" t="n">
        <f aca="false">IF($J395=$E$22,$I395*448,0)</f>
        <v>0</v>
      </c>
      <c r="AD395" s="327" t="n">
        <f aca="false">IFERROR(VLOOKUP($A395,БДСМ!$A$353:$O$1956,15,0),0)</f>
        <v>0</v>
      </c>
      <c r="AE395" s="225" t="n">
        <f aca="false">IFERROR(VLOOKUP($A395,#REF!,13,0),0)</f>
        <v>0</v>
      </c>
      <c r="AF395" s="225" t="n">
        <f aca="false">AB395+AD395</f>
        <v>0</v>
      </c>
      <c r="AG395" s="225" t="n">
        <f aca="false">AC395+AE395</f>
        <v>0</v>
      </c>
    </row>
    <row r="396" customFormat="false" ht="15.05" hidden="false" customHeight="false" outlineLevel="0" collapsed="false">
      <c r="G396" s="0"/>
      <c r="AA396" s="191" t="n">
        <f aca="false">IF($P396,$P396,$F396)</f>
        <v>0</v>
      </c>
      <c r="AB396" s="225" t="n">
        <f aca="false">IF($J396=$E$22,$H396*448,0)</f>
        <v>0</v>
      </c>
      <c r="AC396" s="225" t="n">
        <f aca="false">IF($J396=$E$22,$I396*448,0)</f>
        <v>0</v>
      </c>
      <c r="AD396" s="327" t="n">
        <f aca="false">IFERROR(VLOOKUP($A396,БДСМ!$A$353:$O$1956,15,0),0)</f>
        <v>0</v>
      </c>
      <c r="AE396" s="225" t="n">
        <f aca="false">IFERROR(VLOOKUP($A396,#REF!,13,0),0)</f>
        <v>0</v>
      </c>
      <c r="AF396" s="225" t="n">
        <f aca="false">AB396+AD396</f>
        <v>0</v>
      </c>
      <c r="AG396" s="225" t="n">
        <f aca="false">AC396+AE396</f>
        <v>0</v>
      </c>
    </row>
    <row r="397" customFormat="false" ht="15.05" hidden="false" customHeight="false" outlineLevel="0" collapsed="false">
      <c r="G397" s="0"/>
      <c r="AA397" s="191" t="n">
        <f aca="false">IF($P397,$P397,$F397)</f>
        <v>0</v>
      </c>
      <c r="AB397" s="225" t="n">
        <f aca="false">IF($J397=$E$22,$H397*448,0)</f>
        <v>0</v>
      </c>
      <c r="AC397" s="225" t="n">
        <f aca="false">IF($J397=$E$22,$I397*448,0)</f>
        <v>0</v>
      </c>
      <c r="AD397" s="327" t="n">
        <f aca="false">IFERROR(VLOOKUP($A397,БДСМ!$A$353:$O$1956,15,0),0)</f>
        <v>0</v>
      </c>
      <c r="AE397" s="225" t="n">
        <f aca="false">IFERROR(VLOOKUP($A397,#REF!,13,0),0)</f>
        <v>0</v>
      </c>
      <c r="AF397" s="225" t="n">
        <f aca="false">AB397+AD397</f>
        <v>0</v>
      </c>
      <c r="AG397" s="225" t="n">
        <f aca="false">AC397+AE397</f>
        <v>0</v>
      </c>
    </row>
    <row r="398" customFormat="false" ht="15.05" hidden="false" customHeight="false" outlineLevel="0" collapsed="false">
      <c r="G398" s="0"/>
      <c r="AA398" s="191" t="n">
        <f aca="false">IF($P398,$P398,$F398)</f>
        <v>0</v>
      </c>
      <c r="AB398" s="225" t="n">
        <f aca="false">IF($J398=$E$22,$H398*448,0)</f>
        <v>0</v>
      </c>
      <c r="AC398" s="225" t="n">
        <f aca="false">IF($J398=$E$22,$I398*448,0)</f>
        <v>0</v>
      </c>
      <c r="AD398" s="327" t="n">
        <f aca="false">IFERROR(VLOOKUP($A398,БДСМ!$A$353:$O$1956,15,0),0)</f>
        <v>0</v>
      </c>
      <c r="AE398" s="225" t="n">
        <f aca="false">IFERROR(VLOOKUP($A398,#REF!,13,0),0)</f>
        <v>0</v>
      </c>
      <c r="AF398" s="225" t="n">
        <f aca="false">AB398+AD398</f>
        <v>0</v>
      </c>
      <c r="AG398" s="225" t="n">
        <f aca="false">AC398+AE398</f>
        <v>0</v>
      </c>
    </row>
    <row r="399" customFormat="false" ht="15.05" hidden="false" customHeight="false" outlineLevel="0" collapsed="false">
      <c r="G399" s="0"/>
      <c r="AA399" s="191" t="n">
        <f aca="false">IF($P399,$P399,$F399)</f>
        <v>0</v>
      </c>
      <c r="AB399" s="225" t="n">
        <f aca="false">IF($J399=$E$22,$H399*448,0)</f>
        <v>0</v>
      </c>
      <c r="AC399" s="225" t="n">
        <f aca="false">IF($J399=$E$22,$I399*448,0)</f>
        <v>0</v>
      </c>
      <c r="AD399" s="327" t="n">
        <f aca="false">IFERROR(VLOOKUP($A399,БДСМ!$A$353:$O$1956,15,0),0)</f>
        <v>0</v>
      </c>
      <c r="AE399" s="225" t="n">
        <f aca="false">IFERROR(VLOOKUP($A399,#REF!,13,0),0)</f>
        <v>0</v>
      </c>
      <c r="AF399" s="225" t="n">
        <f aca="false">AB399+AD399</f>
        <v>0</v>
      </c>
      <c r="AG399" s="225" t="n">
        <f aca="false">AC399+AE399</f>
        <v>0</v>
      </c>
    </row>
    <row r="400" customFormat="false" ht="15.05" hidden="false" customHeight="false" outlineLevel="0" collapsed="false">
      <c r="G400" s="0"/>
      <c r="AA400" s="191" t="n">
        <f aca="false">IF($P400,$P400,$F400)</f>
        <v>0</v>
      </c>
      <c r="AB400" s="225" t="n">
        <f aca="false">IF($J400=$E$22,$H400*448,0)</f>
        <v>0</v>
      </c>
      <c r="AC400" s="225" t="n">
        <f aca="false">IF($J400=$E$22,$I400*448,0)</f>
        <v>0</v>
      </c>
      <c r="AD400" s="327" t="n">
        <f aca="false">IFERROR(VLOOKUP($A400,БДСМ!$A$353:$O$1956,15,0),0)</f>
        <v>0</v>
      </c>
      <c r="AE400" s="225" t="n">
        <f aca="false">IFERROR(VLOOKUP($A400,#REF!,13,0),0)</f>
        <v>0</v>
      </c>
      <c r="AF400" s="225" t="n">
        <f aca="false">AB400+AD400</f>
        <v>0</v>
      </c>
      <c r="AG400" s="225" t="n">
        <f aca="false">AC400+AE400</f>
        <v>0</v>
      </c>
    </row>
    <row r="401" customFormat="false" ht="15.05" hidden="false" customHeight="false" outlineLevel="0" collapsed="false">
      <c r="G401" s="0"/>
      <c r="AA401" s="191" t="n">
        <f aca="false">IF($P401,$P401,$F401)</f>
        <v>0</v>
      </c>
      <c r="AB401" s="225" t="n">
        <f aca="false">IF($J401=$E$22,$H401*448,0)</f>
        <v>0</v>
      </c>
      <c r="AC401" s="225" t="n">
        <f aca="false">IF($J401=$E$22,$I401*448,0)</f>
        <v>0</v>
      </c>
      <c r="AD401" s="327" t="n">
        <f aca="false">IFERROR(VLOOKUP($A401,БДСМ!$A$353:$O$1956,15,0),0)</f>
        <v>0</v>
      </c>
      <c r="AE401" s="225" t="n">
        <f aca="false">IFERROR(VLOOKUP($A401,#REF!,13,0),0)</f>
        <v>0</v>
      </c>
      <c r="AF401" s="225" t="n">
        <f aca="false">AB401+AD401</f>
        <v>0</v>
      </c>
      <c r="AG401" s="225" t="n">
        <f aca="false">AC401+AE401</f>
        <v>0</v>
      </c>
    </row>
    <row r="402" customFormat="false" ht="15.05" hidden="false" customHeight="false" outlineLevel="0" collapsed="false">
      <c r="G402" s="0"/>
      <c r="AA402" s="191" t="n">
        <f aca="false">IF($P402,$P402,$F402)</f>
        <v>0</v>
      </c>
      <c r="AB402" s="225" t="n">
        <f aca="false">IF($J402=$E$22,$H402*448,0)</f>
        <v>0</v>
      </c>
      <c r="AC402" s="225" t="n">
        <f aca="false">IF($J402=$E$22,$I402*448,0)</f>
        <v>0</v>
      </c>
      <c r="AD402" s="327" t="n">
        <f aca="false">IFERROR(VLOOKUP($A402,БДСМ!$A$353:$O$1956,15,0),0)</f>
        <v>0</v>
      </c>
      <c r="AE402" s="225" t="n">
        <f aca="false">IFERROR(VLOOKUP($A402,#REF!,13,0),0)</f>
        <v>0</v>
      </c>
      <c r="AF402" s="225" t="n">
        <f aca="false">AB402+AD402</f>
        <v>0</v>
      </c>
      <c r="AG402" s="225" t="n">
        <f aca="false">AC402+AE402</f>
        <v>0</v>
      </c>
    </row>
    <row r="403" customFormat="false" ht="15.05" hidden="false" customHeight="false" outlineLevel="0" collapsed="false">
      <c r="G403" s="0"/>
      <c r="AA403" s="191" t="n">
        <f aca="false">IF($P403,$P403,$F403)</f>
        <v>0</v>
      </c>
      <c r="AB403" s="225" t="n">
        <f aca="false">IF($J403=$E$22,$H403*448,0)</f>
        <v>0</v>
      </c>
      <c r="AC403" s="225" t="n">
        <f aca="false">IF($J403=$E$22,$I403*448,0)</f>
        <v>0</v>
      </c>
      <c r="AD403" s="327" t="n">
        <f aca="false">IFERROR(VLOOKUP($A403,БДСМ!$A$353:$O$1956,15,0),0)</f>
        <v>0</v>
      </c>
      <c r="AE403" s="225" t="n">
        <f aca="false">IFERROR(VLOOKUP($A403,#REF!,13,0),0)</f>
        <v>0</v>
      </c>
      <c r="AF403" s="225" t="n">
        <f aca="false">AB403+AD403</f>
        <v>0</v>
      </c>
      <c r="AG403" s="225" t="n">
        <f aca="false">AC403+AE403</f>
        <v>0</v>
      </c>
    </row>
    <row r="404" customFormat="false" ht="15.05" hidden="false" customHeight="false" outlineLevel="0" collapsed="false">
      <c r="G404" s="0"/>
      <c r="AA404" s="191" t="n">
        <f aca="false">IF($P404,$P404,$F404)</f>
        <v>0</v>
      </c>
      <c r="AB404" s="225" t="n">
        <f aca="false">IF($J404=$E$22,$H404*448,0)</f>
        <v>0</v>
      </c>
      <c r="AC404" s="225" t="n">
        <f aca="false">IF($J404=$E$22,$I404*448,0)</f>
        <v>0</v>
      </c>
      <c r="AD404" s="327" t="n">
        <f aca="false">IFERROR(VLOOKUP($A404,БДСМ!$A$353:$O$1956,15,0),0)</f>
        <v>0</v>
      </c>
      <c r="AE404" s="225" t="n">
        <f aca="false">IFERROR(VLOOKUP($A404,#REF!,13,0),0)</f>
        <v>0</v>
      </c>
      <c r="AF404" s="225" t="n">
        <f aca="false">AB404+AD404</f>
        <v>0</v>
      </c>
      <c r="AG404" s="225" t="n">
        <f aca="false">AC404+AE404</f>
        <v>0</v>
      </c>
    </row>
    <row r="405" customFormat="false" ht="15.05" hidden="false" customHeight="false" outlineLevel="0" collapsed="false">
      <c r="G405" s="0"/>
      <c r="AA405" s="191" t="n">
        <f aca="false">IF($P405,$P405,$F405)</f>
        <v>0</v>
      </c>
      <c r="AB405" s="225" t="n">
        <f aca="false">IF($J405=$E$22,$H405*448,0)</f>
        <v>0</v>
      </c>
      <c r="AC405" s="225" t="n">
        <f aca="false">IF($J405=$E$22,$I405*448,0)</f>
        <v>0</v>
      </c>
      <c r="AD405" s="327" t="n">
        <f aca="false">IFERROR(VLOOKUP($A405,БДСМ!$A$353:$O$1956,15,0),0)</f>
        <v>0</v>
      </c>
      <c r="AE405" s="225" t="n">
        <f aca="false">IFERROR(VLOOKUP($A405,#REF!,13,0),0)</f>
        <v>0</v>
      </c>
      <c r="AF405" s="225" t="n">
        <f aca="false">AB405+AD405</f>
        <v>0</v>
      </c>
      <c r="AG405" s="225" t="n">
        <f aca="false">AC405+AE405</f>
        <v>0</v>
      </c>
    </row>
    <row r="406" customFormat="false" ht="15.05" hidden="false" customHeight="false" outlineLevel="0" collapsed="false">
      <c r="G406" s="0"/>
      <c r="AA406" s="191" t="n">
        <f aca="false">IF($P406,$P406,$F406)</f>
        <v>0</v>
      </c>
      <c r="AB406" s="225" t="n">
        <f aca="false">IF($J406=$E$22,$H406*448,0)</f>
        <v>0</v>
      </c>
      <c r="AC406" s="225" t="n">
        <f aca="false">IF($J406=$E$22,$I406*448,0)</f>
        <v>0</v>
      </c>
      <c r="AD406" s="327" t="n">
        <f aca="false">IFERROR(VLOOKUP($A406,БДСМ!$A$353:$O$1956,15,0),0)</f>
        <v>0</v>
      </c>
      <c r="AE406" s="225" t="n">
        <f aca="false">IFERROR(VLOOKUP($A406,#REF!,13,0),0)</f>
        <v>0</v>
      </c>
      <c r="AF406" s="225" t="n">
        <f aca="false">AB406+AD406</f>
        <v>0</v>
      </c>
      <c r="AG406" s="225" t="n">
        <f aca="false">AC406+AE406</f>
        <v>0</v>
      </c>
    </row>
    <row r="407" customFormat="false" ht="15.05" hidden="false" customHeight="false" outlineLevel="0" collapsed="false">
      <c r="G407" s="0"/>
      <c r="AA407" s="191" t="n">
        <f aca="false">IF($P407,$P407,$F407)</f>
        <v>0</v>
      </c>
      <c r="AB407" s="225" t="n">
        <f aca="false">IF($J407=$E$22,$H407*448,0)</f>
        <v>0</v>
      </c>
      <c r="AC407" s="225" t="n">
        <f aca="false">IF($J407=$E$22,$I407*448,0)</f>
        <v>0</v>
      </c>
      <c r="AD407" s="327" t="n">
        <f aca="false">IFERROR(VLOOKUP($A407,БДСМ!$A$353:$O$1956,15,0),0)</f>
        <v>0</v>
      </c>
      <c r="AE407" s="225" t="n">
        <f aca="false">IFERROR(VLOOKUP($A407,#REF!,13,0),0)</f>
        <v>0</v>
      </c>
      <c r="AF407" s="225" t="n">
        <f aca="false">AB407+AD407</f>
        <v>0</v>
      </c>
      <c r="AG407" s="225" t="n">
        <f aca="false">AC407+AE407</f>
        <v>0</v>
      </c>
    </row>
    <row r="408" customFormat="false" ht="15.05" hidden="false" customHeight="false" outlineLevel="0" collapsed="false">
      <c r="G408" s="0"/>
      <c r="AA408" s="191" t="n">
        <f aca="false">IF($P408,$P408,$F408)</f>
        <v>0</v>
      </c>
      <c r="AB408" s="225" t="n">
        <f aca="false">IF($J408=$E$22,$H408*448,0)</f>
        <v>0</v>
      </c>
      <c r="AC408" s="225" t="n">
        <f aca="false">IF($J408=$E$22,$I408*448,0)</f>
        <v>0</v>
      </c>
      <c r="AD408" s="327" t="n">
        <f aca="false">IFERROR(VLOOKUP($A408,БДСМ!$A$353:$O$1956,15,0),0)</f>
        <v>0</v>
      </c>
      <c r="AE408" s="225" t="n">
        <f aca="false">IFERROR(VLOOKUP($A408,#REF!,13,0),0)</f>
        <v>0</v>
      </c>
      <c r="AF408" s="225" t="n">
        <f aca="false">AB408+AD408</f>
        <v>0</v>
      </c>
      <c r="AG408" s="225" t="n">
        <f aca="false">AC408+AE408</f>
        <v>0</v>
      </c>
    </row>
    <row r="409" customFormat="false" ht="15.05" hidden="false" customHeight="false" outlineLevel="0" collapsed="false">
      <c r="G409" s="0"/>
      <c r="AA409" s="191" t="n">
        <f aca="false">IF($P409,$P409,$F409)</f>
        <v>0</v>
      </c>
      <c r="AB409" s="225" t="n">
        <f aca="false">IF($J409=$E$22,$H409*448,0)</f>
        <v>0</v>
      </c>
      <c r="AC409" s="225" t="n">
        <f aca="false">IF($J409=$E$22,$I409*448,0)</f>
        <v>0</v>
      </c>
      <c r="AD409" s="327" t="n">
        <f aca="false">IFERROR(VLOOKUP($A409,БДСМ!$A$353:$O$1956,15,0),0)</f>
        <v>0</v>
      </c>
      <c r="AE409" s="225" t="n">
        <f aca="false">IFERROR(VLOOKUP($A409,#REF!,13,0),0)</f>
        <v>0</v>
      </c>
      <c r="AF409" s="225" t="n">
        <f aca="false">AB409+AD409</f>
        <v>0</v>
      </c>
      <c r="AG409" s="225" t="n">
        <f aca="false">AC409+AE409</f>
        <v>0</v>
      </c>
    </row>
    <row r="410" customFormat="false" ht="15.05" hidden="false" customHeight="false" outlineLevel="0" collapsed="false">
      <c r="G410" s="0"/>
      <c r="AA410" s="191" t="n">
        <f aca="false">IF($P410,$P410,$F410)</f>
        <v>0</v>
      </c>
      <c r="AB410" s="225" t="n">
        <f aca="false">IF($J410=$E$22,$H410*448,0)</f>
        <v>0</v>
      </c>
      <c r="AC410" s="225" t="n">
        <f aca="false">IF($J410=$E$22,$I410*448,0)</f>
        <v>0</v>
      </c>
      <c r="AD410" s="327" t="n">
        <f aca="false">IFERROR(VLOOKUP($A410,БДСМ!$A$353:$O$1956,15,0),0)</f>
        <v>0</v>
      </c>
      <c r="AE410" s="225" t="n">
        <f aca="false">IFERROR(VLOOKUP($A410,#REF!,13,0),0)</f>
        <v>0</v>
      </c>
      <c r="AF410" s="225" t="n">
        <f aca="false">AB410+AD410</f>
        <v>0</v>
      </c>
      <c r="AG410" s="225" t="n">
        <f aca="false">AC410+AE410</f>
        <v>0</v>
      </c>
    </row>
    <row r="411" customFormat="false" ht="15.05" hidden="false" customHeight="false" outlineLevel="0" collapsed="false">
      <c r="G411" s="0"/>
      <c r="AA411" s="191" t="n">
        <f aca="false">IF($P411,$P411,$F411)</f>
        <v>0</v>
      </c>
      <c r="AB411" s="225" t="n">
        <f aca="false">IF($J411=$E$22,$H411*448,0)</f>
        <v>0</v>
      </c>
      <c r="AC411" s="225" t="n">
        <f aca="false">IF($J411=$E$22,$I411*448,0)</f>
        <v>0</v>
      </c>
      <c r="AD411" s="327" t="n">
        <f aca="false">IFERROR(VLOOKUP($A411,БДСМ!$A$353:$O$1956,15,0),0)</f>
        <v>0</v>
      </c>
      <c r="AE411" s="225" t="n">
        <f aca="false">IFERROR(VLOOKUP($A411,#REF!,13,0),0)</f>
        <v>0</v>
      </c>
      <c r="AF411" s="225" t="n">
        <f aca="false">AB411+AD411</f>
        <v>0</v>
      </c>
      <c r="AG411" s="225" t="n">
        <f aca="false">AC411+AE411</f>
        <v>0</v>
      </c>
    </row>
    <row r="412" customFormat="false" ht="15.05" hidden="false" customHeight="false" outlineLevel="0" collapsed="false">
      <c r="G412" s="0"/>
      <c r="AA412" s="191" t="n">
        <f aca="false">IF($P412,$P412,$F412)</f>
        <v>0</v>
      </c>
      <c r="AB412" s="225" t="n">
        <f aca="false">IF($J412=$E$22,$H412*448,0)</f>
        <v>0</v>
      </c>
      <c r="AC412" s="225" t="n">
        <f aca="false">IF($J412=$E$22,$I412*448,0)</f>
        <v>0</v>
      </c>
      <c r="AD412" s="327" t="n">
        <f aca="false">IFERROR(VLOOKUP($A412,БДСМ!$A$353:$O$1956,15,0),0)</f>
        <v>0</v>
      </c>
      <c r="AE412" s="225" t="n">
        <f aca="false">IFERROR(VLOOKUP($A412,#REF!,13,0),0)</f>
        <v>0</v>
      </c>
      <c r="AF412" s="225" t="n">
        <f aca="false">AB412+AD412</f>
        <v>0</v>
      </c>
      <c r="AG412" s="225" t="n">
        <f aca="false">AC412+AE412</f>
        <v>0</v>
      </c>
    </row>
    <row r="413" customFormat="false" ht="15.05" hidden="false" customHeight="false" outlineLevel="0" collapsed="false">
      <c r="G413" s="0"/>
      <c r="AA413" s="191" t="n">
        <f aca="false">IF($P413,$P413,$F413)</f>
        <v>0</v>
      </c>
      <c r="AB413" s="225" t="n">
        <f aca="false">IF($J413=$E$22,$H413*448,0)</f>
        <v>0</v>
      </c>
      <c r="AC413" s="225" t="n">
        <f aca="false">IF($J413=$E$22,$I413*448,0)</f>
        <v>0</v>
      </c>
      <c r="AD413" s="327" t="n">
        <f aca="false">IFERROR(VLOOKUP($A413,БДСМ!$A$353:$O$1956,15,0),0)</f>
        <v>0</v>
      </c>
      <c r="AE413" s="225" t="n">
        <f aca="false">IFERROR(VLOOKUP($A413,#REF!,13,0),0)</f>
        <v>0</v>
      </c>
      <c r="AF413" s="225" t="n">
        <f aca="false">AB413+AD413</f>
        <v>0</v>
      </c>
      <c r="AG413" s="225" t="n">
        <f aca="false">AC413+AE413</f>
        <v>0</v>
      </c>
    </row>
    <row r="414" customFormat="false" ht="15.05" hidden="false" customHeight="false" outlineLevel="0" collapsed="false">
      <c r="G414" s="0"/>
      <c r="AA414" s="191" t="n">
        <f aca="false">IF($P414,$P414,$F414)</f>
        <v>0</v>
      </c>
      <c r="AB414" s="225" t="n">
        <f aca="false">IF($J414=$E$22,$H414*448,0)</f>
        <v>0</v>
      </c>
      <c r="AC414" s="225" t="n">
        <f aca="false">IF($J414=$E$22,$I414*448,0)</f>
        <v>0</v>
      </c>
      <c r="AD414" s="327" t="n">
        <f aca="false">IFERROR(VLOOKUP($A414,БДСМ!$A$353:$O$1956,15,0),0)</f>
        <v>0</v>
      </c>
      <c r="AE414" s="225" t="n">
        <f aca="false">IFERROR(VLOOKUP($A414,#REF!,13,0),0)</f>
        <v>0</v>
      </c>
      <c r="AF414" s="225" t="n">
        <f aca="false">AB414+AD414</f>
        <v>0</v>
      </c>
      <c r="AG414" s="225" t="n">
        <f aca="false">AC414+AE414</f>
        <v>0</v>
      </c>
    </row>
    <row r="415" customFormat="false" ht="15.05" hidden="false" customHeight="false" outlineLevel="0" collapsed="false">
      <c r="G415" s="0"/>
      <c r="AA415" s="191" t="n">
        <f aca="false">IF($P415,$P415,$F415)</f>
        <v>0</v>
      </c>
      <c r="AB415" s="225" t="n">
        <f aca="false">IF($J415=$E$22,$H415*448,0)</f>
        <v>0</v>
      </c>
      <c r="AC415" s="225" t="n">
        <f aca="false">IF($J415=$E$22,$I415*448,0)</f>
        <v>0</v>
      </c>
      <c r="AD415" s="327" t="n">
        <f aca="false">IFERROR(VLOOKUP($A415,БДСМ!$A$353:$O$1956,15,0),0)</f>
        <v>0</v>
      </c>
      <c r="AE415" s="225" t="n">
        <f aca="false">IFERROR(VLOOKUP($A415,#REF!,13,0),0)</f>
        <v>0</v>
      </c>
      <c r="AF415" s="225" t="n">
        <f aca="false">AB415+AD415</f>
        <v>0</v>
      </c>
      <c r="AG415" s="225" t="n">
        <f aca="false">AC415+AE415</f>
        <v>0</v>
      </c>
    </row>
    <row r="416" customFormat="false" ht="15.05" hidden="false" customHeight="false" outlineLevel="0" collapsed="false">
      <c r="G416" s="0"/>
      <c r="AA416" s="191" t="n">
        <f aca="false">IF($P416,$P416,$F416)</f>
        <v>0</v>
      </c>
      <c r="AB416" s="225" t="n">
        <f aca="false">IF($J416=$E$22,$H416*448,0)</f>
        <v>0</v>
      </c>
      <c r="AC416" s="225" t="n">
        <f aca="false">IF($J416=$E$22,$I416*448,0)</f>
        <v>0</v>
      </c>
      <c r="AD416" s="327" t="n">
        <f aca="false">IFERROR(VLOOKUP($A416,БДСМ!$A$353:$O$1956,15,0),0)</f>
        <v>0</v>
      </c>
      <c r="AE416" s="225" t="n">
        <f aca="false">IFERROR(VLOOKUP($A416,#REF!,13,0),0)</f>
        <v>0</v>
      </c>
      <c r="AF416" s="225" t="n">
        <f aca="false">AB416+AD416</f>
        <v>0</v>
      </c>
      <c r="AG416" s="225" t="n">
        <f aca="false">AC416+AE416</f>
        <v>0</v>
      </c>
    </row>
    <row r="417" customFormat="false" ht="15.05" hidden="false" customHeight="false" outlineLevel="0" collapsed="false">
      <c r="G417" s="0"/>
      <c r="AA417" s="191" t="n">
        <f aca="false">IF($P417,$P417,$F417)</f>
        <v>0</v>
      </c>
      <c r="AB417" s="225" t="n">
        <f aca="false">IF($J417=$E$22,$H417*448,0)</f>
        <v>0</v>
      </c>
      <c r="AC417" s="225" t="n">
        <f aca="false">IF($J417=$E$22,$I417*448,0)</f>
        <v>0</v>
      </c>
      <c r="AD417" s="327" t="n">
        <f aca="false">IFERROR(VLOOKUP($A417,БДСМ!$A$353:$O$1956,15,0),0)</f>
        <v>0</v>
      </c>
      <c r="AE417" s="225" t="n">
        <f aca="false">IFERROR(VLOOKUP($A417,#REF!,13,0),0)</f>
        <v>0</v>
      </c>
      <c r="AF417" s="225" t="n">
        <f aca="false">AB417+AD417</f>
        <v>0</v>
      </c>
      <c r="AG417" s="225" t="n">
        <f aca="false">AC417+AE417</f>
        <v>0</v>
      </c>
    </row>
    <row r="418" customFormat="false" ht="15.05" hidden="false" customHeight="false" outlineLevel="0" collapsed="false">
      <c r="G418" s="0"/>
      <c r="AA418" s="191" t="n">
        <f aca="false">IF($P418,$P418,$F418)</f>
        <v>0</v>
      </c>
      <c r="AB418" s="225" t="n">
        <f aca="false">IF($J418=$E$22,$H418*448,0)</f>
        <v>0</v>
      </c>
      <c r="AC418" s="225" t="n">
        <f aca="false">IF($J418=$E$22,$I418*448,0)</f>
        <v>0</v>
      </c>
      <c r="AD418" s="327" t="n">
        <f aca="false">IFERROR(VLOOKUP($A418,БДСМ!$A$353:$O$1956,15,0),0)</f>
        <v>0</v>
      </c>
      <c r="AE418" s="225" t="n">
        <f aca="false">IFERROR(VLOOKUP($A418,#REF!,13,0),0)</f>
        <v>0</v>
      </c>
      <c r="AF418" s="225" t="n">
        <f aca="false">AB418+AD418</f>
        <v>0</v>
      </c>
      <c r="AG418" s="225" t="n">
        <f aca="false">AC418+AE418</f>
        <v>0</v>
      </c>
    </row>
    <row r="419" customFormat="false" ht="15.05" hidden="false" customHeight="false" outlineLevel="0" collapsed="false">
      <c r="G419" s="0"/>
      <c r="AA419" s="191" t="n">
        <f aca="false">IF($P419,$P419,$F419)</f>
        <v>0</v>
      </c>
      <c r="AB419" s="225" t="n">
        <f aca="false">IF($J419=$E$22,$H419*448,0)</f>
        <v>0</v>
      </c>
      <c r="AC419" s="225" t="n">
        <f aca="false">IF($J419=$E$22,$I419*448,0)</f>
        <v>0</v>
      </c>
      <c r="AD419" s="327" t="n">
        <f aca="false">IFERROR(VLOOKUP($A419,БДСМ!$A$353:$O$1956,15,0),0)</f>
        <v>0</v>
      </c>
      <c r="AE419" s="225" t="n">
        <f aca="false">IFERROR(VLOOKUP($A419,#REF!,13,0),0)</f>
        <v>0</v>
      </c>
      <c r="AF419" s="225" t="n">
        <f aca="false">AB419+AD419</f>
        <v>0</v>
      </c>
      <c r="AG419" s="225" t="n">
        <f aca="false">AC419+AE419</f>
        <v>0</v>
      </c>
    </row>
    <row r="420" customFormat="false" ht="15.05" hidden="false" customHeight="false" outlineLevel="0" collapsed="false">
      <c r="G420" s="0"/>
      <c r="AA420" s="191" t="n">
        <f aca="false">IF($P420,$P420,$F420)</f>
        <v>0</v>
      </c>
      <c r="AB420" s="225" t="n">
        <f aca="false">IF($J420=$E$22,$H420*448,0)</f>
        <v>0</v>
      </c>
      <c r="AC420" s="225" t="n">
        <f aca="false">IF($J420=$E$22,$I420*448,0)</f>
        <v>0</v>
      </c>
      <c r="AD420" s="327" t="n">
        <f aca="false">IFERROR(VLOOKUP($A420,БДСМ!$A$353:$O$1956,15,0),0)</f>
        <v>0</v>
      </c>
      <c r="AE420" s="225" t="n">
        <f aca="false">IFERROR(VLOOKUP($A420,#REF!,13,0),0)</f>
        <v>0</v>
      </c>
      <c r="AF420" s="225" t="n">
        <f aca="false">AB420+AD420</f>
        <v>0</v>
      </c>
      <c r="AG420" s="225" t="n">
        <f aca="false">AC420+AE420</f>
        <v>0</v>
      </c>
    </row>
    <row r="421" customFormat="false" ht="15.05" hidden="false" customHeight="false" outlineLevel="0" collapsed="false">
      <c r="G421" s="0"/>
      <c r="AA421" s="191" t="n">
        <f aca="false">IF($P421,$P421,$F421)</f>
        <v>0</v>
      </c>
      <c r="AB421" s="225" t="n">
        <f aca="false">IF($J421=$E$22,$H421*448,0)</f>
        <v>0</v>
      </c>
      <c r="AC421" s="225" t="n">
        <f aca="false">IF($J421=$E$22,$I421*448,0)</f>
        <v>0</v>
      </c>
      <c r="AD421" s="327" t="n">
        <f aca="false">IFERROR(VLOOKUP($A421,БДСМ!$A$353:$O$1956,15,0),0)</f>
        <v>0</v>
      </c>
      <c r="AE421" s="225" t="n">
        <f aca="false">IFERROR(VLOOKUP($A421,#REF!,13,0),0)</f>
        <v>0</v>
      </c>
      <c r="AF421" s="225" t="n">
        <f aca="false">AB421+AD421</f>
        <v>0</v>
      </c>
      <c r="AG421" s="225" t="n">
        <f aca="false">AC421+AE421</f>
        <v>0</v>
      </c>
    </row>
    <row r="422" customFormat="false" ht="15.05" hidden="false" customHeight="false" outlineLevel="0" collapsed="false">
      <c r="G422" s="0"/>
      <c r="AA422" s="191" t="n">
        <f aca="false">IF($P422,$P422,$F422)</f>
        <v>0</v>
      </c>
      <c r="AB422" s="225" t="n">
        <f aca="false">IF($J422=$E$22,$H422*448,0)</f>
        <v>0</v>
      </c>
      <c r="AC422" s="225" t="n">
        <f aca="false">IF($J422=$E$22,$I422*448,0)</f>
        <v>0</v>
      </c>
      <c r="AD422" s="327" t="n">
        <f aca="false">IFERROR(VLOOKUP($A422,БДСМ!$A$353:$O$1956,15,0),0)</f>
        <v>0</v>
      </c>
      <c r="AE422" s="225" t="n">
        <f aca="false">IFERROR(VLOOKUP($A422,#REF!,13,0),0)</f>
        <v>0</v>
      </c>
      <c r="AF422" s="225" t="n">
        <f aca="false">AB422+AD422</f>
        <v>0</v>
      </c>
      <c r="AG422" s="225" t="n">
        <f aca="false">AC422+AE422</f>
        <v>0</v>
      </c>
    </row>
    <row r="423" customFormat="false" ht="15.05" hidden="false" customHeight="false" outlineLevel="0" collapsed="false">
      <c r="G423" s="0"/>
      <c r="AA423" s="191" t="n">
        <f aca="false">IF($P423,$P423,$F423)</f>
        <v>0</v>
      </c>
      <c r="AB423" s="225" t="n">
        <f aca="false">IF($J423=$E$22,$H423*448,0)</f>
        <v>0</v>
      </c>
      <c r="AC423" s="225" t="n">
        <f aca="false">IF($J423=$E$22,$I423*448,0)</f>
        <v>0</v>
      </c>
      <c r="AD423" s="327" t="n">
        <f aca="false">IFERROR(VLOOKUP($A423,БДСМ!$A$353:$O$1956,15,0),0)</f>
        <v>0</v>
      </c>
      <c r="AE423" s="225" t="n">
        <f aca="false">IFERROR(VLOOKUP($A423,#REF!,13,0),0)</f>
        <v>0</v>
      </c>
      <c r="AF423" s="225" t="n">
        <f aca="false">AB423+AD423</f>
        <v>0</v>
      </c>
      <c r="AG423" s="225" t="n">
        <f aca="false">AC423+AE423</f>
        <v>0</v>
      </c>
    </row>
    <row r="424" customFormat="false" ht="15.05" hidden="false" customHeight="false" outlineLevel="0" collapsed="false">
      <c r="G424" s="0"/>
      <c r="AA424" s="191" t="n">
        <f aca="false">IF($P424,$P424,$F424)</f>
        <v>0</v>
      </c>
      <c r="AB424" s="225" t="n">
        <f aca="false">IF($J424=$E$22,$H424*448,0)</f>
        <v>0</v>
      </c>
      <c r="AC424" s="225" t="n">
        <f aca="false">IF($J424=$E$22,$I424*448,0)</f>
        <v>0</v>
      </c>
      <c r="AD424" s="327" t="n">
        <f aca="false">IFERROR(VLOOKUP($A424,БДСМ!$A$353:$O$1956,15,0),0)</f>
        <v>0</v>
      </c>
      <c r="AE424" s="225" t="n">
        <f aca="false">IFERROR(VLOOKUP($A424,#REF!,13,0),0)</f>
        <v>0</v>
      </c>
      <c r="AF424" s="225" t="n">
        <f aca="false">AB424+AD424</f>
        <v>0</v>
      </c>
      <c r="AG424" s="225" t="n">
        <f aca="false">AC424+AE424</f>
        <v>0</v>
      </c>
    </row>
    <row r="425" customFormat="false" ht="15.05" hidden="false" customHeight="false" outlineLevel="0" collapsed="false">
      <c r="G425" s="0"/>
      <c r="AA425" s="191" t="n">
        <f aca="false">IF($P425,$P425,$F425)</f>
        <v>0</v>
      </c>
      <c r="AB425" s="225" t="n">
        <f aca="false">IF($J425=$E$22,$H425*448,0)</f>
        <v>0</v>
      </c>
      <c r="AC425" s="225" t="n">
        <f aca="false">IF($J425=$E$22,$I425*448,0)</f>
        <v>0</v>
      </c>
      <c r="AD425" s="327" t="n">
        <f aca="false">IFERROR(VLOOKUP($A425,БДСМ!$A$353:$O$1956,15,0),0)</f>
        <v>0</v>
      </c>
      <c r="AE425" s="225" t="n">
        <f aca="false">IFERROR(VLOOKUP($A425,#REF!,13,0),0)</f>
        <v>0</v>
      </c>
      <c r="AF425" s="225" t="n">
        <f aca="false">AB425+AD425</f>
        <v>0</v>
      </c>
      <c r="AG425" s="225" t="n">
        <f aca="false">AC425+AE425</f>
        <v>0</v>
      </c>
    </row>
    <row r="426" customFormat="false" ht="15.05" hidden="false" customHeight="false" outlineLevel="0" collapsed="false">
      <c r="G426" s="0"/>
      <c r="AA426" s="191" t="n">
        <f aca="false">IF($P426,$P426,$F426)</f>
        <v>0</v>
      </c>
      <c r="AB426" s="225" t="n">
        <f aca="false">IF($J426=$E$22,$H426*448,0)</f>
        <v>0</v>
      </c>
      <c r="AC426" s="225" t="n">
        <f aca="false">IF($J426=$E$22,$I426*448,0)</f>
        <v>0</v>
      </c>
      <c r="AD426" s="327" t="n">
        <f aca="false">IFERROR(VLOOKUP($A426,БДСМ!$A$353:$O$1956,15,0),0)</f>
        <v>0</v>
      </c>
      <c r="AE426" s="225" t="n">
        <f aca="false">IFERROR(VLOOKUP($A426,#REF!,13,0),0)</f>
        <v>0</v>
      </c>
      <c r="AF426" s="225" t="n">
        <f aca="false">AB426+AD426</f>
        <v>0</v>
      </c>
      <c r="AG426" s="225" t="n">
        <f aca="false">AC426+AE426</f>
        <v>0</v>
      </c>
    </row>
    <row r="427" customFormat="false" ht="15.05" hidden="false" customHeight="false" outlineLevel="0" collapsed="false">
      <c r="G427" s="0"/>
      <c r="AA427" s="191" t="n">
        <f aca="false">IF($P427,$P427,$F427)</f>
        <v>0</v>
      </c>
      <c r="AB427" s="225" t="n">
        <f aca="false">IF($J427=$E$22,$H427*448,0)</f>
        <v>0</v>
      </c>
      <c r="AC427" s="225" t="n">
        <f aca="false">IF($J427=$E$22,$I427*448,0)</f>
        <v>0</v>
      </c>
      <c r="AD427" s="327" t="n">
        <f aca="false">IFERROR(VLOOKUP($A427,БДСМ!$A$353:$O$1956,15,0),0)</f>
        <v>0</v>
      </c>
      <c r="AE427" s="225" t="n">
        <f aca="false">IFERROR(VLOOKUP($A427,#REF!,13,0),0)</f>
        <v>0</v>
      </c>
      <c r="AF427" s="225" t="n">
        <f aca="false">AB427+AD427</f>
        <v>0</v>
      </c>
      <c r="AG427" s="225" t="n">
        <f aca="false">AC427+AE427</f>
        <v>0</v>
      </c>
    </row>
    <row r="428" customFormat="false" ht="15.05" hidden="false" customHeight="false" outlineLevel="0" collapsed="false">
      <c r="G428" s="0"/>
      <c r="AA428" s="191" t="n">
        <f aca="false">IF($P428,$P428,$F428)</f>
        <v>0</v>
      </c>
      <c r="AB428" s="225" t="n">
        <f aca="false">IF($J428=$E$22,$H428*448,0)</f>
        <v>0</v>
      </c>
      <c r="AC428" s="225" t="n">
        <f aca="false">IF($J428=$E$22,$I428*448,0)</f>
        <v>0</v>
      </c>
      <c r="AD428" s="327" t="n">
        <f aca="false">IFERROR(VLOOKUP($A428,БДСМ!$A$353:$O$1956,15,0),0)</f>
        <v>0</v>
      </c>
      <c r="AE428" s="225" t="n">
        <f aca="false">IFERROR(VLOOKUP($A428,#REF!,13,0),0)</f>
        <v>0</v>
      </c>
      <c r="AF428" s="225" t="n">
        <f aca="false">AB428+AD428</f>
        <v>0</v>
      </c>
      <c r="AG428" s="225" t="n">
        <f aca="false">AC428+AE428</f>
        <v>0</v>
      </c>
    </row>
    <row r="429" customFormat="false" ht="15.05" hidden="false" customHeight="false" outlineLevel="0" collapsed="false">
      <c r="G429" s="0"/>
      <c r="AA429" s="191" t="n">
        <f aca="false">IF($P429,$P429,$F429)</f>
        <v>0</v>
      </c>
      <c r="AB429" s="225" t="n">
        <f aca="false">IF($J429=$E$22,$H429*448,0)</f>
        <v>0</v>
      </c>
      <c r="AC429" s="225" t="n">
        <f aca="false">IF($J429=$E$22,$I429*448,0)</f>
        <v>0</v>
      </c>
      <c r="AD429" s="327" t="n">
        <f aca="false">IFERROR(VLOOKUP($A429,БДСМ!$A$353:$O$1956,15,0),0)</f>
        <v>0</v>
      </c>
      <c r="AE429" s="225" t="n">
        <f aca="false">IFERROR(VLOOKUP($A429,#REF!,13,0),0)</f>
        <v>0</v>
      </c>
      <c r="AF429" s="225" t="n">
        <f aca="false">AB429+AD429</f>
        <v>0</v>
      </c>
      <c r="AG429" s="225" t="n">
        <f aca="false">AC429+AE429</f>
        <v>0</v>
      </c>
    </row>
    <row r="430" customFormat="false" ht="15.05" hidden="false" customHeight="false" outlineLevel="0" collapsed="false">
      <c r="G430" s="0"/>
      <c r="AA430" s="191" t="n">
        <f aca="false">IF($P430,$P430,$F430)</f>
        <v>0</v>
      </c>
      <c r="AB430" s="225" t="n">
        <f aca="false">IF($J430=$E$22,$H430*448,0)</f>
        <v>0</v>
      </c>
      <c r="AC430" s="225" t="n">
        <f aca="false">IF($J430=$E$22,$I430*448,0)</f>
        <v>0</v>
      </c>
      <c r="AD430" s="327" t="n">
        <f aca="false">IFERROR(VLOOKUP($A430,БДСМ!$A$353:$O$1956,15,0),0)</f>
        <v>0</v>
      </c>
      <c r="AE430" s="225" t="n">
        <f aca="false">IFERROR(VLOOKUP($A430,#REF!,13,0),0)</f>
        <v>0</v>
      </c>
      <c r="AF430" s="225" t="n">
        <f aca="false">AB430+AD430</f>
        <v>0</v>
      </c>
      <c r="AG430" s="225" t="n">
        <f aca="false">AC430+AE430</f>
        <v>0</v>
      </c>
    </row>
    <row r="431" customFormat="false" ht="15.05" hidden="false" customHeight="false" outlineLevel="0" collapsed="false">
      <c r="G431" s="0"/>
      <c r="AA431" s="191" t="n">
        <f aca="false">IF($P431,$P431,$F431)</f>
        <v>0</v>
      </c>
      <c r="AB431" s="225" t="n">
        <f aca="false">IF($J431=$E$22,$H431*448,0)</f>
        <v>0</v>
      </c>
      <c r="AC431" s="225" t="n">
        <f aca="false">IF($J431=$E$22,$I431*448,0)</f>
        <v>0</v>
      </c>
      <c r="AD431" s="327" t="n">
        <f aca="false">IFERROR(VLOOKUP($A431,БДСМ!$A$353:$O$1956,15,0),0)</f>
        <v>0</v>
      </c>
      <c r="AE431" s="225" t="n">
        <f aca="false">IFERROR(VLOOKUP($A431,#REF!,13,0),0)</f>
        <v>0</v>
      </c>
      <c r="AF431" s="225" t="n">
        <f aca="false">AB431+AD431</f>
        <v>0</v>
      </c>
      <c r="AG431" s="225" t="n">
        <f aca="false">AC431+AE431</f>
        <v>0</v>
      </c>
    </row>
    <row r="432" customFormat="false" ht="15.05" hidden="false" customHeight="false" outlineLevel="0" collapsed="false">
      <c r="G432" s="0"/>
      <c r="AA432" s="191" t="n">
        <f aca="false">IF($P432,$P432,$F432)</f>
        <v>0</v>
      </c>
      <c r="AB432" s="225" t="n">
        <f aca="false">IF($J432=$E$22,$H432*448,0)</f>
        <v>0</v>
      </c>
      <c r="AC432" s="225" t="n">
        <f aca="false">IF($J432=$E$22,$I432*448,0)</f>
        <v>0</v>
      </c>
      <c r="AD432" s="327" t="n">
        <f aca="false">IFERROR(VLOOKUP($A432,БДСМ!$A$353:$O$1956,15,0),0)</f>
        <v>0</v>
      </c>
      <c r="AE432" s="225" t="n">
        <f aca="false">IFERROR(VLOOKUP($A432,#REF!,13,0),0)</f>
        <v>0</v>
      </c>
      <c r="AF432" s="225" t="n">
        <f aca="false">AB432+AD432</f>
        <v>0</v>
      </c>
      <c r="AG432" s="225" t="n">
        <f aca="false">AC432+AE432</f>
        <v>0</v>
      </c>
    </row>
    <row r="433" customFormat="false" ht="15.05" hidden="false" customHeight="false" outlineLevel="0" collapsed="false">
      <c r="G433" s="0"/>
      <c r="AA433" s="191" t="n">
        <f aca="false">IF($P433,$P433,$F433)</f>
        <v>0</v>
      </c>
      <c r="AB433" s="225" t="n">
        <f aca="false">IF($J433=$E$22,$H433*448,0)</f>
        <v>0</v>
      </c>
      <c r="AC433" s="225" t="n">
        <f aca="false">IF($J433=$E$22,$I433*448,0)</f>
        <v>0</v>
      </c>
      <c r="AD433" s="327" t="n">
        <f aca="false">IFERROR(VLOOKUP($A433,БДСМ!$A$353:$O$1956,15,0),0)</f>
        <v>0</v>
      </c>
      <c r="AE433" s="225" t="n">
        <f aca="false">IFERROR(VLOOKUP($A433,#REF!,13,0),0)</f>
        <v>0</v>
      </c>
      <c r="AF433" s="225" t="n">
        <f aca="false">AB433+AD433</f>
        <v>0</v>
      </c>
      <c r="AG433" s="225" t="n">
        <f aca="false">AC433+AE433</f>
        <v>0</v>
      </c>
    </row>
    <row r="434" customFormat="false" ht="15.05" hidden="false" customHeight="false" outlineLevel="0" collapsed="false">
      <c r="G434" s="0"/>
      <c r="AA434" s="191" t="n">
        <f aca="false">IF($P434,$P434,$F434)</f>
        <v>0</v>
      </c>
      <c r="AB434" s="225" t="n">
        <f aca="false">IF($J434=$E$22,$H434*448,0)</f>
        <v>0</v>
      </c>
      <c r="AC434" s="225" t="n">
        <f aca="false">IF($J434=$E$22,$I434*448,0)</f>
        <v>0</v>
      </c>
      <c r="AD434" s="327" t="n">
        <f aca="false">IFERROR(VLOOKUP($A434,БДСМ!$A$353:$O$1956,15,0),0)</f>
        <v>0</v>
      </c>
      <c r="AE434" s="225" t="n">
        <f aca="false">IFERROR(VLOOKUP($A434,#REF!,13,0),0)</f>
        <v>0</v>
      </c>
      <c r="AF434" s="225" t="n">
        <f aca="false">AB434+AD434</f>
        <v>0</v>
      </c>
      <c r="AG434" s="225" t="n">
        <f aca="false">AC434+AE434</f>
        <v>0</v>
      </c>
    </row>
    <row r="435" customFormat="false" ht="15.05" hidden="false" customHeight="false" outlineLevel="0" collapsed="false">
      <c r="G435" s="0"/>
      <c r="AA435" s="191" t="n">
        <f aca="false">IF($P435,$P435,$F435)</f>
        <v>0</v>
      </c>
      <c r="AB435" s="225" t="n">
        <f aca="false">IF($J435=$E$22,$H435*448,0)</f>
        <v>0</v>
      </c>
      <c r="AC435" s="225" t="n">
        <f aca="false">IF($J435=$E$22,$I435*448,0)</f>
        <v>0</v>
      </c>
      <c r="AD435" s="327" t="n">
        <f aca="false">IFERROR(VLOOKUP($A435,БДСМ!$A$353:$O$1956,15,0),0)</f>
        <v>0</v>
      </c>
      <c r="AE435" s="225" t="n">
        <f aca="false">IFERROR(VLOOKUP($A435,#REF!,13,0),0)</f>
        <v>0</v>
      </c>
      <c r="AF435" s="225" t="n">
        <f aca="false">AB435+AD435</f>
        <v>0</v>
      </c>
      <c r="AG435" s="225" t="n">
        <f aca="false">AC435+AE435</f>
        <v>0</v>
      </c>
    </row>
    <row r="436" customFormat="false" ht="15.05" hidden="false" customHeight="false" outlineLevel="0" collapsed="false">
      <c r="G436" s="0"/>
      <c r="AA436" s="191" t="n">
        <f aca="false">IF($P436,$P436,$F436)</f>
        <v>0</v>
      </c>
      <c r="AB436" s="225" t="n">
        <f aca="false">IF($J436=$E$22,$H436*448,0)</f>
        <v>0</v>
      </c>
      <c r="AC436" s="225" t="n">
        <f aca="false">IF($J436=$E$22,$I436*448,0)</f>
        <v>0</v>
      </c>
      <c r="AD436" s="327" t="n">
        <f aca="false">IFERROR(VLOOKUP($A436,БДСМ!$A$353:$O$1956,15,0),0)</f>
        <v>0</v>
      </c>
      <c r="AE436" s="225" t="n">
        <f aca="false">IFERROR(VLOOKUP($A436,#REF!,13,0),0)</f>
        <v>0</v>
      </c>
      <c r="AF436" s="225" t="n">
        <f aca="false">AB436+AD436</f>
        <v>0</v>
      </c>
      <c r="AG436" s="225" t="n">
        <f aca="false">AC436+AE436</f>
        <v>0</v>
      </c>
    </row>
    <row r="437" customFormat="false" ht="15.05" hidden="false" customHeight="false" outlineLevel="0" collapsed="false">
      <c r="G437" s="0"/>
      <c r="AA437" s="191" t="n">
        <f aca="false">IF($P437,$P437,$F437)</f>
        <v>0</v>
      </c>
      <c r="AB437" s="225" t="n">
        <f aca="false">IF($J437=$E$22,$H437*448,0)</f>
        <v>0</v>
      </c>
      <c r="AC437" s="225" t="n">
        <f aca="false">IF($J437=$E$22,$I437*448,0)</f>
        <v>0</v>
      </c>
      <c r="AD437" s="327" t="n">
        <f aca="false">IFERROR(VLOOKUP($A437,БДСМ!$A$353:$O$1956,15,0),0)</f>
        <v>0</v>
      </c>
      <c r="AE437" s="225" t="n">
        <f aca="false">IFERROR(VLOOKUP($A437,#REF!,13,0),0)</f>
        <v>0</v>
      </c>
      <c r="AF437" s="225" t="n">
        <f aca="false">AB437+AD437</f>
        <v>0</v>
      </c>
      <c r="AG437" s="225" t="n">
        <f aca="false">AC437+AE437</f>
        <v>0</v>
      </c>
    </row>
    <row r="438" customFormat="false" ht="15.05" hidden="false" customHeight="false" outlineLevel="0" collapsed="false">
      <c r="G438" s="0"/>
      <c r="AA438" s="191" t="n">
        <f aca="false">IF($P438,$P438,$F438)</f>
        <v>0</v>
      </c>
      <c r="AB438" s="225" t="n">
        <f aca="false">IF($J438=$E$22,$H438*448,0)</f>
        <v>0</v>
      </c>
      <c r="AC438" s="225" t="n">
        <f aca="false">IF($J438=$E$22,$I438*448,0)</f>
        <v>0</v>
      </c>
      <c r="AD438" s="327" t="n">
        <f aca="false">IFERROR(VLOOKUP($A438,БДСМ!$A$353:$O$1956,15,0),0)</f>
        <v>0</v>
      </c>
      <c r="AE438" s="225" t="n">
        <f aca="false">IFERROR(VLOOKUP($A438,#REF!,13,0),0)</f>
        <v>0</v>
      </c>
      <c r="AF438" s="225" t="n">
        <f aca="false">AB438+AD438</f>
        <v>0</v>
      </c>
      <c r="AG438" s="225" t="n">
        <f aca="false">AC438+AE438</f>
        <v>0</v>
      </c>
    </row>
    <row r="439" customFormat="false" ht="15.05" hidden="false" customHeight="false" outlineLevel="0" collapsed="false">
      <c r="G439" s="0"/>
      <c r="AA439" s="191" t="n">
        <f aca="false">IF($P439,$P439,$F439)</f>
        <v>0</v>
      </c>
      <c r="AB439" s="225" t="n">
        <f aca="false">IF($J439=$E$22,$H439*448,0)</f>
        <v>0</v>
      </c>
      <c r="AC439" s="225" t="n">
        <f aca="false">IF($J439=$E$22,$I439*448,0)</f>
        <v>0</v>
      </c>
      <c r="AD439" s="327" t="n">
        <f aca="false">IFERROR(VLOOKUP($A439,БДСМ!$A$353:$O$1956,15,0),0)</f>
        <v>0</v>
      </c>
      <c r="AE439" s="225" t="n">
        <f aca="false">IFERROR(VLOOKUP($A439,#REF!,13,0),0)</f>
        <v>0</v>
      </c>
      <c r="AF439" s="225" t="n">
        <f aca="false">AB439+AD439</f>
        <v>0</v>
      </c>
      <c r="AG439" s="225" t="n">
        <f aca="false">AC439+AE439</f>
        <v>0</v>
      </c>
    </row>
    <row r="440" customFormat="false" ht="15.05" hidden="false" customHeight="false" outlineLevel="0" collapsed="false">
      <c r="G440" s="0"/>
      <c r="AA440" s="191" t="n">
        <f aca="false">IF($P440,$P440,$F440)</f>
        <v>0</v>
      </c>
      <c r="AB440" s="225" t="n">
        <f aca="false">IF($J440=$E$22,$H440*448,0)</f>
        <v>0</v>
      </c>
      <c r="AC440" s="225" t="n">
        <f aca="false">IF($J440=$E$22,$I440*448,0)</f>
        <v>0</v>
      </c>
      <c r="AD440" s="327" t="n">
        <f aca="false">IFERROR(VLOOKUP($A440,БДСМ!$A$353:$O$1956,15,0),0)</f>
        <v>0</v>
      </c>
      <c r="AE440" s="225" t="n">
        <f aca="false">IFERROR(VLOOKUP($A440,#REF!,13,0),0)</f>
        <v>0</v>
      </c>
      <c r="AF440" s="225" t="n">
        <f aca="false">AB440+AD440</f>
        <v>0</v>
      </c>
      <c r="AG440" s="225" t="n">
        <f aca="false">AC440+AE440</f>
        <v>0</v>
      </c>
    </row>
    <row r="441" customFormat="false" ht="15.05" hidden="false" customHeight="false" outlineLevel="0" collapsed="false">
      <c r="G441" s="0"/>
      <c r="AA441" s="191" t="n">
        <f aca="false">IF($P441,$P441,$F441)</f>
        <v>0</v>
      </c>
      <c r="AB441" s="225" t="n">
        <f aca="false">IF($J441=$E$22,$H441*448,0)</f>
        <v>0</v>
      </c>
      <c r="AC441" s="225" t="n">
        <f aca="false">IF($J441=$E$22,$I441*448,0)</f>
        <v>0</v>
      </c>
      <c r="AD441" s="327" t="n">
        <f aca="false">IFERROR(VLOOKUP($A441,БДСМ!$A$353:$O$1956,15,0),0)</f>
        <v>0</v>
      </c>
      <c r="AE441" s="225" t="n">
        <f aca="false">IFERROR(VLOOKUP($A441,#REF!,13,0),0)</f>
        <v>0</v>
      </c>
      <c r="AF441" s="225" t="n">
        <f aca="false">AB441+AD441</f>
        <v>0</v>
      </c>
      <c r="AG441" s="225" t="n">
        <f aca="false">AC441+AE441</f>
        <v>0</v>
      </c>
    </row>
    <row r="442" customFormat="false" ht="15.05" hidden="false" customHeight="false" outlineLevel="0" collapsed="false">
      <c r="G442" s="0"/>
      <c r="AA442" s="191" t="n">
        <f aca="false">IF($P442,$P442,$F442)</f>
        <v>0</v>
      </c>
      <c r="AB442" s="225" t="n">
        <f aca="false">IF($J442=$E$22,$H442*448,0)</f>
        <v>0</v>
      </c>
      <c r="AC442" s="225" t="n">
        <f aca="false">IF($J442=$E$22,$I442*448,0)</f>
        <v>0</v>
      </c>
      <c r="AD442" s="327" t="n">
        <f aca="false">IFERROR(VLOOKUP($A442,БДСМ!$A$353:$O$1956,15,0),0)</f>
        <v>0</v>
      </c>
      <c r="AE442" s="225" t="n">
        <f aca="false">IFERROR(VLOOKUP($A442,#REF!,13,0),0)</f>
        <v>0</v>
      </c>
      <c r="AF442" s="225" t="n">
        <f aca="false">AB442+AD442</f>
        <v>0</v>
      </c>
      <c r="AG442" s="225" t="n">
        <f aca="false">AC442+AE442</f>
        <v>0</v>
      </c>
    </row>
    <row r="443" customFormat="false" ht="15.05" hidden="false" customHeight="false" outlineLevel="0" collapsed="false">
      <c r="G443" s="0"/>
      <c r="AA443" s="191" t="n">
        <f aca="false">IF($P443,$P443,$F443)</f>
        <v>0</v>
      </c>
      <c r="AB443" s="225" t="n">
        <f aca="false">IF($J443=$E$22,$H443*448,0)</f>
        <v>0</v>
      </c>
      <c r="AC443" s="225" t="n">
        <f aca="false">IF($J443=$E$22,$I443*448,0)</f>
        <v>0</v>
      </c>
      <c r="AD443" s="327" t="n">
        <f aca="false">IFERROR(VLOOKUP($A443,БДСМ!$A$353:$O$1956,15,0),0)</f>
        <v>0</v>
      </c>
      <c r="AE443" s="225" t="n">
        <f aca="false">IFERROR(VLOOKUP($A443,#REF!,13,0),0)</f>
        <v>0</v>
      </c>
      <c r="AF443" s="225" t="n">
        <f aca="false">AB443+AD443</f>
        <v>0</v>
      </c>
      <c r="AG443" s="225" t="n">
        <f aca="false">AC443+AE443</f>
        <v>0</v>
      </c>
    </row>
    <row r="444" customFormat="false" ht="15.05" hidden="false" customHeight="false" outlineLevel="0" collapsed="false">
      <c r="G444" s="0"/>
      <c r="AA444" s="191" t="n">
        <f aca="false">IF($P444,$P444,$F444)</f>
        <v>0</v>
      </c>
      <c r="AB444" s="225" t="n">
        <f aca="false">IF($J444=$E$22,$H444*448,0)</f>
        <v>0</v>
      </c>
      <c r="AC444" s="225" t="n">
        <f aca="false">IF($J444=$E$22,$I444*448,0)</f>
        <v>0</v>
      </c>
      <c r="AD444" s="327" t="n">
        <f aca="false">IFERROR(VLOOKUP($A444,БДСМ!$A$353:$O$1956,15,0),0)</f>
        <v>0</v>
      </c>
      <c r="AE444" s="225" t="n">
        <f aca="false">IFERROR(VLOOKUP($A444,#REF!,13,0),0)</f>
        <v>0</v>
      </c>
      <c r="AF444" s="225" t="n">
        <f aca="false">AB444+AD444</f>
        <v>0</v>
      </c>
      <c r="AG444" s="225" t="n">
        <f aca="false">AC444+AE444</f>
        <v>0</v>
      </c>
    </row>
    <row r="445" customFormat="false" ht="15.05" hidden="false" customHeight="false" outlineLevel="0" collapsed="false">
      <c r="G445" s="0"/>
      <c r="AA445" s="191" t="n">
        <f aca="false">IF($P445,$P445,$F445)</f>
        <v>0</v>
      </c>
      <c r="AB445" s="225" t="n">
        <f aca="false">IF($J445=$E$22,$H445*448,0)</f>
        <v>0</v>
      </c>
      <c r="AC445" s="225" t="n">
        <f aca="false">IF($J445=$E$22,$I445*448,0)</f>
        <v>0</v>
      </c>
      <c r="AD445" s="327" t="n">
        <f aca="false">IFERROR(VLOOKUP($A445,БДСМ!$A$353:$O$1956,15,0),0)</f>
        <v>0</v>
      </c>
      <c r="AE445" s="225" t="n">
        <f aca="false">IFERROR(VLOOKUP($A445,#REF!,13,0),0)</f>
        <v>0</v>
      </c>
      <c r="AF445" s="225" t="n">
        <f aca="false">AB445+AD445</f>
        <v>0</v>
      </c>
      <c r="AG445" s="225" t="n">
        <f aca="false">AC445+AE445</f>
        <v>0</v>
      </c>
    </row>
    <row r="446" customFormat="false" ht="15.05" hidden="false" customHeight="false" outlineLevel="0" collapsed="false">
      <c r="G446" s="0"/>
      <c r="AA446" s="191" t="n">
        <f aca="false">IF($P446,$P446,$F446)</f>
        <v>0</v>
      </c>
      <c r="AB446" s="225" t="n">
        <f aca="false">IF($J446=$E$22,$H446*448,0)</f>
        <v>0</v>
      </c>
      <c r="AC446" s="225" t="n">
        <f aca="false">IF($J446=$E$22,$I446*448,0)</f>
        <v>0</v>
      </c>
      <c r="AD446" s="327" t="n">
        <f aca="false">IFERROR(VLOOKUP($A446,БДСМ!$A$353:$O$1956,15,0),0)</f>
        <v>0</v>
      </c>
      <c r="AE446" s="225" t="n">
        <f aca="false">IFERROR(VLOOKUP($A446,#REF!,13,0),0)</f>
        <v>0</v>
      </c>
      <c r="AF446" s="225" t="n">
        <f aca="false">AB446+AD446</f>
        <v>0</v>
      </c>
      <c r="AG446" s="225" t="n">
        <f aca="false">AC446+AE446</f>
        <v>0</v>
      </c>
    </row>
    <row r="447" customFormat="false" ht="15.05" hidden="false" customHeight="false" outlineLevel="0" collapsed="false">
      <c r="G447" s="0"/>
      <c r="AA447" s="191" t="n">
        <f aca="false">IF($P447,$P447,$F447)</f>
        <v>0</v>
      </c>
      <c r="AB447" s="225" t="n">
        <f aca="false">IF($J447=$E$22,$H447*448,0)</f>
        <v>0</v>
      </c>
      <c r="AC447" s="225" t="n">
        <f aca="false">IF($J447=$E$22,$I447*448,0)</f>
        <v>0</v>
      </c>
      <c r="AD447" s="327" t="n">
        <f aca="false">IFERROR(VLOOKUP($A447,БДСМ!$A$353:$O$1956,15,0),0)</f>
        <v>0</v>
      </c>
      <c r="AE447" s="225" t="n">
        <f aca="false">IFERROR(VLOOKUP($A447,#REF!,13,0),0)</f>
        <v>0</v>
      </c>
      <c r="AF447" s="225" t="n">
        <f aca="false">AB447+AD447</f>
        <v>0</v>
      </c>
      <c r="AG447" s="225" t="n">
        <f aca="false">AC447+AE447</f>
        <v>0</v>
      </c>
    </row>
    <row r="448" customFormat="false" ht="15.05" hidden="false" customHeight="false" outlineLevel="0" collapsed="false">
      <c r="G448" s="0"/>
      <c r="AA448" s="191" t="n">
        <f aca="false">IF($P448,$P448,$F448)</f>
        <v>0</v>
      </c>
      <c r="AB448" s="225" t="n">
        <f aca="false">IF($J448=$E$22,$H448*448,0)</f>
        <v>0</v>
      </c>
      <c r="AC448" s="225" t="n">
        <f aca="false">IF($J448=$E$22,$I448*448,0)</f>
        <v>0</v>
      </c>
      <c r="AD448" s="327" t="n">
        <f aca="false">IFERROR(VLOOKUP($A448,БДСМ!$A$353:$O$1956,15,0),0)</f>
        <v>0</v>
      </c>
      <c r="AE448" s="225" t="n">
        <f aca="false">IFERROR(VLOOKUP($A448,#REF!,13,0),0)</f>
        <v>0</v>
      </c>
      <c r="AF448" s="225" t="n">
        <f aca="false">AB448+AD448</f>
        <v>0</v>
      </c>
      <c r="AG448" s="225" t="n">
        <f aca="false">AC448+AE448</f>
        <v>0</v>
      </c>
    </row>
    <row r="449" customFormat="false" ht="15.05" hidden="false" customHeight="false" outlineLevel="0" collapsed="false">
      <c r="G449" s="0"/>
      <c r="AA449" s="191" t="n">
        <f aca="false">IF($P449,$P449,$F449)</f>
        <v>0</v>
      </c>
      <c r="AB449" s="225" t="n">
        <f aca="false">IF($J449=$E$22,$H449*448,0)</f>
        <v>0</v>
      </c>
      <c r="AC449" s="225" t="n">
        <f aca="false">IF($J449=$E$22,$I449*448,0)</f>
        <v>0</v>
      </c>
      <c r="AD449" s="327" t="n">
        <f aca="false">IFERROR(VLOOKUP($A449,БДСМ!$A$353:$O$1956,15,0),0)</f>
        <v>0</v>
      </c>
      <c r="AE449" s="225" t="n">
        <f aca="false">IFERROR(VLOOKUP($A449,#REF!,13,0),0)</f>
        <v>0</v>
      </c>
      <c r="AF449" s="225" t="n">
        <f aca="false">AB449+AD449</f>
        <v>0</v>
      </c>
      <c r="AG449" s="225" t="n">
        <f aca="false">AC449+AE449</f>
        <v>0</v>
      </c>
    </row>
    <row r="450" customFormat="false" ht="15.05" hidden="false" customHeight="false" outlineLevel="0" collapsed="false">
      <c r="G450" s="0"/>
      <c r="AA450" s="191" t="n">
        <f aca="false">IF($P450,$P450,$F450)</f>
        <v>0</v>
      </c>
      <c r="AB450" s="225" t="n">
        <f aca="false">IF($J450=$E$22,$H450*448,0)</f>
        <v>0</v>
      </c>
      <c r="AC450" s="225" t="n">
        <f aca="false">IF($J450=$E$22,$I450*448,0)</f>
        <v>0</v>
      </c>
      <c r="AD450" s="327" t="n">
        <f aca="false">IFERROR(VLOOKUP($A450,БДСМ!$A$353:$O$1956,15,0),0)</f>
        <v>0</v>
      </c>
      <c r="AE450" s="225" t="n">
        <f aca="false">IFERROR(VLOOKUP($A450,#REF!,13,0),0)</f>
        <v>0</v>
      </c>
      <c r="AF450" s="225" t="n">
        <f aca="false">AB450+AD450</f>
        <v>0</v>
      </c>
      <c r="AG450" s="225" t="n">
        <f aca="false">AC450+AE450</f>
        <v>0</v>
      </c>
    </row>
    <row r="451" customFormat="false" ht="15.05" hidden="false" customHeight="false" outlineLevel="0" collapsed="false">
      <c r="G451" s="0"/>
      <c r="AA451" s="191" t="n">
        <f aca="false">IF($P451,$P451,$F451)</f>
        <v>0</v>
      </c>
      <c r="AB451" s="225" t="n">
        <f aca="false">IF($J451=$E$22,$H451*448,0)</f>
        <v>0</v>
      </c>
      <c r="AC451" s="225" t="n">
        <f aca="false">IF($J451=$E$22,$I451*448,0)</f>
        <v>0</v>
      </c>
      <c r="AD451" s="327" t="n">
        <f aca="false">IFERROR(VLOOKUP($A451,БДСМ!$A$353:$O$1956,15,0),0)</f>
        <v>0</v>
      </c>
      <c r="AE451" s="225" t="n">
        <f aca="false">IFERROR(VLOOKUP($A451,#REF!,13,0),0)</f>
        <v>0</v>
      </c>
      <c r="AF451" s="225" t="n">
        <f aca="false">AB451+AD451</f>
        <v>0</v>
      </c>
      <c r="AG451" s="225" t="n">
        <f aca="false">AC451+AE451</f>
        <v>0</v>
      </c>
    </row>
    <row r="452" customFormat="false" ht="15.05" hidden="false" customHeight="false" outlineLevel="0" collapsed="false">
      <c r="G452" s="0"/>
      <c r="AA452" s="191" t="n">
        <f aca="false">IF($P452,$P452,$F452)</f>
        <v>0</v>
      </c>
      <c r="AB452" s="225" t="n">
        <f aca="false">IF($J452=$E$22,$H452*448,0)</f>
        <v>0</v>
      </c>
      <c r="AC452" s="225" t="n">
        <f aca="false">IF($J452=$E$22,$I452*448,0)</f>
        <v>0</v>
      </c>
      <c r="AD452" s="327" t="n">
        <f aca="false">IFERROR(VLOOKUP($A452,БДСМ!$A$353:$O$1956,15,0),0)</f>
        <v>0</v>
      </c>
      <c r="AE452" s="225" t="n">
        <f aca="false">IFERROR(VLOOKUP($A452,#REF!,13,0),0)</f>
        <v>0</v>
      </c>
      <c r="AF452" s="225" t="n">
        <f aca="false">AB452+AD452</f>
        <v>0</v>
      </c>
      <c r="AG452" s="225" t="n">
        <f aca="false">AC452+AE452</f>
        <v>0</v>
      </c>
    </row>
    <row r="453" customFormat="false" ht="15.05" hidden="false" customHeight="false" outlineLevel="0" collapsed="false">
      <c r="G453" s="0"/>
      <c r="AA453" s="191" t="n">
        <f aca="false">IF($P453,$P453,$F453)</f>
        <v>0</v>
      </c>
      <c r="AB453" s="225" t="n">
        <f aca="false">IF($J453=$E$22,$H453*448,0)</f>
        <v>0</v>
      </c>
      <c r="AC453" s="225" t="n">
        <f aca="false">IF($J453=$E$22,$I453*448,0)</f>
        <v>0</v>
      </c>
      <c r="AD453" s="327" t="n">
        <f aca="false">IFERROR(VLOOKUP($A453,БДСМ!$A$353:$O$1956,15,0),0)</f>
        <v>0</v>
      </c>
      <c r="AE453" s="225" t="n">
        <f aca="false">IFERROR(VLOOKUP($A453,#REF!,13,0),0)</f>
        <v>0</v>
      </c>
      <c r="AF453" s="225" t="n">
        <f aca="false">AB453+AD453</f>
        <v>0</v>
      </c>
      <c r="AG453" s="225" t="n">
        <f aca="false">AC453+AE453</f>
        <v>0</v>
      </c>
    </row>
    <row r="454" customFormat="false" ht="15.05" hidden="false" customHeight="false" outlineLevel="0" collapsed="false">
      <c r="G454" s="0"/>
      <c r="AA454" s="191" t="n">
        <f aca="false">IF($P454,$P454,$F454)</f>
        <v>0</v>
      </c>
      <c r="AB454" s="225" t="n">
        <f aca="false">IF($J454=$E$22,$H454*448,0)</f>
        <v>0</v>
      </c>
      <c r="AC454" s="225" t="n">
        <f aca="false">IF($J454=$E$22,$I454*448,0)</f>
        <v>0</v>
      </c>
      <c r="AD454" s="327" t="n">
        <f aca="false">IFERROR(VLOOKUP($A454,БДСМ!$A$353:$O$1956,15,0),0)</f>
        <v>0</v>
      </c>
      <c r="AE454" s="225" t="n">
        <f aca="false">IFERROR(VLOOKUP($A454,#REF!,13,0),0)</f>
        <v>0</v>
      </c>
      <c r="AF454" s="225" t="n">
        <f aca="false">AB454+AD454</f>
        <v>0</v>
      </c>
      <c r="AG454" s="225" t="n">
        <f aca="false">AC454+AE454</f>
        <v>0</v>
      </c>
    </row>
    <row r="455" customFormat="false" ht="15.05" hidden="false" customHeight="false" outlineLevel="0" collapsed="false">
      <c r="G455" s="0"/>
      <c r="AA455" s="191" t="n">
        <f aca="false">IF($P455,$P455,$F455)</f>
        <v>0</v>
      </c>
      <c r="AB455" s="225" t="n">
        <f aca="false">IF($J455=$E$22,$H455*448,0)</f>
        <v>0</v>
      </c>
      <c r="AC455" s="225" t="n">
        <f aca="false">IF($J455=$E$22,$I455*448,0)</f>
        <v>0</v>
      </c>
      <c r="AD455" s="327" t="n">
        <f aca="false">IFERROR(VLOOKUP($A455,БДСМ!$A$353:$O$1956,15,0),0)</f>
        <v>0</v>
      </c>
      <c r="AE455" s="225" t="n">
        <f aca="false">IFERROR(VLOOKUP($A455,#REF!,13,0),0)</f>
        <v>0</v>
      </c>
      <c r="AF455" s="225" t="n">
        <f aca="false">AB455+AD455</f>
        <v>0</v>
      </c>
      <c r="AG455" s="225" t="n">
        <f aca="false">AC455+AE455</f>
        <v>0</v>
      </c>
    </row>
    <row r="456" customFormat="false" ht="15.05" hidden="false" customHeight="false" outlineLevel="0" collapsed="false">
      <c r="G456" s="0"/>
      <c r="AA456" s="191" t="n">
        <f aca="false">IF($P456,$P456,$F456)</f>
        <v>0</v>
      </c>
      <c r="AB456" s="225" t="n">
        <f aca="false">IF($J456=$E$22,$H456*448,0)</f>
        <v>0</v>
      </c>
      <c r="AC456" s="225" t="n">
        <f aca="false">IF($J456=$E$22,$I456*448,0)</f>
        <v>0</v>
      </c>
      <c r="AD456" s="327" t="n">
        <f aca="false">IFERROR(VLOOKUP($A456,БДСМ!$A$353:$O$1956,15,0),0)</f>
        <v>0</v>
      </c>
      <c r="AE456" s="225" t="n">
        <f aca="false">IFERROR(VLOOKUP($A456,#REF!,13,0),0)</f>
        <v>0</v>
      </c>
      <c r="AF456" s="225" t="n">
        <f aca="false">AB456+AD456</f>
        <v>0</v>
      </c>
      <c r="AG456" s="225" t="n">
        <f aca="false">AC456+AE456</f>
        <v>0</v>
      </c>
    </row>
    <row r="457" customFormat="false" ht="15.05" hidden="false" customHeight="false" outlineLevel="0" collapsed="false">
      <c r="G457" s="0"/>
      <c r="AA457" s="191" t="n">
        <f aca="false">IF($P457,$P457,$F457)</f>
        <v>0</v>
      </c>
      <c r="AB457" s="225" t="n">
        <f aca="false">IF($J457=$E$22,$H457*448,0)</f>
        <v>0</v>
      </c>
      <c r="AC457" s="225" t="n">
        <f aca="false">IF($J457=$E$22,$I457*448,0)</f>
        <v>0</v>
      </c>
      <c r="AD457" s="327" t="n">
        <f aca="false">IFERROR(VLOOKUP($A457,БДСМ!$A$353:$O$1956,15,0),0)</f>
        <v>0</v>
      </c>
      <c r="AE457" s="225" t="n">
        <f aca="false">IFERROR(VLOOKUP($A457,#REF!,13,0),0)</f>
        <v>0</v>
      </c>
      <c r="AF457" s="225" t="n">
        <f aca="false">AB457+AD457</f>
        <v>0</v>
      </c>
      <c r="AG457" s="225" t="n">
        <f aca="false">AC457+AE457</f>
        <v>0</v>
      </c>
    </row>
    <row r="458" customFormat="false" ht="15.05" hidden="false" customHeight="false" outlineLevel="0" collapsed="false">
      <c r="G458" s="0"/>
      <c r="AA458" s="191" t="n">
        <f aca="false">IF($P458,$P458,$F458)</f>
        <v>0</v>
      </c>
      <c r="AB458" s="225" t="n">
        <f aca="false">IF($J458=$E$22,$H458*448,0)</f>
        <v>0</v>
      </c>
      <c r="AC458" s="225" t="n">
        <f aca="false">IF($J458=$E$22,$I458*448,0)</f>
        <v>0</v>
      </c>
      <c r="AD458" s="327" t="n">
        <f aca="false">IFERROR(VLOOKUP($A458,БДСМ!$A$353:$O$1956,15,0),0)</f>
        <v>0</v>
      </c>
      <c r="AE458" s="225" t="n">
        <f aca="false">IFERROR(VLOOKUP($A458,#REF!,13,0),0)</f>
        <v>0</v>
      </c>
      <c r="AF458" s="225" t="n">
        <f aca="false">AB458+AD458</f>
        <v>0</v>
      </c>
      <c r="AG458" s="225" t="n">
        <f aca="false">AC458+AE458</f>
        <v>0</v>
      </c>
    </row>
    <row r="459" customFormat="false" ht="15.05" hidden="false" customHeight="false" outlineLevel="0" collapsed="false">
      <c r="G459" s="0"/>
      <c r="AA459" s="191" t="n">
        <f aca="false">IF($P459,$P459,$F459)</f>
        <v>0</v>
      </c>
      <c r="AB459" s="225" t="n">
        <f aca="false">IF($J459=$E$22,$H459*448,0)</f>
        <v>0</v>
      </c>
      <c r="AC459" s="225" t="n">
        <f aca="false">IF($J459=$E$22,$I459*448,0)</f>
        <v>0</v>
      </c>
      <c r="AD459" s="327" t="n">
        <f aca="false">IFERROR(VLOOKUP($A459,БДСМ!$A$353:$O$1956,15,0),0)</f>
        <v>0</v>
      </c>
      <c r="AE459" s="225" t="n">
        <f aca="false">IFERROR(VLOOKUP($A459,#REF!,13,0),0)</f>
        <v>0</v>
      </c>
      <c r="AF459" s="225" t="n">
        <f aca="false">AB459+AD459</f>
        <v>0</v>
      </c>
      <c r="AG459" s="225" t="n">
        <f aca="false">AC459+AE459</f>
        <v>0</v>
      </c>
    </row>
    <row r="460" customFormat="false" ht="15.05" hidden="false" customHeight="false" outlineLevel="0" collapsed="false">
      <c r="G460" s="0"/>
      <c r="AA460" s="191" t="n">
        <f aca="false">IF($P460,$P460,$F460)</f>
        <v>0</v>
      </c>
      <c r="AB460" s="225" t="n">
        <f aca="false">IF($J460=$E$22,$H460*448,0)</f>
        <v>0</v>
      </c>
      <c r="AC460" s="225" t="n">
        <f aca="false">IF($J460=$E$22,$I460*448,0)</f>
        <v>0</v>
      </c>
      <c r="AD460" s="327" t="n">
        <f aca="false">IFERROR(VLOOKUP($A460,БДСМ!$A$353:$O$1956,15,0),0)</f>
        <v>0</v>
      </c>
      <c r="AE460" s="225" t="n">
        <f aca="false">IFERROR(VLOOKUP($A460,#REF!,13,0),0)</f>
        <v>0</v>
      </c>
      <c r="AF460" s="225" t="n">
        <f aca="false">AB460+AD460</f>
        <v>0</v>
      </c>
      <c r="AG460" s="225" t="n">
        <f aca="false">AC460+AE460</f>
        <v>0</v>
      </c>
    </row>
    <row r="461" customFormat="false" ht="15.05" hidden="false" customHeight="false" outlineLevel="0" collapsed="false">
      <c r="G461" s="0"/>
      <c r="AA461" s="191" t="n">
        <f aca="false">IF($P461,$P461,$F461)</f>
        <v>0</v>
      </c>
      <c r="AB461" s="225" t="n">
        <f aca="false">IF($J461=$E$22,$H461*448,0)</f>
        <v>0</v>
      </c>
      <c r="AC461" s="225" t="n">
        <f aca="false">IF($J461=$E$22,$I461*448,0)</f>
        <v>0</v>
      </c>
      <c r="AD461" s="327" t="n">
        <f aca="false">IFERROR(VLOOKUP($A461,БДСМ!$A$353:$O$1956,15,0),0)</f>
        <v>0</v>
      </c>
      <c r="AE461" s="225" t="n">
        <f aca="false">IFERROR(VLOOKUP($A461,#REF!,13,0),0)</f>
        <v>0</v>
      </c>
      <c r="AF461" s="225" t="n">
        <f aca="false">AB461+AD461</f>
        <v>0</v>
      </c>
      <c r="AG461" s="225" t="n">
        <f aca="false">AC461+AE461</f>
        <v>0</v>
      </c>
    </row>
    <row r="462" customFormat="false" ht="15.05" hidden="false" customHeight="false" outlineLevel="0" collapsed="false">
      <c r="G462" s="0"/>
      <c r="AA462" s="191" t="n">
        <f aca="false">IF($P462,$P462,$F462)</f>
        <v>0</v>
      </c>
      <c r="AB462" s="225" t="n">
        <f aca="false">IF($J462=$E$22,$H462*448,0)</f>
        <v>0</v>
      </c>
      <c r="AC462" s="225" t="n">
        <f aca="false">IF($J462=$E$22,$I462*448,0)</f>
        <v>0</v>
      </c>
      <c r="AD462" s="327" t="n">
        <f aca="false">IFERROR(VLOOKUP($A462,БДСМ!$A$353:$O$1956,15,0),0)</f>
        <v>0</v>
      </c>
      <c r="AE462" s="225" t="n">
        <f aca="false">IFERROR(VLOOKUP($A462,#REF!,13,0),0)</f>
        <v>0</v>
      </c>
      <c r="AF462" s="225" t="n">
        <f aca="false">AB462+AD462</f>
        <v>0</v>
      </c>
      <c r="AG462" s="225" t="n">
        <f aca="false">AC462+AE462</f>
        <v>0</v>
      </c>
    </row>
    <row r="463" customFormat="false" ht="15.05" hidden="false" customHeight="false" outlineLevel="0" collapsed="false">
      <c r="G463" s="0"/>
      <c r="AA463" s="191" t="n">
        <f aca="false">IF($P463,$P463,$F463)</f>
        <v>0</v>
      </c>
      <c r="AB463" s="225" t="n">
        <f aca="false">IF($J463=$E$22,$H463*448,0)</f>
        <v>0</v>
      </c>
      <c r="AC463" s="225" t="n">
        <f aca="false">IF($J463=$E$22,$I463*448,0)</f>
        <v>0</v>
      </c>
      <c r="AD463" s="327" t="n">
        <f aca="false">IFERROR(VLOOKUP($A463,БДСМ!$A$353:$O$1956,15,0),0)</f>
        <v>0</v>
      </c>
      <c r="AE463" s="225" t="n">
        <f aca="false">IFERROR(VLOOKUP($A463,#REF!,13,0),0)</f>
        <v>0</v>
      </c>
      <c r="AF463" s="225" t="n">
        <f aca="false">AB463+AD463</f>
        <v>0</v>
      </c>
      <c r="AG463" s="225" t="n">
        <f aca="false">AC463+AE463</f>
        <v>0</v>
      </c>
    </row>
    <row r="464" customFormat="false" ht="15.05" hidden="false" customHeight="false" outlineLevel="0" collapsed="false">
      <c r="G464" s="0"/>
      <c r="AA464" s="191" t="n">
        <f aca="false">IF($P464,$P464,$F464)</f>
        <v>0</v>
      </c>
      <c r="AB464" s="225" t="n">
        <f aca="false">IF($J464=$E$22,$H464*448,0)</f>
        <v>0</v>
      </c>
      <c r="AC464" s="225" t="n">
        <f aca="false">IF($J464=$E$22,$I464*448,0)</f>
        <v>0</v>
      </c>
      <c r="AD464" s="327" t="n">
        <f aca="false">IFERROR(VLOOKUP($A464,БДСМ!$A$353:$O$1956,15,0),0)</f>
        <v>0</v>
      </c>
      <c r="AE464" s="225" t="n">
        <f aca="false">IFERROR(VLOOKUP($A464,#REF!,13,0),0)</f>
        <v>0</v>
      </c>
      <c r="AF464" s="225" t="n">
        <f aca="false">AB464+AD464</f>
        <v>0</v>
      </c>
      <c r="AG464" s="225" t="n">
        <f aca="false">AC464+AE464</f>
        <v>0</v>
      </c>
    </row>
    <row r="465" customFormat="false" ht="15.05" hidden="false" customHeight="false" outlineLevel="0" collapsed="false">
      <c r="G465" s="0"/>
      <c r="AA465" s="191" t="n">
        <f aca="false">IF($P465,$P465,$F465)</f>
        <v>0</v>
      </c>
      <c r="AB465" s="225" t="n">
        <f aca="false">IF($J465=$E$22,$H465*448,0)</f>
        <v>0</v>
      </c>
      <c r="AC465" s="225" t="n">
        <f aca="false">IF($J465=$E$22,$I465*448,0)</f>
        <v>0</v>
      </c>
      <c r="AD465" s="327" t="n">
        <f aca="false">IFERROR(VLOOKUP($A465,БДСМ!$A$353:$O$1956,15,0),0)</f>
        <v>0</v>
      </c>
      <c r="AE465" s="225" t="n">
        <f aca="false">IFERROR(VLOOKUP($A465,#REF!,13,0),0)</f>
        <v>0</v>
      </c>
      <c r="AF465" s="225" t="n">
        <f aca="false">AB465+AD465</f>
        <v>0</v>
      </c>
      <c r="AG465" s="225" t="n">
        <f aca="false">AC465+AE465</f>
        <v>0</v>
      </c>
    </row>
    <row r="466" customFormat="false" ht="15.05" hidden="false" customHeight="false" outlineLevel="0" collapsed="false">
      <c r="G466" s="0"/>
      <c r="AA466" s="191" t="n">
        <f aca="false">IF($P466,$P466,$F466)</f>
        <v>0</v>
      </c>
      <c r="AB466" s="225" t="n">
        <f aca="false">IF($J466=$E$22,$H466*448,0)</f>
        <v>0</v>
      </c>
      <c r="AC466" s="225" t="n">
        <f aca="false">IF($J466=$E$22,$I466*448,0)</f>
        <v>0</v>
      </c>
      <c r="AD466" s="327" t="n">
        <f aca="false">IFERROR(VLOOKUP($A466,БДСМ!$A$353:$O$1956,15,0),0)</f>
        <v>0</v>
      </c>
      <c r="AE466" s="225" t="n">
        <f aca="false">IFERROR(VLOOKUP($A466,#REF!,13,0),0)</f>
        <v>0</v>
      </c>
      <c r="AF466" s="225" t="n">
        <f aca="false">AB466+AD466</f>
        <v>0</v>
      </c>
      <c r="AG466" s="225" t="n">
        <f aca="false">AC466+AE466</f>
        <v>0</v>
      </c>
    </row>
    <row r="467" customFormat="false" ht="15.05" hidden="false" customHeight="false" outlineLevel="0" collapsed="false">
      <c r="G467" s="0"/>
      <c r="AA467" s="191" t="n">
        <f aca="false">IF($P467,$P467,$F467)</f>
        <v>0</v>
      </c>
      <c r="AB467" s="225" t="n">
        <f aca="false">IF($J467=$E$22,$H467*448,0)</f>
        <v>0</v>
      </c>
      <c r="AC467" s="225" t="n">
        <f aca="false">IF($J467=$E$22,$I467*448,0)</f>
        <v>0</v>
      </c>
      <c r="AD467" s="327" t="n">
        <f aca="false">IFERROR(VLOOKUP($A467,БДСМ!$A$353:$O$1956,15,0),0)</f>
        <v>0</v>
      </c>
      <c r="AE467" s="225" t="n">
        <f aca="false">IFERROR(VLOOKUP($A467,#REF!,13,0),0)</f>
        <v>0</v>
      </c>
      <c r="AF467" s="225" t="n">
        <f aca="false">AB467+AD467</f>
        <v>0</v>
      </c>
      <c r="AG467" s="225" t="n">
        <f aca="false">AC467+AE467</f>
        <v>0</v>
      </c>
    </row>
    <row r="468" customFormat="false" ht="15.05" hidden="false" customHeight="false" outlineLevel="0" collapsed="false">
      <c r="G468" s="0"/>
      <c r="AA468" s="191" t="n">
        <f aca="false">IF($P468,$P468,$F468)</f>
        <v>0</v>
      </c>
      <c r="AB468" s="225" t="n">
        <f aca="false">IF($J468=$E$22,$H468*448,0)</f>
        <v>0</v>
      </c>
      <c r="AC468" s="225" t="n">
        <f aca="false">IF($J468=$E$22,$I468*448,0)</f>
        <v>0</v>
      </c>
      <c r="AD468" s="327" t="n">
        <f aca="false">IFERROR(VLOOKUP($A468,БДСМ!$A$353:$O$1956,15,0),0)</f>
        <v>0</v>
      </c>
      <c r="AE468" s="225" t="n">
        <f aca="false">IFERROR(VLOOKUP($A468,#REF!,13,0),0)</f>
        <v>0</v>
      </c>
      <c r="AF468" s="225" t="n">
        <f aca="false">AB468+AD468</f>
        <v>0</v>
      </c>
      <c r="AG468" s="225" t="n">
        <f aca="false">AC468+AE468</f>
        <v>0</v>
      </c>
    </row>
    <row r="469" customFormat="false" ht="15.05" hidden="false" customHeight="false" outlineLevel="0" collapsed="false">
      <c r="G469" s="0"/>
      <c r="AA469" s="191" t="n">
        <f aca="false">IF($P469,$P469,$F469)</f>
        <v>0</v>
      </c>
      <c r="AB469" s="225" t="n">
        <f aca="false">IF($J469=$E$22,$H469*448,0)</f>
        <v>0</v>
      </c>
      <c r="AC469" s="225" t="n">
        <f aca="false">IF($J469=$E$22,$I469*448,0)</f>
        <v>0</v>
      </c>
      <c r="AD469" s="327" t="n">
        <f aca="false">IFERROR(VLOOKUP($A469,БДСМ!$A$353:$O$1956,15,0),0)</f>
        <v>0</v>
      </c>
      <c r="AE469" s="225" t="n">
        <f aca="false">IFERROR(VLOOKUP($A469,#REF!,13,0),0)</f>
        <v>0</v>
      </c>
      <c r="AF469" s="225" t="n">
        <f aca="false">AB469+AD469</f>
        <v>0</v>
      </c>
      <c r="AG469" s="225" t="n">
        <f aca="false">AC469+AE469</f>
        <v>0</v>
      </c>
    </row>
    <row r="470" customFormat="false" ht="15.05" hidden="false" customHeight="false" outlineLevel="0" collapsed="false">
      <c r="G470" s="0"/>
      <c r="AA470" s="191" t="n">
        <f aca="false">IF($P470,$P470,$F470)</f>
        <v>0</v>
      </c>
      <c r="AB470" s="225" t="n">
        <f aca="false">IF($J470=$E$22,$H470*448,0)</f>
        <v>0</v>
      </c>
      <c r="AC470" s="225" t="n">
        <f aca="false">IF($J470=$E$22,$I470*448,0)</f>
        <v>0</v>
      </c>
      <c r="AD470" s="327" t="n">
        <f aca="false">IFERROR(VLOOKUP($A470,БДСМ!$A$353:$O$1956,15,0),0)</f>
        <v>0</v>
      </c>
      <c r="AE470" s="225" t="n">
        <f aca="false">IFERROR(VLOOKUP($A470,#REF!,13,0),0)</f>
        <v>0</v>
      </c>
      <c r="AF470" s="225" t="n">
        <f aca="false">AB470+AD470</f>
        <v>0</v>
      </c>
      <c r="AG470" s="225" t="n">
        <f aca="false">AC470+AE470</f>
        <v>0</v>
      </c>
    </row>
    <row r="471" customFormat="false" ht="15.05" hidden="false" customHeight="false" outlineLevel="0" collapsed="false">
      <c r="G471" s="0"/>
      <c r="AA471" s="191" t="n">
        <f aca="false">IF($P471,$P471,$F471)</f>
        <v>0</v>
      </c>
      <c r="AB471" s="225" t="n">
        <f aca="false">IF($J471=$E$22,$H471*448,0)</f>
        <v>0</v>
      </c>
      <c r="AC471" s="225" t="n">
        <f aca="false">IF($J471=$E$22,$I471*448,0)</f>
        <v>0</v>
      </c>
      <c r="AD471" s="327" t="n">
        <f aca="false">IFERROR(VLOOKUP($A471,БДСМ!$A$353:$O$1956,15,0),0)</f>
        <v>0</v>
      </c>
      <c r="AE471" s="225" t="n">
        <f aca="false">IFERROR(VLOOKUP($A471,#REF!,13,0),0)</f>
        <v>0</v>
      </c>
      <c r="AF471" s="225" t="n">
        <f aca="false">AB471+AD471</f>
        <v>0</v>
      </c>
      <c r="AG471" s="225" t="n">
        <f aca="false">AC471+AE471</f>
        <v>0</v>
      </c>
    </row>
    <row r="472" customFormat="false" ht="15.05" hidden="false" customHeight="false" outlineLevel="0" collapsed="false">
      <c r="G472" s="0"/>
      <c r="AA472" s="191" t="n">
        <f aca="false">IF($P472,$P472,$F472)</f>
        <v>0</v>
      </c>
      <c r="AB472" s="225" t="n">
        <f aca="false">IF($J472=$E$22,$H472*448,0)</f>
        <v>0</v>
      </c>
      <c r="AC472" s="225" t="n">
        <f aca="false">IF($J472=$E$22,$I472*448,0)</f>
        <v>0</v>
      </c>
      <c r="AD472" s="327" t="n">
        <f aca="false">IFERROR(VLOOKUP($A472,БДСМ!$A$353:$O$1956,15,0),0)</f>
        <v>0</v>
      </c>
      <c r="AE472" s="225" t="n">
        <f aca="false">IFERROR(VLOOKUP($A472,#REF!,13,0),0)</f>
        <v>0</v>
      </c>
      <c r="AF472" s="225" t="n">
        <f aca="false">AB472+AD472</f>
        <v>0</v>
      </c>
      <c r="AG472" s="225" t="n">
        <f aca="false">AC472+AE472</f>
        <v>0</v>
      </c>
    </row>
    <row r="473" customFormat="false" ht="15.05" hidden="false" customHeight="false" outlineLevel="0" collapsed="false">
      <c r="G473" s="0"/>
      <c r="AA473" s="191" t="n">
        <f aca="false">IF($P473,$P473,$F473)</f>
        <v>0</v>
      </c>
      <c r="AB473" s="225" t="n">
        <f aca="false">IF($J473=$E$22,$H473*448,0)</f>
        <v>0</v>
      </c>
      <c r="AC473" s="225" t="n">
        <f aca="false">IF($J473=$E$22,$I473*448,0)</f>
        <v>0</v>
      </c>
      <c r="AD473" s="327" t="n">
        <f aca="false">IFERROR(VLOOKUP($A473,БДСМ!$A$353:$O$1956,15,0),0)</f>
        <v>0</v>
      </c>
      <c r="AE473" s="225" t="n">
        <f aca="false">IFERROR(VLOOKUP($A473,#REF!,13,0),0)</f>
        <v>0</v>
      </c>
      <c r="AF473" s="225" t="n">
        <f aca="false">AB473+AD473</f>
        <v>0</v>
      </c>
      <c r="AG473" s="225" t="n">
        <f aca="false">AC473+AE473</f>
        <v>0</v>
      </c>
    </row>
    <row r="474" customFormat="false" ht="15.05" hidden="false" customHeight="false" outlineLevel="0" collapsed="false">
      <c r="G474" s="0"/>
      <c r="AA474" s="191" t="n">
        <f aca="false">IF($P474,$P474,$F474)</f>
        <v>0</v>
      </c>
      <c r="AB474" s="225" t="n">
        <f aca="false">IF($J474=$E$22,$H474*448,0)</f>
        <v>0</v>
      </c>
      <c r="AC474" s="225" t="n">
        <f aca="false">IF($J474=$E$22,$I474*448,0)</f>
        <v>0</v>
      </c>
      <c r="AD474" s="327" t="n">
        <f aca="false">IFERROR(VLOOKUP($A474,БДСМ!$A$353:$O$1956,15,0),0)</f>
        <v>0</v>
      </c>
      <c r="AE474" s="225" t="n">
        <f aca="false">IFERROR(VLOOKUP($A474,#REF!,13,0),0)</f>
        <v>0</v>
      </c>
      <c r="AF474" s="225" t="n">
        <f aca="false">AB474+AD474</f>
        <v>0</v>
      </c>
      <c r="AG474" s="225" t="n">
        <f aca="false">AC474+AE474</f>
        <v>0</v>
      </c>
    </row>
    <row r="475" customFormat="false" ht="15.05" hidden="false" customHeight="false" outlineLevel="0" collapsed="false">
      <c r="G475" s="0"/>
      <c r="AA475" s="191" t="n">
        <f aca="false">IF($P475,$P475,$F475)</f>
        <v>0</v>
      </c>
      <c r="AB475" s="225" t="n">
        <f aca="false">IF($J475=$E$22,$H475*448,0)</f>
        <v>0</v>
      </c>
      <c r="AC475" s="225" t="n">
        <f aca="false">IF($J475=$E$22,$I475*448,0)</f>
        <v>0</v>
      </c>
      <c r="AD475" s="327" t="n">
        <f aca="false">IFERROR(VLOOKUP($A475,БДСМ!$A$353:$O$1956,15,0),0)</f>
        <v>0</v>
      </c>
      <c r="AE475" s="225" t="n">
        <f aca="false">IFERROR(VLOOKUP($A475,#REF!,13,0),0)</f>
        <v>0</v>
      </c>
      <c r="AF475" s="225" t="n">
        <f aca="false">AB475+AD475</f>
        <v>0</v>
      </c>
      <c r="AG475" s="225" t="n">
        <f aca="false">AC475+AE475</f>
        <v>0</v>
      </c>
    </row>
    <row r="476" customFormat="false" ht="15.05" hidden="false" customHeight="false" outlineLevel="0" collapsed="false">
      <c r="G476" s="0"/>
      <c r="AA476" s="191" t="n">
        <f aca="false">IF($P476,$P476,$F476)</f>
        <v>0</v>
      </c>
      <c r="AB476" s="225" t="n">
        <f aca="false">IF($J476=$E$22,$H476*448,0)</f>
        <v>0</v>
      </c>
      <c r="AC476" s="225" t="n">
        <f aca="false">IF($J476=$E$22,$I476*448,0)</f>
        <v>0</v>
      </c>
      <c r="AD476" s="327" t="n">
        <f aca="false">IFERROR(VLOOKUP($A476,БДСМ!$A$353:$O$1956,15,0),0)</f>
        <v>0</v>
      </c>
      <c r="AE476" s="225" t="n">
        <f aca="false">IFERROR(VLOOKUP($A476,#REF!,13,0),0)</f>
        <v>0</v>
      </c>
      <c r="AF476" s="225" t="n">
        <f aca="false">AB476+AD476</f>
        <v>0</v>
      </c>
      <c r="AG476" s="225" t="n">
        <f aca="false">AC476+AE476</f>
        <v>0</v>
      </c>
    </row>
    <row r="477" customFormat="false" ht="15.05" hidden="false" customHeight="false" outlineLevel="0" collapsed="false">
      <c r="G477" s="0"/>
      <c r="AA477" s="191" t="n">
        <f aca="false">IF($P477,$P477,$F477)</f>
        <v>0</v>
      </c>
      <c r="AB477" s="225" t="n">
        <f aca="false">IF($J477=$E$22,$H477*448,0)</f>
        <v>0</v>
      </c>
      <c r="AC477" s="225" t="n">
        <f aca="false">IF($J477=$E$22,$I477*448,0)</f>
        <v>0</v>
      </c>
      <c r="AD477" s="327" t="n">
        <f aca="false">IFERROR(VLOOKUP($A477,БДСМ!$A$353:$O$1956,15,0),0)</f>
        <v>0</v>
      </c>
      <c r="AE477" s="225" t="n">
        <f aca="false">IFERROR(VLOOKUP($A477,#REF!,13,0),0)</f>
        <v>0</v>
      </c>
      <c r="AF477" s="225" t="n">
        <f aca="false">AB477+AD477</f>
        <v>0</v>
      </c>
      <c r="AG477" s="225" t="n">
        <f aca="false">AC477+AE477</f>
        <v>0</v>
      </c>
    </row>
    <row r="478" customFormat="false" ht="15.05" hidden="false" customHeight="false" outlineLevel="0" collapsed="false">
      <c r="G478" s="0"/>
      <c r="AA478" s="191" t="n">
        <f aca="false">IF($P478,$P478,$F478)</f>
        <v>0</v>
      </c>
      <c r="AB478" s="225" t="n">
        <f aca="false">IF($J478=$E$22,$H478*448,0)</f>
        <v>0</v>
      </c>
      <c r="AC478" s="225" t="n">
        <f aca="false">IF($J478=$E$22,$I478*448,0)</f>
        <v>0</v>
      </c>
      <c r="AD478" s="327" t="n">
        <f aca="false">IFERROR(VLOOKUP($A478,БДСМ!$A$353:$O$1956,15,0),0)</f>
        <v>0</v>
      </c>
      <c r="AE478" s="225" t="n">
        <f aca="false">IFERROR(VLOOKUP($A478,#REF!,13,0),0)</f>
        <v>0</v>
      </c>
      <c r="AF478" s="225" t="n">
        <f aca="false">AB478+AD478</f>
        <v>0</v>
      </c>
      <c r="AG478" s="225" t="n">
        <f aca="false">AC478+AE478</f>
        <v>0</v>
      </c>
    </row>
    <row r="479" customFormat="false" ht="15.05" hidden="false" customHeight="false" outlineLevel="0" collapsed="false">
      <c r="G479" s="0"/>
      <c r="AA479" s="191" t="n">
        <f aca="false">IF($P479,$P479,$F479)</f>
        <v>0</v>
      </c>
      <c r="AB479" s="225" t="n">
        <f aca="false">IF($J479=$E$22,$H479*448,0)</f>
        <v>0</v>
      </c>
      <c r="AC479" s="225" t="n">
        <f aca="false">IF($J479=$E$22,$I479*448,0)</f>
        <v>0</v>
      </c>
      <c r="AD479" s="327" t="n">
        <f aca="false">IFERROR(VLOOKUP($A479,БДСМ!$A$353:$O$1956,15,0),0)</f>
        <v>0</v>
      </c>
      <c r="AE479" s="225" t="n">
        <f aca="false">IFERROR(VLOOKUP($A479,#REF!,13,0),0)</f>
        <v>0</v>
      </c>
      <c r="AF479" s="225" t="n">
        <f aca="false">AB479+AD479</f>
        <v>0</v>
      </c>
      <c r="AG479" s="225" t="n">
        <f aca="false">AC479+AE479</f>
        <v>0</v>
      </c>
    </row>
    <row r="480" customFormat="false" ht="15.05" hidden="false" customHeight="false" outlineLevel="0" collapsed="false">
      <c r="G480" s="0"/>
      <c r="AA480" s="191" t="n">
        <f aca="false">IF($P480,$P480,$F480)</f>
        <v>0</v>
      </c>
      <c r="AB480" s="225" t="n">
        <f aca="false">IF($J480=$E$22,$H480*448,0)</f>
        <v>0</v>
      </c>
      <c r="AC480" s="225" t="n">
        <f aca="false">IF($J480=$E$22,$I480*448,0)</f>
        <v>0</v>
      </c>
      <c r="AD480" s="327" t="n">
        <f aca="false">IFERROR(VLOOKUP($A480,БДСМ!$A$353:$O$1956,15,0),0)</f>
        <v>0</v>
      </c>
      <c r="AE480" s="225" t="n">
        <f aca="false">IFERROR(VLOOKUP($A480,#REF!,13,0),0)</f>
        <v>0</v>
      </c>
      <c r="AF480" s="225" t="n">
        <f aca="false">AB480+AD480</f>
        <v>0</v>
      </c>
      <c r="AG480" s="225" t="n">
        <f aca="false">AC480+AE480</f>
        <v>0</v>
      </c>
    </row>
    <row r="481" customFormat="false" ht="15.05" hidden="false" customHeight="false" outlineLevel="0" collapsed="false">
      <c r="G481" s="0"/>
      <c r="AA481" s="191" t="n">
        <f aca="false">IF($P481,$P481,$F481)</f>
        <v>0</v>
      </c>
      <c r="AB481" s="225" t="n">
        <f aca="false">IF($J481=$E$22,$H481*448,0)</f>
        <v>0</v>
      </c>
      <c r="AC481" s="225" t="n">
        <f aca="false">IF($J481=$E$22,$I481*448,0)</f>
        <v>0</v>
      </c>
      <c r="AD481" s="327" t="n">
        <f aca="false">IFERROR(VLOOKUP($A481,БДСМ!$A$353:$O$1956,15,0),0)</f>
        <v>0</v>
      </c>
      <c r="AE481" s="225" t="n">
        <f aca="false">IFERROR(VLOOKUP($A481,#REF!,13,0),0)</f>
        <v>0</v>
      </c>
      <c r="AF481" s="225" t="n">
        <f aca="false">AB481+AD481</f>
        <v>0</v>
      </c>
      <c r="AG481" s="225" t="n">
        <f aca="false">AC481+AE481</f>
        <v>0</v>
      </c>
    </row>
    <row r="482" customFormat="false" ht="15.05" hidden="false" customHeight="false" outlineLevel="0" collapsed="false">
      <c r="G482" s="0"/>
      <c r="AA482" s="191" t="n">
        <f aca="false">IF($P482,$P482,$F482)</f>
        <v>0</v>
      </c>
      <c r="AB482" s="225" t="n">
        <f aca="false">IF($J482=$E$22,$H482*448,0)</f>
        <v>0</v>
      </c>
      <c r="AC482" s="225" t="n">
        <f aca="false">IF($J482=$E$22,$I482*448,0)</f>
        <v>0</v>
      </c>
      <c r="AD482" s="327" t="n">
        <f aca="false">IFERROR(VLOOKUP($A482,БДСМ!$A$353:$O$1956,15,0),0)</f>
        <v>0</v>
      </c>
      <c r="AE482" s="225" t="n">
        <f aca="false">IFERROR(VLOOKUP($A482,#REF!,13,0),0)</f>
        <v>0</v>
      </c>
      <c r="AF482" s="225" t="n">
        <f aca="false">AB482+AD482</f>
        <v>0</v>
      </c>
      <c r="AG482" s="225" t="n">
        <f aca="false">AC482+AE482</f>
        <v>0</v>
      </c>
    </row>
    <row r="483" customFormat="false" ht="15.05" hidden="false" customHeight="false" outlineLevel="0" collapsed="false">
      <c r="G483" s="0"/>
      <c r="AA483" s="191" t="n">
        <f aca="false">IF($P483,$P483,$F483)</f>
        <v>0</v>
      </c>
      <c r="AB483" s="225" t="n">
        <f aca="false">IF($J483=$E$22,$H483*448,0)</f>
        <v>0</v>
      </c>
      <c r="AC483" s="225" t="n">
        <f aca="false">IF($J483=$E$22,$I483*448,0)</f>
        <v>0</v>
      </c>
      <c r="AD483" s="327" t="n">
        <f aca="false">IFERROR(VLOOKUP($A483,БДСМ!$A$353:$O$1956,15,0),0)</f>
        <v>0</v>
      </c>
      <c r="AE483" s="225" t="n">
        <f aca="false">IFERROR(VLOOKUP($A483,#REF!,13,0),0)</f>
        <v>0</v>
      </c>
      <c r="AF483" s="225" t="n">
        <f aca="false">AB483+AD483</f>
        <v>0</v>
      </c>
      <c r="AG483" s="225" t="n">
        <f aca="false">AC483+AE483</f>
        <v>0</v>
      </c>
    </row>
    <row r="484" customFormat="false" ht="15.05" hidden="false" customHeight="false" outlineLevel="0" collapsed="false">
      <c r="G484" s="0"/>
      <c r="AA484" s="191" t="n">
        <f aca="false">IF($P484,$P484,$F484)</f>
        <v>0</v>
      </c>
      <c r="AB484" s="225" t="n">
        <f aca="false">IF($J484=$E$22,$H484*448,0)</f>
        <v>0</v>
      </c>
      <c r="AC484" s="225" t="n">
        <f aca="false">IF($J484=$E$22,$I484*448,0)</f>
        <v>0</v>
      </c>
      <c r="AD484" s="327" t="n">
        <f aca="false">IFERROR(VLOOKUP($A484,БДСМ!$A$353:$O$1956,15,0),0)</f>
        <v>0</v>
      </c>
      <c r="AE484" s="225" t="n">
        <f aca="false">IFERROR(VLOOKUP($A484,#REF!,13,0),0)</f>
        <v>0</v>
      </c>
      <c r="AF484" s="225" t="n">
        <f aca="false">AB484+AD484</f>
        <v>0</v>
      </c>
      <c r="AG484" s="225" t="n">
        <f aca="false">AC484+AE484</f>
        <v>0</v>
      </c>
    </row>
    <row r="485" customFormat="false" ht="15.05" hidden="false" customHeight="false" outlineLevel="0" collapsed="false">
      <c r="G485" s="0"/>
      <c r="AA485" s="191" t="n">
        <f aca="false">IF($P485,$P485,$F485)</f>
        <v>0</v>
      </c>
      <c r="AB485" s="225" t="n">
        <f aca="false">IF($J485=$E$22,$H485*448,0)</f>
        <v>0</v>
      </c>
      <c r="AC485" s="225" t="n">
        <f aca="false">IF($J485=$E$22,$I485*448,0)</f>
        <v>0</v>
      </c>
      <c r="AD485" s="327" t="n">
        <f aca="false">IFERROR(VLOOKUP($A485,БДСМ!$A$353:$O$1956,15,0),0)</f>
        <v>0</v>
      </c>
      <c r="AE485" s="225" t="n">
        <f aca="false">IFERROR(VLOOKUP($A485,#REF!,13,0),0)</f>
        <v>0</v>
      </c>
      <c r="AF485" s="225" t="n">
        <f aca="false">AB485+AD485</f>
        <v>0</v>
      </c>
      <c r="AG485" s="225" t="n">
        <f aca="false">AC485+AE485</f>
        <v>0</v>
      </c>
    </row>
    <row r="486" customFormat="false" ht="15.05" hidden="false" customHeight="false" outlineLevel="0" collapsed="false">
      <c r="G486" s="0"/>
      <c r="AA486" s="191" t="n">
        <f aca="false">IF($P486,$P486,$F486)</f>
        <v>0</v>
      </c>
      <c r="AB486" s="225" t="n">
        <f aca="false">IF($J486=$E$22,$H486*448,0)</f>
        <v>0</v>
      </c>
      <c r="AC486" s="225" t="n">
        <f aca="false">IF($J486=$E$22,$I486*448,0)</f>
        <v>0</v>
      </c>
      <c r="AD486" s="327" t="n">
        <f aca="false">IFERROR(VLOOKUP($A486,БДСМ!$A$353:$O$1956,15,0),0)</f>
        <v>0</v>
      </c>
      <c r="AE486" s="225" t="n">
        <f aca="false">IFERROR(VLOOKUP($A486,#REF!,13,0),0)</f>
        <v>0</v>
      </c>
      <c r="AF486" s="225" t="n">
        <f aca="false">AB486+AD486</f>
        <v>0</v>
      </c>
      <c r="AG486" s="225" t="n">
        <f aca="false">AC486+AE486</f>
        <v>0</v>
      </c>
    </row>
    <row r="487" customFormat="false" ht="15.05" hidden="false" customHeight="false" outlineLevel="0" collapsed="false">
      <c r="G487" s="0"/>
      <c r="AA487" s="191" t="n">
        <f aca="false">IF($P487,$P487,$F487)</f>
        <v>0</v>
      </c>
      <c r="AB487" s="225" t="n">
        <f aca="false">IF($J487=$E$22,$H487*448,0)</f>
        <v>0</v>
      </c>
      <c r="AC487" s="225" t="n">
        <f aca="false">IF($J487=$E$22,$I487*448,0)</f>
        <v>0</v>
      </c>
      <c r="AD487" s="327" t="n">
        <f aca="false">IFERROR(VLOOKUP($A487,БДСМ!$A$353:$O$1956,15,0),0)</f>
        <v>0</v>
      </c>
      <c r="AE487" s="225" t="n">
        <f aca="false">IFERROR(VLOOKUP($A487,#REF!,13,0),0)</f>
        <v>0</v>
      </c>
      <c r="AF487" s="225" t="n">
        <f aca="false">AB487+AD487</f>
        <v>0</v>
      </c>
      <c r="AG487" s="225" t="n">
        <f aca="false">AC487+AE487</f>
        <v>0</v>
      </c>
    </row>
    <row r="488" customFormat="false" ht="15.05" hidden="false" customHeight="false" outlineLevel="0" collapsed="false">
      <c r="G488" s="0"/>
      <c r="AA488" s="191" t="n">
        <f aca="false">IF($P488,$P488,$F488)</f>
        <v>0</v>
      </c>
      <c r="AB488" s="225" t="n">
        <f aca="false">IF($J488=$E$22,$H488*448,0)</f>
        <v>0</v>
      </c>
      <c r="AC488" s="225" t="n">
        <f aca="false">IF($J488=$E$22,$I488*448,0)</f>
        <v>0</v>
      </c>
      <c r="AD488" s="327" t="n">
        <f aca="false">IFERROR(VLOOKUP($A488,БДСМ!$A$353:$O$1956,15,0),0)</f>
        <v>0</v>
      </c>
      <c r="AE488" s="225" t="n">
        <f aca="false">IFERROR(VLOOKUP($A488,#REF!,13,0),0)</f>
        <v>0</v>
      </c>
      <c r="AF488" s="225" t="n">
        <f aca="false">AB488+AD488</f>
        <v>0</v>
      </c>
      <c r="AG488" s="225" t="n">
        <f aca="false">AC488+AE488</f>
        <v>0</v>
      </c>
    </row>
    <row r="489" customFormat="false" ht="15.05" hidden="false" customHeight="false" outlineLevel="0" collapsed="false">
      <c r="G489" s="0"/>
      <c r="AA489" s="191" t="n">
        <f aca="false">IF($P489,$P489,$F489)</f>
        <v>0</v>
      </c>
      <c r="AB489" s="225" t="n">
        <f aca="false">IF($J489=$E$22,$H489*448,0)</f>
        <v>0</v>
      </c>
      <c r="AC489" s="225" t="n">
        <f aca="false">IF($J489=$E$22,$I489*448,0)</f>
        <v>0</v>
      </c>
      <c r="AD489" s="327" t="n">
        <f aca="false">IFERROR(VLOOKUP($A489,БДСМ!$A$353:$O$1956,15,0),0)</f>
        <v>0</v>
      </c>
      <c r="AE489" s="225" t="n">
        <f aca="false">IFERROR(VLOOKUP($A489,#REF!,13,0),0)</f>
        <v>0</v>
      </c>
      <c r="AF489" s="225" t="n">
        <f aca="false">AB489+AD489</f>
        <v>0</v>
      </c>
      <c r="AG489" s="225" t="n">
        <f aca="false">AC489+AE489</f>
        <v>0</v>
      </c>
    </row>
    <row r="490" customFormat="false" ht="15.05" hidden="false" customHeight="false" outlineLevel="0" collapsed="false">
      <c r="G490" s="0"/>
      <c r="AA490" s="191" t="n">
        <f aca="false">IF($P490,$P490,$F490)</f>
        <v>0</v>
      </c>
      <c r="AB490" s="225" t="n">
        <f aca="false">IF($J490=$E$22,$H490*448,0)</f>
        <v>0</v>
      </c>
      <c r="AC490" s="225" t="n">
        <f aca="false">IF($J490=$E$22,$I490*448,0)</f>
        <v>0</v>
      </c>
      <c r="AD490" s="327" t="n">
        <f aca="false">IFERROR(VLOOKUP($A490,БДСМ!$A$353:$O$1956,15,0),0)</f>
        <v>0</v>
      </c>
      <c r="AE490" s="225" t="n">
        <f aca="false">IFERROR(VLOOKUP($A490,#REF!,13,0),0)</f>
        <v>0</v>
      </c>
      <c r="AF490" s="225" t="n">
        <f aca="false">AB490+AD490</f>
        <v>0</v>
      </c>
      <c r="AG490" s="225" t="n">
        <f aca="false">AC490+AE490</f>
        <v>0</v>
      </c>
    </row>
    <row r="491" customFormat="false" ht="15.05" hidden="false" customHeight="false" outlineLevel="0" collapsed="false">
      <c r="G491" s="0"/>
      <c r="AA491" s="191" t="n">
        <f aca="false">IF($P491,$P491,$F491)</f>
        <v>0</v>
      </c>
      <c r="AB491" s="225" t="n">
        <f aca="false">IF($J491=$E$22,$H491*448,0)</f>
        <v>0</v>
      </c>
      <c r="AC491" s="225" t="n">
        <f aca="false">IF($J491=$E$22,$I491*448,0)</f>
        <v>0</v>
      </c>
      <c r="AD491" s="327" t="n">
        <f aca="false">IFERROR(VLOOKUP($A491,БДСМ!$A$353:$O$1956,15,0),0)</f>
        <v>0</v>
      </c>
      <c r="AE491" s="225" t="n">
        <f aca="false">IFERROR(VLOOKUP($A491,#REF!,13,0),0)</f>
        <v>0</v>
      </c>
      <c r="AF491" s="225" t="n">
        <f aca="false">AB491+AD491</f>
        <v>0</v>
      </c>
      <c r="AG491" s="225" t="n">
        <f aca="false">AC491+AE491</f>
        <v>0</v>
      </c>
    </row>
    <row r="492" customFormat="false" ht="15.05" hidden="false" customHeight="false" outlineLevel="0" collapsed="false">
      <c r="G492" s="0"/>
      <c r="AA492" s="191" t="n">
        <f aca="false">IF($P492,$P492,$F492)</f>
        <v>0</v>
      </c>
      <c r="AB492" s="225" t="n">
        <f aca="false">IF($J492=$E$22,$H492*448,0)</f>
        <v>0</v>
      </c>
      <c r="AC492" s="225" t="n">
        <f aca="false">IF($J492=$E$22,$I492*448,0)</f>
        <v>0</v>
      </c>
      <c r="AD492" s="327" t="n">
        <f aca="false">IFERROR(VLOOKUP($A492,БДСМ!$A$353:$O$1956,15,0),0)</f>
        <v>0</v>
      </c>
      <c r="AE492" s="225" t="n">
        <f aca="false">IFERROR(VLOOKUP($A492,#REF!,13,0),0)</f>
        <v>0</v>
      </c>
      <c r="AF492" s="225" t="n">
        <f aca="false">AB492+AD492</f>
        <v>0</v>
      </c>
      <c r="AG492" s="225" t="n">
        <f aca="false">AC492+AE492</f>
        <v>0</v>
      </c>
    </row>
    <row r="493" customFormat="false" ht="15.05" hidden="false" customHeight="false" outlineLevel="0" collapsed="false">
      <c r="G493" s="0"/>
      <c r="AA493" s="191" t="n">
        <f aca="false">IF($P493,$P493,$F493)</f>
        <v>0</v>
      </c>
      <c r="AB493" s="225" t="n">
        <f aca="false">IF($J493=$E$22,$H493*448,0)</f>
        <v>0</v>
      </c>
      <c r="AC493" s="225" t="n">
        <f aca="false">IF($J493=$E$22,$I493*448,0)</f>
        <v>0</v>
      </c>
      <c r="AD493" s="327" t="n">
        <f aca="false">IFERROR(VLOOKUP($A493,БДСМ!$A$353:$O$1956,15,0),0)</f>
        <v>0</v>
      </c>
      <c r="AE493" s="225" t="n">
        <f aca="false">IFERROR(VLOOKUP($A493,#REF!,13,0),0)</f>
        <v>0</v>
      </c>
      <c r="AF493" s="225" t="n">
        <f aca="false">AB493+AD493</f>
        <v>0</v>
      </c>
      <c r="AG493" s="225" t="n">
        <f aca="false">AC493+AE493</f>
        <v>0</v>
      </c>
    </row>
    <row r="494" customFormat="false" ht="15.05" hidden="false" customHeight="false" outlineLevel="0" collapsed="false">
      <c r="G494" s="0"/>
      <c r="AA494" s="191" t="n">
        <f aca="false">IF($P494,$P494,$F494)</f>
        <v>0</v>
      </c>
      <c r="AB494" s="225" t="n">
        <f aca="false">IF($J494=$E$22,$H494*448,0)</f>
        <v>0</v>
      </c>
      <c r="AC494" s="225" t="n">
        <f aca="false">IF($J494=$E$22,$I494*448,0)</f>
        <v>0</v>
      </c>
      <c r="AD494" s="327" t="n">
        <f aca="false">IFERROR(VLOOKUP($A494,БДСМ!$A$353:$O$1956,15,0),0)</f>
        <v>0</v>
      </c>
      <c r="AE494" s="225" t="n">
        <f aca="false">IFERROR(VLOOKUP($A494,#REF!,13,0),0)</f>
        <v>0</v>
      </c>
      <c r="AF494" s="225" t="n">
        <f aca="false">AB494+AD494</f>
        <v>0</v>
      </c>
      <c r="AG494" s="225" t="n">
        <f aca="false">AC494+AE494</f>
        <v>0</v>
      </c>
    </row>
    <row r="495" customFormat="false" ht="15.05" hidden="false" customHeight="false" outlineLevel="0" collapsed="false">
      <c r="G495" s="0"/>
      <c r="AA495" s="191" t="n">
        <f aca="false">IF($P495,$P495,$F495)</f>
        <v>0</v>
      </c>
      <c r="AB495" s="225" t="n">
        <f aca="false">IF($J495=$E$22,$H495*448,0)</f>
        <v>0</v>
      </c>
      <c r="AC495" s="225" t="n">
        <f aca="false">IF($J495=$E$22,$I495*448,0)</f>
        <v>0</v>
      </c>
      <c r="AD495" s="327" t="n">
        <f aca="false">IFERROR(VLOOKUP($A495,БДСМ!$A$353:$O$1956,15,0),0)</f>
        <v>0</v>
      </c>
      <c r="AE495" s="225" t="n">
        <f aca="false">IFERROR(VLOOKUP($A495,#REF!,13,0),0)</f>
        <v>0</v>
      </c>
      <c r="AF495" s="225" t="n">
        <f aca="false">AB495+AD495</f>
        <v>0</v>
      </c>
      <c r="AG495" s="225" t="n">
        <f aca="false">AC495+AE495</f>
        <v>0</v>
      </c>
    </row>
    <row r="496" customFormat="false" ht="15.05" hidden="false" customHeight="false" outlineLevel="0" collapsed="false">
      <c r="G496" s="0"/>
      <c r="AA496" s="191" t="n">
        <f aca="false">IF($P496,$P496,$F496)</f>
        <v>0</v>
      </c>
      <c r="AB496" s="225" t="n">
        <f aca="false">IF($J496=$E$22,$H496*448,0)</f>
        <v>0</v>
      </c>
      <c r="AC496" s="225" t="n">
        <f aca="false">IF($J496=$E$22,$I496*448,0)</f>
        <v>0</v>
      </c>
      <c r="AD496" s="327" t="n">
        <f aca="false">IFERROR(VLOOKUP($A496,БДСМ!$A$353:$O$1956,15,0),0)</f>
        <v>0</v>
      </c>
      <c r="AE496" s="225" t="n">
        <f aca="false">IFERROR(VLOOKUP($A496,#REF!,13,0),0)</f>
        <v>0</v>
      </c>
      <c r="AF496" s="225" t="n">
        <f aca="false">AB496+AD496</f>
        <v>0</v>
      </c>
      <c r="AG496" s="225" t="n">
        <f aca="false">AC496+AE496</f>
        <v>0</v>
      </c>
    </row>
    <row r="497" customFormat="false" ht="15.05" hidden="false" customHeight="false" outlineLevel="0" collapsed="false">
      <c r="G497" s="0"/>
      <c r="AA497" s="191" t="n">
        <f aca="false">IF($P497,$P497,$F497)</f>
        <v>0</v>
      </c>
      <c r="AB497" s="225" t="n">
        <f aca="false">IF($J497=$E$22,$H497*448,0)</f>
        <v>0</v>
      </c>
      <c r="AC497" s="225" t="n">
        <f aca="false">IF($J497=$E$22,$I497*448,0)</f>
        <v>0</v>
      </c>
      <c r="AD497" s="327" t="n">
        <f aca="false">IFERROR(VLOOKUP($A497,БДСМ!$A$353:$O$1956,15,0),0)</f>
        <v>0</v>
      </c>
      <c r="AE497" s="225" t="n">
        <f aca="false">IFERROR(VLOOKUP($A497,#REF!,13,0),0)</f>
        <v>0</v>
      </c>
      <c r="AF497" s="225" t="n">
        <f aca="false">AB497+AD497</f>
        <v>0</v>
      </c>
      <c r="AG497" s="225" t="n">
        <f aca="false">AC497+AE497</f>
        <v>0</v>
      </c>
    </row>
    <row r="498" customFormat="false" ht="15.05" hidden="false" customHeight="false" outlineLevel="0" collapsed="false">
      <c r="G498" s="0"/>
      <c r="AA498" s="191" t="n">
        <f aca="false">IF($P498,$P498,$F498)</f>
        <v>0</v>
      </c>
      <c r="AB498" s="225" t="n">
        <f aca="false">IF($J498=$E$22,$H498*448,0)</f>
        <v>0</v>
      </c>
      <c r="AC498" s="225" t="n">
        <f aca="false">IF($J498=$E$22,$I498*448,0)</f>
        <v>0</v>
      </c>
      <c r="AD498" s="327" t="n">
        <f aca="false">IFERROR(VLOOKUP($A498,БДСМ!$A$353:$O$1956,15,0),0)</f>
        <v>0</v>
      </c>
      <c r="AE498" s="225" t="n">
        <f aca="false">IFERROR(VLOOKUP($A498,#REF!,13,0),0)</f>
        <v>0</v>
      </c>
      <c r="AF498" s="225" t="n">
        <f aca="false">AB498+AD498</f>
        <v>0</v>
      </c>
      <c r="AG498" s="225" t="n">
        <f aca="false">AC498+AE498</f>
        <v>0</v>
      </c>
    </row>
    <row r="499" customFormat="false" ht="15.05" hidden="false" customHeight="false" outlineLevel="0" collapsed="false">
      <c r="G499" s="0"/>
      <c r="AA499" s="191" t="n">
        <f aca="false">IF($P499,$P499,$F499)</f>
        <v>0</v>
      </c>
      <c r="AB499" s="225" t="n">
        <f aca="false">IF($J499=$E$22,$H499*448,0)</f>
        <v>0</v>
      </c>
      <c r="AC499" s="225" t="n">
        <f aca="false">IF($J499=$E$22,$I499*448,0)</f>
        <v>0</v>
      </c>
      <c r="AD499" s="327" t="n">
        <f aca="false">IFERROR(VLOOKUP($A499,БДСМ!$A$353:$O$1956,15,0),0)</f>
        <v>0</v>
      </c>
      <c r="AE499" s="225" t="n">
        <f aca="false">IFERROR(VLOOKUP($A499,#REF!,13,0),0)</f>
        <v>0</v>
      </c>
      <c r="AF499" s="225" t="n">
        <f aca="false">AB499+AD499</f>
        <v>0</v>
      </c>
      <c r="AG499" s="225" t="n">
        <f aca="false">AC499+AE499</f>
        <v>0</v>
      </c>
    </row>
    <row r="500" customFormat="false" ht="15.05" hidden="false" customHeight="false" outlineLevel="0" collapsed="false">
      <c r="G500" s="0"/>
      <c r="AA500" s="191" t="n">
        <f aca="false">IF($P500,$P500,$F500)</f>
        <v>0</v>
      </c>
      <c r="AB500" s="225" t="n">
        <f aca="false">IF($J500=$E$22,$H500*448,0)</f>
        <v>0</v>
      </c>
      <c r="AC500" s="225" t="n">
        <f aca="false">IF($J500=$E$22,$I500*448,0)</f>
        <v>0</v>
      </c>
      <c r="AD500" s="327" t="n">
        <f aca="false">IFERROR(VLOOKUP($A500,БДСМ!$A$353:$O$1956,15,0),0)</f>
        <v>0</v>
      </c>
      <c r="AE500" s="225" t="n">
        <f aca="false">IFERROR(VLOOKUP($A500,#REF!,13,0),0)</f>
        <v>0</v>
      </c>
      <c r="AF500" s="225" t="n">
        <f aca="false">AB500+AD500</f>
        <v>0</v>
      </c>
      <c r="AG500" s="225" t="n">
        <f aca="false">AC500+AE500</f>
        <v>0</v>
      </c>
    </row>
    <row r="501" customFormat="false" ht="15.05" hidden="false" customHeight="false" outlineLevel="0" collapsed="false">
      <c r="G501" s="0"/>
      <c r="AA501" s="191" t="n">
        <f aca="false">IF($P501,$P501,$F501)</f>
        <v>0</v>
      </c>
      <c r="AB501" s="225" t="n">
        <f aca="false">IF($J501=$E$22,$H501*448,0)</f>
        <v>0</v>
      </c>
      <c r="AC501" s="225" t="n">
        <f aca="false">IF($J501=$E$22,$I501*448,0)</f>
        <v>0</v>
      </c>
      <c r="AD501" s="327" t="n">
        <f aca="false">IFERROR(VLOOKUP($A501,БДСМ!$A$353:$O$1956,15,0),0)</f>
        <v>0</v>
      </c>
      <c r="AE501" s="225" t="n">
        <f aca="false">IFERROR(VLOOKUP($A501,#REF!,13,0),0)</f>
        <v>0</v>
      </c>
      <c r="AF501" s="225" t="n">
        <f aca="false">AB501+AD501</f>
        <v>0</v>
      </c>
      <c r="AG501" s="225" t="n">
        <f aca="false">AC501+AE501</f>
        <v>0</v>
      </c>
    </row>
    <row r="502" customFormat="false" ht="15.05" hidden="false" customHeight="false" outlineLevel="0" collapsed="false">
      <c r="G502" s="0"/>
      <c r="AA502" s="191" t="n">
        <f aca="false">IF($P502,$P502,$F502)</f>
        <v>0</v>
      </c>
      <c r="AB502" s="225" t="n">
        <f aca="false">IF($J502=$E$22,$H502*448,0)</f>
        <v>0</v>
      </c>
      <c r="AC502" s="225" t="n">
        <f aca="false">IF($J502=$E$22,$I502*448,0)</f>
        <v>0</v>
      </c>
      <c r="AD502" s="327" t="n">
        <f aca="false">IFERROR(VLOOKUP($A502,БДСМ!$A$353:$O$1956,15,0),0)</f>
        <v>0</v>
      </c>
      <c r="AE502" s="225" t="n">
        <f aca="false">IFERROR(VLOOKUP($A502,#REF!,13,0),0)</f>
        <v>0</v>
      </c>
      <c r="AF502" s="225" t="n">
        <f aca="false">AB502+AD502</f>
        <v>0</v>
      </c>
      <c r="AG502" s="225" t="n">
        <f aca="false">AC502+AE502</f>
        <v>0</v>
      </c>
    </row>
    <row r="503" customFormat="false" ht="15.05" hidden="false" customHeight="false" outlineLevel="0" collapsed="false">
      <c r="G503" s="0"/>
      <c r="AA503" s="191" t="n">
        <f aca="false">IF($P503,$P503,$F503)</f>
        <v>0</v>
      </c>
      <c r="AB503" s="225" t="n">
        <f aca="false">IF($J503=$E$22,$H503*448,0)</f>
        <v>0</v>
      </c>
      <c r="AC503" s="225" t="n">
        <f aca="false">IF($J503=$E$22,$I503*448,0)</f>
        <v>0</v>
      </c>
      <c r="AD503" s="327" t="n">
        <f aca="false">IFERROR(VLOOKUP($A503,БДСМ!$A$353:$O$1956,15,0),0)</f>
        <v>0</v>
      </c>
      <c r="AE503" s="225" t="n">
        <f aca="false">IFERROR(VLOOKUP($A503,#REF!,13,0),0)</f>
        <v>0</v>
      </c>
      <c r="AF503" s="225" t="n">
        <f aca="false">AB503+AD503</f>
        <v>0</v>
      </c>
      <c r="AG503" s="225" t="n">
        <f aca="false">AC503+AE503</f>
        <v>0</v>
      </c>
    </row>
    <row r="504" customFormat="false" ht="15.05" hidden="false" customHeight="false" outlineLevel="0" collapsed="false">
      <c r="G504" s="0"/>
      <c r="AA504" s="191" t="n">
        <f aca="false">IF($P504,$P504,$F504)</f>
        <v>0</v>
      </c>
      <c r="AB504" s="225" t="n">
        <f aca="false">IF($J504=$E$22,$H504*448,0)</f>
        <v>0</v>
      </c>
      <c r="AC504" s="225" t="n">
        <f aca="false">IF($J504=$E$22,$I504*448,0)</f>
        <v>0</v>
      </c>
      <c r="AD504" s="327" t="n">
        <f aca="false">IFERROR(VLOOKUP($A504,БДСМ!$A$353:$O$1956,15,0),0)</f>
        <v>0</v>
      </c>
      <c r="AE504" s="225" t="n">
        <f aca="false">IFERROR(VLOOKUP($A504,#REF!,13,0),0)</f>
        <v>0</v>
      </c>
      <c r="AF504" s="225" t="n">
        <f aca="false">AB504+AD504</f>
        <v>0</v>
      </c>
      <c r="AG504" s="225" t="n">
        <f aca="false">AC504+AE504</f>
        <v>0</v>
      </c>
    </row>
    <row r="505" customFormat="false" ht="15.05" hidden="false" customHeight="false" outlineLevel="0" collapsed="false">
      <c r="G505" s="0"/>
      <c r="AA505" s="191" t="n">
        <f aca="false">IF($P505,$P505,$F505)</f>
        <v>0</v>
      </c>
      <c r="AB505" s="225" t="n">
        <f aca="false">IF($J505=$E$22,$H505*448,0)</f>
        <v>0</v>
      </c>
      <c r="AC505" s="225" t="n">
        <f aca="false">IF($J505=$E$22,$I505*448,0)</f>
        <v>0</v>
      </c>
      <c r="AD505" s="327" t="n">
        <f aca="false">IFERROR(VLOOKUP($A505,БДСМ!$A$353:$O$1956,15,0),0)</f>
        <v>0</v>
      </c>
      <c r="AE505" s="225" t="n">
        <f aca="false">IFERROR(VLOOKUP($A505,#REF!,13,0),0)</f>
        <v>0</v>
      </c>
      <c r="AF505" s="225" t="n">
        <f aca="false">AB505+AD505</f>
        <v>0</v>
      </c>
      <c r="AG505" s="225" t="n">
        <f aca="false">AC505+AE505</f>
        <v>0</v>
      </c>
    </row>
    <row r="506" customFormat="false" ht="15.05" hidden="false" customHeight="false" outlineLevel="0" collapsed="false">
      <c r="G506" s="0"/>
      <c r="AA506" s="191" t="n">
        <f aca="false">IF($P506,$P506,$F506)</f>
        <v>0</v>
      </c>
      <c r="AB506" s="225" t="n">
        <f aca="false">IF($J506=$E$22,$H506*448,0)</f>
        <v>0</v>
      </c>
      <c r="AC506" s="225" t="n">
        <f aca="false">IF($J506=$E$22,$I506*448,0)</f>
        <v>0</v>
      </c>
      <c r="AD506" s="327" t="n">
        <f aca="false">IFERROR(VLOOKUP($A506,БДСМ!$A$353:$O$1956,15,0),0)</f>
        <v>0</v>
      </c>
      <c r="AE506" s="225" t="n">
        <f aca="false">IFERROR(VLOOKUP($A506,#REF!,13,0),0)</f>
        <v>0</v>
      </c>
      <c r="AF506" s="225" t="n">
        <f aca="false">AB506+AD506</f>
        <v>0</v>
      </c>
      <c r="AG506" s="225" t="n">
        <f aca="false">AC506+AE506</f>
        <v>0</v>
      </c>
    </row>
    <row r="507" customFormat="false" ht="15.05" hidden="false" customHeight="false" outlineLevel="0" collapsed="false">
      <c r="G507" s="0"/>
      <c r="AA507" s="191" t="n">
        <f aca="false">IF($P507,$P507,$F507)</f>
        <v>0</v>
      </c>
      <c r="AB507" s="225" t="n">
        <f aca="false">IF($J507=$E$22,$H507*448,0)</f>
        <v>0</v>
      </c>
      <c r="AC507" s="225" t="n">
        <f aca="false">IF($J507=$E$22,$I507*448,0)</f>
        <v>0</v>
      </c>
      <c r="AD507" s="327" t="n">
        <f aca="false">IFERROR(VLOOKUP($A507,БДСМ!$A$353:$O$1956,15,0),0)</f>
        <v>0</v>
      </c>
      <c r="AE507" s="225" t="n">
        <f aca="false">IFERROR(VLOOKUP($A507,#REF!,13,0),0)</f>
        <v>0</v>
      </c>
      <c r="AF507" s="225" t="n">
        <f aca="false">AB507+AD507</f>
        <v>0</v>
      </c>
      <c r="AG507" s="225" t="n">
        <f aca="false">AC507+AE507</f>
        <v>0</v>
      </c>
    </row>
    <row r="508" customFormat="false" ht="15.05" hidden="false" customHeight="false" outlineLevel="0" collapsed="false">
      <c r="G508" s="0"/>
      <c r="AA508" s="191" t="n">
        <f aca="false">IF($P508,$P508,$F508)</f>
        <v>0</v>
      </c>
      <c r="AB508" s="225" t="n">
        <f aca="false">IF($J508=$E$22,$H508*448,0)</f>
        <v>0</v>
      </c>
      <c r="AC508" s="225" t="n">
        <f aca="false">IF($J508=$E$22,$I508*448,0)</f>
        <v>0</v>
      </c>
      <c r="AD508" s="327" t="n">
        <f aca="false">IFERROR(VLOOKUP($A508,БДСМ!$A$353:$O$1956,15,0),0)</f>
        <v>0</v>
      </c>
      <c r="AE508" s="225" t="n">
        <f aca="false">IFERROR(VLOOKUP($A508,#REF!,13,0),0)</f>
        <v>0</v>
      </c>
      <c r="AF508" s="225" t="n">
        <f aca="false">AB508+AD508</f>
        <v>0</v>
      </c>
      <c r="AG508" s="225" t="n">
        <f aca="false">AC508+AE508</f>
        <v>0</v>
      </c>
    </row>
    <row r="509" customFormat="false" ht="15.05" hidden="false" customHeight="false" outlineLevel="0" collapsed="false">
      <c r="G509" s="0"/>
      <c r="AA509" s="191" t="n">
        <f aca="false">IF($P509,$P509,$F509)</f>
        <v>0</v>
      </c>
      <c r="AB509" s="225" t="n">
        <f aca="false">IF($J509=$E$22,$H509*448,0)</f>
        <v>0</v>
      </c>
      <c r="AC509" s="225" t="n">
        <f aca="false">IF($J509=$E$22,$I509*448,0)</f>
        <v>0</v>
      </c>
      <c r="AD509" s="327" t="n">
        <f aca="false">IFERROR(VLOOKUP($A509,БДСМ!$A$353:$O$1956,15,0),0)</f>
        <v>0</v>
      </c>
      <c r="AE509" s="225" t="n">
        <f aca="false">IFERROR(VLOOKUP($A509,#REF!,13,0),0)</f>
        <v>0</v>
      </c>
      <c r="AF509" s="225" t="n">
        <f aca="false">AB509+AD509</f>
        <v>0</v>
      </c>
      <c r="AG509" s="225" t="n">
        <f aca="false">AC509+AE509</f>
        <v>0</v>
      </c>
    </row>
    <row r="510" customFormat="false" ht="15.05" hidden="false" customHeight="false" outlineLevel="0" collapsed="false">
      <c r="G510" s="0"/>
      <c r="AA510" s="191" t="n">
        <f aca="false">IF($P510,$P510,$F510)</f>
        <v>0</v>
      </c>
      <c r="AB510" s="225" t="n">
        <f aca="false">IF($J510=$E$22,$H510*448,0)</f>
        <v>0</v>
      </c>
      <c r="AC510" s="225" t="n">
        <f aca="false">IF($J510=$E$22,$I510*448,0)</f>
        <v>0</v>
      </c>
      <c r="AD510" s="327" t="n">
        <f aca="false">IFERROR(VLOOKUP($A510,БДСМ!$A$353:$O$1956,15,0),0)</f>
        <v>0</v>
      </c>
      <c r="AE510" s="225" t="n">
        <f aca="false">IFERROR(VLOOKUP($A510,#REF!,13,0),0)</f>
        <v>0</v>
      </c>
      <c r="AF510" s="225" t="n">
        <f aca="false">AB510+AD510</f>
        <v>0</v>
      </c>
      <c r="AG510" s="225" t="n">
        <f aca="false">AC510+AE510</f>
        <v>0</v>
      </c>
    </row>
    <row r="511" customFormat="false" ht="15.05" hidden="false" customHeight="false" outlineLevel="0" collapsed="false">
      <c r="G511" s="0"/>
      <c r="AA511" s="191" t="n">
        <f aca="false">IF($P511,$P511,$F511)</f>
        <v>0</v>
      </c>
      <c r="AB511" s="225" t="n">
        <f aca="false">IF($J511=$E$22,$H511*448,0)</f>
        <v>0</v>
      </c>
      <c r="AC511" s="225" t="n">
        <f aca="false">IF($J511=$E$22,$I511*448,0)</f>
        <v>0</v>
      </c>
      <c r="AD511" s="327" t="n">
        <f aca="false">IFERROR(VLOOKUP($A511,БДСМ!$A$353:$O$1956,15,0),0)</f>
        <v>0</v>
      </c>
      <c r="AE511" s="225" t="n">
        <f aca="false">IFERROR(VLOOKUP($A511,#REF!,13,0),0)</f>
        <v>0</v>
      </c>
      <c r="AF511" s="225" t="n">
        <f aca="false">AB511+AD511</f>
        <v>0</v>
      </c>
      <c r="AG511" s="225" t="n">
        <f aca="false">AC511+AE511</f>
        <v>0</v>
      </c>
    </row>
    <row r="512" customFormat="false" ht="15.05" hidden="false" customHeight="false" outlineLevel="0" collapsed="false">
      <c r="G512" s="0"/>
      <c r="AA512" s="191" t="n">
        <f aca="false">IF($P512,$P512,$F512)</f>
        <v>0</v>
      </c>
      <c r="AB512" s="225" t="n">
        <f aca="false">IF($J512=$E$22,$H512*448,0)</f>
        <v>0</v>
      </c>
      <c r="AC512" s="225" t="n">
        <f aca="false">IF($J512=$E$22,$I512*448,0)</f>
        <v>0</v>
      </c>
      <c r="AD512" s="327" t="n">
        <f aca="false">IFERROR(VLOOKUP($A512,БДСМ!$A$353:$O$1956,15,0),0)</f>
        <v>0</v>
      </c>
      <c r="AE512" s="225" t="n">
        <f aca="false">IFERROR(VLOOKUP($A512,#REF!,13,0),0)</f>
        <v>0</v>
      </c>
      <c r="AF512" s="225" t="n">
        <f aca="false">AB512+AD512</f>
        <v>0</v>
      </c>
      <c r="AG512" s="225" t="n">
        <f aca="false">AC512+AE512</f>
        <v>0</v>
      </c>
    </row>
    <row r="513" customFormat="false" ht="15.05" hidden="false" customHeight="false" outlineLevel="0" collapsed="false">
      <c r="G513" s="0"/>
      <c r="AA513" s="191" t="n">
        <f aca="false">IF($P513,$P513,$F513)</f>
        <v>0</v>
      </c>
      <c r="AB513" s="225" t="n">
        <f aca="false">IF($J513=$E$22,$H513*448,0)</f>
        <v>0</v>
      </c>
      <c r="AC513" s="225" t="n">
        <f aca="false">IF($J513=$E$22,$I513*448,0)</f>
        <v>0</v>
      </c>
      <c r="AD513" s="327" t="n">
        <f aca="false">IFERROR(VLOOKUP($A513,БДСМ!$A$353:$O$1956,15,0),0)</f>
        <v>0</v>
      </c>
      <c r="AE513" s="225" t="n">
        <f aca="false">IFERROR(VLOOKUP($A513,#REF!,13,0),0)</f>
        <v>0</v>
      </c>
      <c r="AF513" s="225" t="n">
        <f aca="false">AB513+AD513</f>
        <v>0</v>
      </c>
      <c r="AG513" s="225" t="n">
        <f aca="false">AC513+AE513</f>
        <v>0</v>
      </c>
    </row>
    <row r="514" customFormat="false" ht="15.05" hidden="false" customHeight="false" outlineLevel="0" collapsed="false">
      <c r="G514" s="0"/>
      <c r="AA514" s="191" t="n">
        <f aca="false">IF($P514,$P514,$F514)</f>
        <v>0</v>
      </c>
      <c r="AB514" s="225" t="n">
        <f aca="false">IF($J514=$E$22,$H514*448,0)</f>
        <v>0</v>
      </c>
      <c r="AC514" s="225" t="n">
        <f aca="false">IF($J514=$E$22,$I514*448,0)</f>
        <v>0</v>
      </c>
      <c r="AD514" s="327" t="n">
        <f aca="false">IFERROR(VLOOKUP($A514,БДСМ!$A$353:$O$1956,15,0),0)</f>
        <v>0</v>
      </c>
      <c r="AE514" s="225" t="n">
        <f aca="false">IFERROR(VLOOKUP($A514,#REF!,13,0),0)</f>
        <v>0</v>
      </c>
      <c r="AF514" s="225" t="n">
        <f aca="false">AB514+AD514</f>
        <v>0</v>
      </c>
      <c r="AG514" s="225" t="n">
        <f aca="false">AC514+AE514</f>
        <v>0</v>
      </c>
    </row>
    <row r="515" customFormat="false" ht="15.05" hidden="false" customHeight="false" outlineLevel="0" collapsed="false">
      <c r="G515" s="0"/>
      <c r="AA515" s="191" t="n">
        <f aca="false">IF($P515,$P515,$F515)</f>
        <v>0</v>
      </c>
      <c r="AB515" s="225" t="n">
        <f aca="false">IF($J515=$E$22,$H515*448,0)</f>
        <v>0</v>
      </c>
      <c r="AC515" s="225" t="n">
        <f aca="false">IF($J515=$E$22,$I515*448,0)</f>
        <v>0</v>
      </c>
      <c r="AD515" s="327" t="n">
        <f aca="false">IFERROR(VLOOKUP($A515,БДСМ!$A$353:$O$1956,15,0),0)</f>
        <v>0</v>
      </c>
      <c r="AE515" s="225" t="n">
        <f aca="false">IFERROR(VLOOKUP($A515,#REF!,13,0),0)</f>
        <v>0</v>
      </c>
      <c r="AF515" s="225" t="n">
        <f aca="false">AB515+AD515</f>
        <v>0</v>
      </c>
      <c r="AG515" s="225" t="n">
        <f aca="false">AC515+AE515</f>
        <v>0</v>
      </c>
    </row>
    <row r="516" customFormat="false" ht="15.05" hidden="false" customHeight="false" outlineLevel="0" collapsed="false">
      <c r="G516" s="0"/>
      <c r="AA516" s="191" t="n">
        <f aca="false">IF($P516,$P516,$F516)</f>
        <v>0</v>
      </c>
      <c r="AB516" s="225" t="n">
        <f aca="false">IF($J516=$E$22,$H516*448,0)</f>
        <v>0</v>
      </c>
      <c r="AC516" s="225" t="n">
        <f aca="false">IF($J516=$E$22,$I516*448,0)</f>
        <v>0</v>
      </c>
      <c r="AD516" s="327" t="n">
        <f aca="false">IFERROR(VLOOKUP($A516,БДСМ!$A$353:$O$1956,15,0),0)</f>
        <v>0</v>
      </c>
      <c r="AE516" s="225" t="n">
        <f aca="false">IFERROR(VLOOKUP($A516,#REF!,13,0),0)</f>
        <v>0</v>
      </c>
      <c r="AF516" s="225" t="n">
        <f aca="false">AB516+AD516</f>
        <v>0</v>
      </c>
      <c r="AG516" s="225" t="n">
        <f aca="false">AC516+AE516</f>
        <v>0</v>
      </c>
    </row>
    <row r="517" customFormat="false" ht="15.05" hidden="false" customHeight="false" outlineLevel="0" collapsed="false">
      <c r="G517" s="0"/>
      <c r="AA517" s="191" t="n">
        <f aca="false">IF($P517,$P517,$F517)</f>
        <v>0</v>
      </c>
      <c r="AB517" s="225" t="n">
        <f aca="false">IF($J517=$E$22,$H517*448,0)</f>
        <v>0</v>
      </c>
      <c r="AC517" s="225" t="n">
        <f aca="false">IF($J517=$E$22,$I517*448,0)</f>
        <v>0</v>
      </c>
      <c r="AD517" s="327" t="n">
        <f aca="false">IFERROR(VLOOKUP($A517,БДСМ!$A$353:$O$1956,15,0),0)</f>
        <v>0</v>
      </c>
      <c r="AE517" s="225" t="n">
        <f aca="false">IFERROR(VLOOKUP($A517,#REF!,13,0),0)</f>
        <v>0</v>
      </c>
      <c r="AF517" s="225" t="n">
        <f aca="false">AB517+AD517</f>
        <v>0</v>
      </c>
      <c r="AG517" s="225" t="n">
        <f aca="false">AC517+AE517</f>
        <v>0</v>
      </c>
    </row>
    <row r="518" customFormat="false" ht="15.05" hidden="false" customHeight="false" outlineLevel="0" collapsed="false">
      <c r="G518" s="0"/>
      <c r="AA518" s="191" t="n">
        <f aca="false">IF($P518,$P518,$F518)</f>
        <v>0</v>
      </c>
      <c r="AB518" s="225" t="n">
        <f aca="false">IF($J518=$E$22,$H518*448,0)</f>
        <v>0</v>
      </c>
      <c r="AC518" s="225" t="n">
        <f aca="false">IF($J518=$E$22,$I518*448,0)</f>
        <v>0</v>
      </c>
      <c r="AD518" s="327" t="n">
        <f aca="false">IFERROR(VLOOKUP($A518,БДСМ!$A$353:$O$1956,15,0),0)</f>
        <v>0</v>
      </c>
      <c r="AE518" s="225" t="n">
        <f aca="false">IFERROR(VLOOKUP($A518,#REF!,13,0),0)</f>
        <v>0</v>
      </c>
      <c r="AF518" s="225" t="n">
        <f aca="false">AB518+AD518</f>
        <v>0</v>
      </c>
      <c r="AG518" s="225" t="n">
        <f aca="false">AC518+AE518</f>
        <v>0</v>
      </c>
    </row>
    <row r="519" customFormat="false" ht="15.05" hidden="false" customHeight="false" outlineLevel="0" collapsed="false">
      <c r="G519" s="0"/>
      <c r="AA519" s="191" t="n">
        <f aca="false">IF($P519,$P519,$F519)</f>
        <v>0</v>
      </c>
      <c r="AB519" s="225" t="n">
        <f aca="false">IF($J519=$E$22,$H519*448,0)</f>
        <v>0</v>
      </c>
      <c r="AC519" s="225" t="n">
        <f aca="false">IF($J519=$E$22,$I519*448,0)</f>
        <v>0</v>
      </c>
      <c r="AD519" s="327" t="n">
        <f aca="false">IFERROR(VLOOKUP($A519,БДСМ!$A$353:$O$1956,15,0),0)</f>
        <v>0</v>
      </c>
      <c r="AE519" s="225" t="n">
        <f aca="false">IFERROR(VLOOKUP($A519,#REF!,13,0),0)</f>
        <v>0</v>
      </c>
      <c r="AF519" s="225" t="n">
        <f aca="false">AB519+AD519</f>
        <v>0</v>
      </c>
      <c r="AG519" s="225" t="n">
        <f aca="false">AC519+AE519</f>
        <v>0</v>
      </c>
    </row>
    <row r="520" customFormat="false" ht="15.05" hidden="false" customHeight="false" outlineLevel="0" collapsed="false">
      <c r="G520" s="0"/>
      <c r="AA520" s="191" t="n">
        <f aca="false">IF($P520,$P520,$F520)</f>
        <v>0</v>
      </c>
      <c r="AB520" s="225" t="n">
        <f aca="false">IF($J520=$E$22,$H520*448,0)</f>
        <v>0</v>
      </c>
      <c r="AC520" s="225" t="n">
        <f aca="false">IF($J520=$E$22,$I520*448,0)</f>
        <v>0</v>
      </c>
      <c r="AD520" s="327" t="n">
        <f aca="false">IFERROR(VLOOKUP($A520,БДСМ!$A$353:$O$1956,15,0),0)</f>
        <v>0</v>
      </c>
      <c r="AE520" s="225" t="n">
        <f aca="false">IFERROR(VLOOKUP($A520,#REF!,13,0),0)</f>
        <v>0</v>
      </c>
      <c r="AF520" s="225" t="n">
        <f aca="false">AB520+AD520</f>
        <v>0</v>
      </c>
      <c r="AG520" s="225" t="n">
        <f aca="false">AC520+AE520</f>
        <v>0</v>
      </c>
    </row>
    <row r="521" customFormat="false" ht="15.05" hidden="false" customHeight="false" outlineLevel="0" collapsed="false">
      <c r="G521" s="0"/>
      <c r="AA521" s="191" t="n">
        <f aca="false">IF($P521,$P521,$F521)</f>
        <v>0</v>
      </c>
      <c r="AB521" s="225" t="n">
        <f aca="false">IF($J521=$E$22,$H521*448,0)</f>
        <v>0</v>
      </c>
      <c r="AC521" s="225" t="n">
        <f aca="false">IF($J521=$E$22,$I521*448,0)</f>
        <v>0</v>
      </c>
      <c r="AD521" s="327" t="n">
        <f aca="false">IFERROR(VLOOKUP($A521,БДСМ!$A$353:$O$1956,15,0),0)</f>
        <v>0</v>
      </c>
      <c r="AE521" s="225" t="n">
        <f aca="false">IFERROR(VLOOKUP($A521,#REF!,13,0),0)</f>
        <v>0</v>
      </c>
      <c r="AF521" s="225" t="n">
        <f aca="false">AB521+AD521</f>
        <v>0</v>
      </c>
      <c r="AG521" s="225" t="n">
        <f aca="false">AC521+AE521</f>
        <v>0</v>
      </c>
    </row>
    <row r="522" customFormat="false" ht="15.05" hidden="false" customHeight="false" outlineLevel="0" collapsed="false">
      <c r="G522" s="0"/>
      <c r="AA522" s="191" t="n">
        <f aca="false">IF($P522,$P522,$F522)</f>
        <v>0</v>
      </c>
      <c r="AB522" s="225" t="n">
        <f aca="false">IF($J522=$E$22,$H522*448,0)</f>
        <v>0</v>
      </c>
      <c r="AC522" s="225" t="n">
        <f aca="false">IF($J522=$E$22,$I522*448,0)</f>
        <v>0</v>
      </c>
      <c r="AD522" s="327" t="n">
        <f aca="false">IFERROR(VLOOKUP($A522,БДСМ!$A$353:$O$1956,15,0),0)</f>
        <v>0</v>
      </c>
      <c r="AE522" s="225" t="n">
        <f aca="false">IFERROR(VLOOKUP($A522,#REF!,13,0),0)</f>
        <v>0</v>
      </c>
      <c r="AF522" s="225" t="n">
        <f aca="false">AB522+AD522</f>
        <v>0</v>
      </c>
      <c r="AG522" s="225" t="n">
        <f aca="false">AC522+AE522</f>
        <v>0</v>
      </c>
    </row>
    <row r="523" customFormat="false" ht="15.05" hidden="false" customHeight="false" outlineLevel="0" collapsed="false">
      <c r="G523" s="0"/>
      <c r="AA523" s="191" t="n">
        <f aca="false">IF($P523,$P523,$F523)</f>
        <v>0</v>
      </c>
      <c r="AB523" s="225" t="n">
        <f aca="false">IF($J523=$E$22,$H523*448,0)</f>
        <v>0</v>
      </c>
      <c r="AC523" s="225" t="n">
        <f aca="false">IF($J523=$E$22,$I523*448,0)</f>
        <v>0</v>
      </c>
      <c r="AD523" s="327" t="n">
        <f aca="false">IFERROR(VLOOKUP($A523,БДСМ!$A$353:$O$1956,15,0),0)</f>
        <v>0</v>
      </c>
      <c r="AE523" s="225" t="n">
        <f aca="false">IFERROR(VLOOKUP($A523,#REF!,13,0),0)</f>
        <v>0</v>
      </c>
      <c r="AF523" s="225" t="n">
        <f aca="false">AB523+AD523</f>
        <v>0</v>
      </c>
      <c r="AG523" s="225" t="n">
        <f aca="false">AC523+AE523</f>
        <v>0</v>
      </c>
    </row>
    <row r="524" customFormat="false" ht="15.05" hidden="false" customHeight="false" outlineLevel="0" collapsed="false">
      <c r="G524" s="0"/>
      <c r="AA524" s="191" t="n">
        <f aca="false">IF($P524,$P524,$F524)</f>
        <v>0</v>
      </c>
      <c r="AB524" s="225" t="n">
        <f aca="false">IF($J524=$E$22,$H524*448,0)</f>
        <v>0</v>
      </c>
      <c r="AC524" s="225" t="n">
        <f aca="false">IF($J524=$E$22,$I524*448,0)</f>
        <v>0</v>
      </c>
      <c r="AD524" s="327" t="n">
        <f aca="false">IFERROR(VLOOKUP($A524,БДСМ!$A$353:$O$1956,15,0),0)</f>
        <v>0</v>
      </c>
      <c r="AE524" s="225" t="n">
        <f aca="false">IFERROR(VLOOKUP($A524,#REF!,13,0),0)</f>
        <v>0</v>
      </c>
      <c r="AF524" s="225" t="n">
        <f aca="false">AB524+AD524</f>
        <v>0</v>
      </c>
      <c r="AG524" s="225" t="n">
        <f aca="false">AC524+AE524</f>
        <v>0</v>
      </c>
    </row>
    <row r="525" customFormat="false" ht="15.05" hidden="false" customHeight="false" outlineLevel="0" collapsed="false">
      <c r="G525" s="0"/>
      <c r="AA525" s="191" t="n">
        <f aca="false">IF($P525,$P525,$F525)</f>
        <v>0</v>
      </c>
      <c r="AB525" s="225" t="n">
        <f aca="false">IF($J525=$E$22,$H525*448,0)</f>
        <v>0</v>
      </c>
      <c r="AC525" s="225" t="n">
        <f aca="false">IF($J525=$E$22,$I525*448,0)</f>
        <v>0</v>
      </c>
      <c r="AD525" s="327" t="n">
        <f aca="false">IFERROR(VLOOKUP($A525,БДСМ!$A$353:$O$1956,15,0),0)</f>
        <v>0</v>
      </c>
      <c r="AE525" s="225" t="n">
        <f aca="false">IFERROR(VLOOKUP($A525,#REF!,13,0),0)</f>
        <v>0</v>
      </c>
      <c r="AF525" s="225" t="n">
        <f aca="false">AB525+AD525</f>
        <v>0</v>
      </c>
      <c r="AG525" s="225" t="n">
        <f aca="false">AC525+AE525</f>
        <v>0</v>
      </c>
    </row>
    <row r="526" customFormat="false" ht="15.05" hidden="false" customHeight="false" outlineLevel="0" collapsed="false">
      <c r="G526" s="0"/>
      <c r="AA526" s="191" t="n">
        <f aca="false">IF($P526,$P526,$F526)</f>
        <v>0</v>
      </c>
      <c r="AB526" s="225" t="n">
        <f aca="false">IF($J526=$E$22,$H526*448,0)</f>
        <v>0</v>
      </c>
      <c r="AC526" s="225" t="n">
        <f aca="false">IF($J526=$E$22,$I526*448,0)</f>
        <v>0</v>
      </c>
      <c r="AD526" s="327" t="n">
        <f aca="false">IFERROR(VLOOKUP($A526,БДСМ!$A$353:$O$1956,15,0),0)</f>
        <v>0</v>
      </c>
      <c r="AE526" s="225" t="n">
        <f aca="false">IFERROR(VLOOKUP($A526,#REF!,13,0),0)</f>
        <v>0</v>
      </c>
      <c r="AF526" s="225" t="n">
        <f aca="false">AB526+AD526</f>
        <v>0</v>
      </c>
      <c r="AG526" s="225" t="n">
        <f aca="false">AC526+AE526</f>
        <v>0</v>
      </c>
    </row>
    <row r="527" customFormat="false" ht="15.05" hidden="false" customHeight="false" outlineLevel="0" collapsed="false">
      <c r="G527" s="0"/>
      <c r="AA527" s="191" t="n">
        <f aca="false">IF($P527,$P527,$F527)</f>
        <v>0</v>
      </c>
      <c r="AB527" s="225" t="n">
        <f aca="false">IF($J527=$E$22,$H527*448,0)</f>
        <v>0</v>
      </c>
      <c r="AC527" s="225" t="n">
        <f aca="false">IF($J527=$E$22,$I527*448,0)</f>
        <v>0</v>
      </c>
      <c r="AD527" s="327" t="n">
        <f aca="false">IFERROR(VLOOKUP($A527,БДСМ!$A$353:$O$1956,15,0),0)</f>
        <v>0</v>
      </c>
      <c r="AE527" s="225" t="n">
        <f aca="false">IFERROR(VLOOKUP($A527,#REF!,13,0),0)</f>
        <v>0</v>
      </c>
      <c r="AF527" s="225" t="n">
        <f aca="false">AB527+AD527</f>
        <v>0</v>
      </c>
      <c r="AG527" s="225" t="n">
        <f aca="false">AC527+AE527</f>
        <v>0</v>
      </c>
    </row>
    <row r="528" customFormat="false" ht="15.05" hidden="false" customHeight="false" outlineLevel="0" collapsed="false">
      <c r="G528" s="0"/>
      <c r="AA528" s="191" t="n">
        <f aca="false">IF($P528,$P528,$F528)</f>
        <v>0</v>
      </c>
      <c r="AB528" s="225" t="n">
        <f aca="false">IF($J528=$E$22,$H528*448,0)</f>
        <v>0</v>
      </c>
      <c r="AC528" s="225" t="n">
        <f aca="false">IF($J528=$E$22,$I528*448,0)</f>
        <v>0</v>
      </c>
      <c r="AD528" s="327" t="n">
        <f aca="false">IFERROR(VLOOKUP($A528,БДСМ!$A$353:$O$1956,15,0),0)</f>
        <v>0</v>
      </c>
      <c r="AE528" s="225" t="n">
        <f aca="false">IFERROR(VLOOKUP($A528,#REF!,13,0),0)</f>
        <v>0</v>
      </c>
      <c r="AF528" s="225" t="n">
        <f aca="false">AB528+AD528</f>
        <v>0</v>
      </c>
      <c r="AG528" s="225" t="n">
        <f aca="false">AC528+AE528</f>
        <v>0</v>
      </c>
    </row>
    <row r="529" customFormat="false" ht="15.05" hidden="false" customHeight="false" outlineLevel="0" collapsed="false">
      <c r="G529" s="0"/>
      <c r="AA529" s="191" t="n">
        <f aca="false">IF($P529,$P529,$F529)</f>
        <v>0</v>
      </c>
      <c r="AB529" s="225" t="n">
        <f aca="false">IF($J529=$E$22,$H529*448,0)</f>
        <v>0</v>
      </c>
      <c r="AC529" s="225" t="n">
        <f aca="false">IF($J529=$E$22,$I529*448,0)</f>
        <v>0</v>
      </c>
      <c r="AD529" s="327" t="n">
        <f aca="false">IFERROR(VLOOKUP($A529,БДСМ!$A$353:$O$1956,15,0),0)</f>
        <v>0</v>
      </c>
      <c r="AE529" s="225" t="n">
        <f aca="false">IFERROR(VLOOKUP($A529,#REF!,13,0),0)</f>
        <v>0</v>
      </c>
      <c r="AF529" s="225" t="n">
        <f aca="false">AB529+AD529</f>
        <v>0</v>
      </c>
      <c r="AG529" s="225" t="n">
        <f aca="false">AC529+AE529</f>
        <v>0</v>
      </c>
    </row>
    <row r="530" customFormat="false" ht="15.05" hidden="false" customHeight="false" outlineLevel="0" collapsed="false">
      <c r="G530" s="0"/>
      <c r="AA530" s="191" t="n">
        <f aca="false">IF($P530,$P530,$F530)</f>
        <v>0</v>
      </c>
      <c r="AB530" s="225" t="n">
        <f aca="false">IF($J530=$E$22,$H530*448,0)</f>
        <v>0</v>
      </c>
      <c r="AC530" s="225" t="n">
        <f aca="false">IF($J530=$E$22,$I530*448,0)</f>
        <v>0</v>
      </c>
      <c r="AD530" s="327" t="n">
        <f aca="false">IFERROR(VLOOKUP($A530,БДСМ!$A$353:$O$1956,15,0),0)</f>
        <v>0</v>
      </c>
      <c r="AE530" s="225" t="n">
        <f aca="false">IFERROR(VLOOKUP($A530,#REF!,13,0),0)</f>
        <v>0</v>
      </c>
      <c r="AF530" s="225" t="n">
        <f aca="false">AB530+AD530</f>
        <v>0</v>
      </c>
      <c r="AG530" s="225" t="n">
        <f aca="false">AC530+AE530</f>
        <v>0</v>
      </c>
    </row>
    <row r="531" customFormat="false" ht="15.05" hidden="false" customHeight="false" outlineLevel="0" collapsed="false">
      <c r="G531" s="0"/>
      <c r="AA531" s="191" t="n">
        <f aca="false">IF($P531,$P531,$F531)</f>
        <v>0</v>
      </c>
      <c r="AB531" s="225" t="n">
        <f aca="false">IF($J531=$E$22,$H531*448,0)</f>
        <v>0</v>
      </c>
      <c r="AC531" s="225" t="n">
        <f aca="false">IF($J531=$E$22,$I531*448,0)</f>
        <v>0</v>
      </c>
      <c r="AD531" s="327" t="n">
        <f aca="false">IFERROR(VLOOKUP($A531,БДСМ!$A$353:$O$1956,15,0),0)</f>
        <v>0</v>
      </c>
      <c r="AE531" s="225" t="n">
        <f aca="false">IFERROR(VLOOKUP($A531,#REF!,13,0),0)</f>
        <v>0</v>
      </c>
      <c r="AF531" s="225" t="n">
        <f aca="false">AB531+AD531</f>
        <v>0</v>
      </c>
      <c r="AG531" s="225" t="n">
        <f aca="false">AC531+AE531</f>
        <v>0</v>
      </c>
    </row>
    <row r="532" customFormat="false" ht="15.05" hidden="false" customHeight="false" outlineLevel="0" collapsed="false">
      <c r="G532" s="0"/>
      <c r="AA532" s="191" t="n">
        <f aca="false">IF($P532,$P532,$F532)</f>
        <v>0</v>
      </c>
      <c r="AB532" s="225" t="n">
        <f aca="false">IF($J532=$E$22,$H532*448,0)</f>
        <v>0</v>
      </c>
      <c r="AC532" s="225" t="n">
        <f aca="false">IF($J532=$E$22,$I532*448,0)</f>
        <v>0</v>
      </c>
      <c r="AD532" s="327" t="n">
        <f aca="false">IFERROR(VLOOKUP($A532,БДСМ!$A$353:$O$1956,15,0),0)</f>
        <v>0</v>
      </c>
      <c r="AE532" s="225" t="n">
        <f aca="false">IFERROR(VLOOKUP($A532,#REF!,13,0),0)</f>
        <v>0</v>
      </c>
      <c r="AF532" s="225" t="n">
        <f aca="false">AB532+AD532</f>
        <v>0</v>
      </c>
      <c r="AG532" s="225" t="n">
        <f aca="false">AC532+AE532</f>
        <v>0</v>
      </c>
    </row>
    <row r="533" customFormat="false" ht="15.05" hidden="false" customHeight="false" outlineLevel="0" collapsed="false">
      <c r="G533" s="0"/>
      <c r="AA533" s="191" t="n">
        <f aca="false">IF($P533,$P533,$F533)</f>
        <v>0</v>
      </c>
      <c r="AB533" s="225" t="n">
        <f aca="false">IF($J533=$E$22,$H533*448,0)</f>
        <v>0</v>
      </c>
      <c r="AC533" s="225" t="n">
        <f aca="false">IF($J533=$E$22,$I533*448,0)</f>
        <v>0</v>
      </c>
      <c r="AD533" s="327" t="n">
        <f aca="false">IFERROR(VLOOKUP($A533,БДСМ!$A$353:$O$1956,15,0),0)</f>
        <v>0</v>
      </c>
      <c r="AE533" s="225" t="n">
        <f aca="false">IFERROR(VLOOKUP($A533,#REF!,13,0),0)</f>
        <v>0</v>
      </c>
      <c r="AF533" s="225" t="n">
        <f aca="false">AB533+AD533</f>
        <v>0</v>
      </c>
      <c r="AG533" s="225" t="n">
        <f aca="false">AC533+AE533</f>
        <v>0</v>
      </c>
    </row>
    <row r="534" customFormat="false" ht="15.05" hidden="false" customHeight="false" outlineLevel="0" collapsed="false">
      <c r="G534" s="0"/>
      <c r="AA534" s="191" t="n">
        <f aca="false">IF($P534,$P534,$F534)</f>
        <v>0</v>
      </c>
      <c r="AB534" s="225" t="n">
        <f aca="false">IF($J534=$E$22,$H534*448,0)</f>
        <v>0</v>
      </c>
      <c r="AC534" s="225" t="n">
        <f aca="false">IF($J534=$E$22,$I534*448,0)</f>
        <v>0</v>
      </c>
      <c r="AD534" s="327" t="n">
        <f aca="false">IFERROR(VLOOKUP($A534,БДСМ!$A$353:$O$1956,15,0),0)</f>
        <v>0</v>
      </c>
      <c r="AE534" s="225" t="n">
        <f aca="false">IFERROR(VLOOKUP($A534,#REF!,13,0),0)</f>
        <v>0</v>
      </c>
      <c r="AF534" s="225" t="n">
        <f aca="false">AB534+AD534</f>
        <v>0</v>
      </c>
      <c r="AG534" s="225" t="n">
        <f aca="false">AC534+AE534</f>
        <v>0</v>
      </c>
    </row>
    <row r="535" customFormat="false" ht="15.05" hidden="false" customHeight="false" outlineLevel="0" collapsed="false">
      <c r="G535" s="0"/>
      <c r="AA535" s="191" t="n">
        <f aca="false">IF($P535,$P535,$F535)</f>
        <v>0</v>
      </c>
      <c r="AB535" s="225" t="n">
        <f aca="false">IF($J535=$E$22,$H535*448,0)</f>
        <v>0</v>
      </c>
      <c r="AC535" s="225" t="n">
        <f aca="false">IF($J535=$E$22,$I535*448,0)</f>
        <v>0</v>
      </c>
      <c r="AD535" s="327" t="n">
        <f aca="false">IFERROR(VLOOKUP($A535,БДСМ!$A$353:$O$1956,15,0),0)</f>
        <v>0</v>
      </c>
      <c r="AE535" s="225" t="n">
        <f aca="false">IFERROR(VLOOKUP($A535,#REF!,13,0),0)</f>
        <v>0</v>
      </c>
      <c r="AF535" s="225" t="n">
        <f aca="false">AB535+AD535</f>
        <v>0</v>
      </c>
      <c r="AG535" s="225" t="n">
        <f aca="false">AC535+AE535</f>
        <v>0</v>
      </c>
    </row>
    <row r="536" customFormat="false" ht="15.05" hidden="false" customHeight="false" outlineLevel="0" collapsed="false">
      <c r="G536" s="0"/>
      <c r="AA536" s="191" t="n">
        <f aca="false">IF($P536,$P536,$F536)</f>
        <v>0</v>
      </c>
      <c r="AB536" s="225" t="n">
        <f aca="false">IF($J536=$E$22,$H536*448,0)</f>
        <v>0</v>
      </c>
      <c r="AC536" s="225" t="n">
        <f aca="false">IF($J536=$E$22,$I536*448,0)</f>
        <v>0</v>
      </c>
      <c r="AD536" s="327" t="n">
        <f aca="false">IFERROR(VLOOKUP($A536,БДСМ!$A$353:$O$1956,15,0),0)</f>
        <v>0</v>
      </c>
      <c r="AE536" s="225" t="n">
        <f aca="false">IFERROR(VLOOKUP($A536,#REF!,13,0),0)</f>
        <v>0</v>
      </c>
      <c r="AF536" s="225" t="n">
        <f aca="false">AB536+AD536</f>
        <v>0</v>
      </c>
      <c r="AG536" s="225" t="n">
        <f aca="false">AC536+AE536</f>
        <v>0</v>
      </c>
    </row>
    <row r="537" customFormat="false" ht="15.05" hidden="false" customHeight="false" outlineLevel="0" collapsed="false">
      <c r="G537" s="0"/>
      <c r="AA537" s="191" t="n">
        <f aca="false">IF($P537,$P537,$F537)</f>
        <v>0</v>
      </c>
      <c r="AB537" s="225" t="n">
        <f aca="false">IF($J537=$E$22,$H537*448,0)</f>
        <v>0</v>
      </c>
      <c r="AC537" s="225" t="n">
        <f aca="false">IF($J537=$E$22,$I537*448,0)</f>
        <v>0</v>
      </c>
      <c r="AD537" s="327" t="n">
        <f aca="false">IFERROR(VLOOKUP($A537,БДСМ!$A$353:$O$1956,15,0),0)</f>
        <v>0</v>
      </c>
      <c r="AE537" s="225" t="n">
        <f aca="false">IFERROR(VLOOKUP($A537,#REF!,13,0),0)</f>
        <v>0</v>
      </c>
      <c r="AF537" s="225" t="n">
        <f aca="false">AB537+AD537</f>
        <v>0</v>
      </c>
      <c r="AG537" s="225" t="n">
        <f aca="false">AC537+AE537</f>
        <v>0</v>
      </c>
    </row>
    <row r="538" customFormat="false" ht="15.05" hidden="false" customHeight="false" outlineLevel="0" collapsed="false">
      <c r="G538" s="0"/>
      <c r="AA538" s="191" t="n">
        <f aca="false">IF($P538,$P538,$F538)</f>
        <v>0</v>
      </c>
      <c r="AB538" s="225" t="n">
        <f aca="false">IF($J538=$E$22,$H538*448,0)</f>
        <v>0</v>
      </c>
      <c r="AC538" s="225" t="n">
        <f aca="false">IF($J538=$E$22,$I538*448,0)</f>
        <v>0</v>
      </c>
      <c r="AD538" s="327" t="n">
        <f aca="false">IFERROR(VLOOKUP($A538,БДСМ!$A$353:$O$1956,15,0),0)</f>
        <v>0</v>
      </c>
      <c r="AE538" s="225" t="n">
        <f aca="false">IFERROR(VLOOKUP($A538,#REF!,13,0),0)</f>
        <v>0</v>
      </c>
      <c r="AF538" s="225" t="n">
        <f aca="false">AB538+AD538</f>
        <v>0</v>
      </c>
      <c r="AG538" s="225" t="n">
        <f aca="false">AC538+AE538</f>
        <v>0</v>
      </c>
    </row>
    <row r="539" customFormat="false" ht="15.05" hidden="false" customHeight="false" outlineLevel="0" collapsed="false">
      <c r="G539" s="0"/>
      <c r="AA539" s="191" t="n">
        <f aca="false">IF($P539,$P539,$F539)</f>
        <v>0</v>
      </c>
      <c r="AB539" s="225" t="n">
        <f aca="false">IF($J539=$E$22,$H539*448,0)</f>
        <v>0</v>
      </c>
      <c r="AC539" s="225" t="n">
        <f aca="false">IF($J539=$E$22,$I539*448,0)</f>
        <v>0</v>
      </c>
      <c r="AD539" s="327" t="n">
        <f aca="false">IFERROR(VLOOKUP($A539,БДСМ!$A$353:$O$1956,15,0),0)</f>
        <v>0</v>
      </c>
      <c r="AE539" s="225" t="n">
        <f aca="false">IFERROR(VLOOKUP($A539,#REF!,13,0),0)</f>
        <v>0</v>
      </c>
      <c r="AF539" s="225" t="n">
        <f aca="false">AB539+AD539</f>
        <v>0</v>
      </c>
      <c r="AG539" s="225" t="n">
        <f aca="false">AC539+AE539</f>
        <v>0</v>
      </c>
    </row>
    <row r="540" customFormat="false" ht="15.05" hidden="false" customHeight="false" outlineLevel="0" collapsed="false">
      <c r="G540" s="0"/>
      <c r="AA540" s="191" t="n">
        <f aca="false">IF($P540,$P540,$F540)</f>
        <v>0</v>
      </c>
      <c r="AB540" s="225" t="n">
        <f aca="false">IF($J540=$E$22,$H540*448,0)</f>
        <v>0</v>
      </c>
      <c r="AC540" s="225" t="n">
        <f aca="false">IF($J540=$E$22,$I540*448,0)</f>
        <v>0</v>
      </c>
      <c r="AD540" s="327" t="n">
        <f aca="false">IFERROR(VLOOKUP($A540,БДСМ!$A$353:$O$1956,15,0),0)</f>
        <v>0</v>
      </c>
      <c r="AE540" s="225" t="n">
        <f aca="false">IFERROR(VLOOKUP($A540,#REF!,13,0),0)</f>
        <v>0</v>
      </c>
      <c r="AF540" s="225" t="n">
        <f aca="false">AB540+AD540</f>
        <v>0</v>
      </c>
      <c r="AG540" s="225" t="n">
        <f aca="false">AC540+AE540</f>
        <v>0</v>
      </c>
    </row>
    <row r="541" customFormat="false" ht="15.05" hidden="false" customHeight="false" outlineLevel="0" collapsed="false">
      <c r="G541" s="0"/>
      <c r="AA541" s="191" t="n">
        <f aca="false">IF($P541,$P541,$F541)</f>
        <v>0</v>
      </c>
      <c r="AB541" s="225" t="n">
        <f aca="false">IF($J541=$E$22,$H541*448,0)</f>
        <v>0</v>
      </c>
      <c r="AC541" s="225" t="n">
        <f aca="false">IF($J541=$E$22,$I541*448,0)</f>
        <v>0</v>
      </c>
      <c r="AD541" s="327" t="n">
        <f aca="false">IFERROR(VLOOKUP($A541,БДСМ!$A$353:$O$1956,15,0),0)</f>
        <v>0</v>
      </c>
      <c r="AE541" s="225" t="n">
        <f aca="false">IFERROR(VLOOKUP($A541,#REF!,13,0),0)</f>
        <v>0</v>
      </c>
      <c r="AF541" s="225" t="n">
        <f aca="false">AB541+AD541</f>
        <v>0</v>
      </c>
      <c r="AG541" s="225" t="n">
        <f aca="false">AC541+AE541</f>
        <v>0</v>
      </c>
    </row>
    <row r="542" customFormat="false" ht="15.05" hidden="false" customHeight="false" outlineLevel="0" collapsed="false">
      <c r="G542" s="0"/>
      <c r="AA542" s="191" t="n">
        <f aca="false">IF($P542,$P542,$F542)</f>
        <v>0</v>
      </c>
      <c r="AB542" s="225" t="n">
        <f aca="false">IF($J542=$E$22,$H542*448,0)</f>
        <v>0</v>
      </c>
      <c r="AC542" s="225" t="n">
        <f aca="false">IF($J542=$E$22,$I542*448,0)</f>
        <v>0</v>
      </c>
      <c r="AD542" s="327" t="n">
        <f aca="false">IFERROR(VLOOKUP($A542,БДСМ!$A$353:$O$1956,15,0),0)</f>
        <v>0</v>
      </c>
      <c r="AE542" s="225" t="n">
        <f aca="false">IFERROR(VLOOKUP($A542,#REF!,13,0),0)</f>
        <v>0</v>
      </c>
      <c r="AF542" s="225" t="n">
        <f aca="false">AB542+AD542</f>
        <v>0</v>
      </c>
      <c r="AG542" s="225" t="n">
        <f aca="false">AC542+AE542</f>
        <v>0</v>
      </c>
    </row>
    <row r="543" customFormat="false" ht="15.05" hidden="false" customHeight="false" outlineLevel="0" collapsed="false">
      <c r="G543" s="0"/>
      <c r="AA543" s="191" t="n">
        <f aca="false">IF($P543,$P543,$F543)</f>
        <v>0</v>
      </c>
      <c r="AB543" s="225" t="n">
        <f aca="false">IF($J543=$E$22,$H543*448,0)</f>
        <v>0</v>
      </c>
      <c r="AC543" s="225" t="n">
        <f aca="false">IF($J543=$E$22,$I543*448,0)</f>
        <v>0</v>
      </c>
      <c r="AD543" s="327" t="n">
        <f aca="false">IFERROR(VLOOKUP($A543,БДСМ!$A$353:$O$1956,15,0),0)</f>
        <v>0</v>
      </c>
      <c r="AE543" s="225" t="n">
        <f aca="false">IFERROR(VLOOKUP($A543,#REF!,13,0),0)</f>
        <v>0</v>
      </c>
      <c r="AF543" s="225" t="n">
        <f aca="false">AB543+AD543</f>
        <v>0</v>
      </c>
      <c r="AG543" s="225" t="n">
        <f aca="false">AC543+AE543</f>
        <v>0</v>
      </c>
    </row>
    <row r="544" customFormat="false" ht="15.05" hidden="false" customHeight="false" outlineLevel="0" collapsed="false">
      <c r="G544" s="0"/>
      <c r="AA544" s="191" t="n">
        <f aca="false">IF($P544,$P544,$F544)</f>
        <v>0</v>
      </c>
      <c r="AB544" s="225" t="n">
        <f aca="false">IF($J544=$E$22,$H544*448,0)</f>
        <v>0</v>
      </c>
      <c r="AC544" s="225" t="n">
        <f aca="false">IF($J544=$E$22,$I544*448,0)</f>
        <v>0</v>
      </c>
      <c r="AD544" s="327" t="n">
        <f aca="false">IFERROR(VLOOKUP($A544,БДСМ!$A$353:$O$1956,15,0),0)</f>
        <v>0</v>
      </c>
      <c r="AE544" s="225" t="n">
        <f aca="false">IFERROR(VLOOKUP($A544,#REF!,13,0),0)</f>
        <v>0</v>
      </c>
      <c r="AF544" s="225" t="n">
        <f aca="false">AB544+AD544</f>
        <v>0</v>
      </c>
      <c r="AG544" s="225" t="n">
        <f aca="false">AC544+AE544</f>
        <v>0</v>
      </c>
    </row>
    <row r="545" customFormat="false" ht="15.05" hidden="false" customHeight="false" outlineLevel="0" collapsed="false">
      <c r="G545" s="0"/>
      <c r="AA545" s="191" t="n">
        <f aca="false">IF($P545,$P545,$F545)</f>
        <v>0</v>
      </c>
      <c r="AB545" s="225" t="n">
        <f aca="false">IF($J545=$E$22,$H545*448,0)</f>
        <v>0</v>
      </c>
      <c r="AC545" s="225" t="n">
        <f aca="false">IF($J545=$E$22,$I545*448,0)</f>
        <v>0</v>
      </c>
      <c r="AD545" s="327" t="n">
        <f aca="false">IFERROR(VLOOKUP($A545,БДСМ!$A$353:$O$1956,15,0),0)</f>
        <v>0</v>
      </c>
      <c r="AE545" s="225" t="n">
        <f aca="false">IFERROR(VLOOKUP($A545,#REF!,13,0),0)</f>
        <v>0</v>
      </c>
      <c r="AF545" s="225" t="n">
        <f aca="false">AB545+AD545</f>
        <v>0</v>
      </c>
      <c r="AG545" s="225" t="n">
        <f aca="false">AC545+AE545</f>
        <v>0</v>
      </c>
    </row>
    <row r="546" customFormat="false" ht="15.05" hidden="false" customHeight="false" outlineLevel="0" collapsed="false">
      <c r="G546" s="0"/>
      <c r="AA546" s="191" t="n">
        <f aca="false">IF($P546,$P546,$F546)</f>
        <v>0</v>
      </c>
      <c r="AB546" s="225" t="n">
        <f aca="false">IF($J546=$E$22,$H546*448,0)</f>
        <v>0</v>
      </c>
      <c r="AC546" s="225" t="n">
        <f aca="false">IF($J546=$E$22,$I546*448,0)</f>
        <v>0</v>
      </c>
      <c r="AD546" s="327" t="n">
        <f aca="false">IFERROR(VLOOKUP($A546,БДСМ!$A$353:$O$1956,15,0),0)</f>
        <v>0</v>
      </c>
      <c r="AE546" s="225" t="n">
        <f aca="false">IFERROR(VLOOKUP($A546,#REF!,13,0),0)</f>
        <v>0</v>
      </c>
      <c r="AF546" s="225" t="n">
        <f aca="false">AB546+AD546</f>
        <v>0</v>
      </c>
      <c r="AG546" s="225" t="n">
        <f aca="false">AC546+AE546</f>
        <v>0</v>
      </c>
    </row>
    <row r="547" customFormat="false" ht="15.05" hidden="false" customHeight="false" outlineLevel="0" collapsed="false">
      <c r="G547" s="0"/>
      <c r="AA547" s="191" t="n">
        <f aca="false">IF($P547,$P547,$F547)</f>
        <v>0</v>
      </c>
      <c r="AB547" s="225" t="n">
        <f aca="false">IF($J547=$E$22,$H547*448,0)</f>
        <v>0</v>
      </c>
      <c r="AC547" s="225" t="n">
        <f aca="false">IF($J547=$E$22,$I547*448,0)</f>
        <v>0</v>
      </c>
      <c r="AD547" s="327" t="n">
        <f aca="false">IFERROR(VLOOKUP($A547,БДСМ!$A$353:$O$1956,15,0),0)</f>
        <v>0</v>
      </c>
      <c r="AE547" s="225" t="n">
        <f aca="false">IFERROR(VLOOKUP($A547,#REF!,13,0),0)</f>
        <v>0</v>
      </c>
      <c r="AF547" s="225" t="n">
        <f aca="false">AB547+AD547</f>
        <v>0</v>
      </c>
      <c r="AG547" s="225" t="n">
        <f aca="false">AC547+AE547</f>
        <v>0</v>
      </c>
    </row>
    <row r="548" customFormat="false" ht="15.05" hidden="false" customHeight="false" outlineLevel="0" collapsed="false">
      <c r="G548" s="0"/>
      <c r="AA548" s="191" t="n">
        <f aca="false">IF($P548,$P548,$F548)</f>
        <v>0</v>
      </c>
      <c r="AB548" s="225" t="n">
        <f aca="false">IF($J548=$E$22,$H548*448,0)</f>
        <v>0</v>
      </c>
      <c r="AC548" s="225" t="n">
        <f aca="false">IF($J548=$E$22,$I548*448,0)</f>
        <v>0</v>
      </c>
      <c r="AD548" s="327" t="n">
        <f aca="false">IFERROR(VLOOKUP($A548,БДСМ!$A$353:$O$1956,15,0),0)</f>
        <v>0</v>
      </c>
      <c r="AE548" s="225" t="n">
        <f aca="false">IFERROR(VLOOKUP($A548,#REF!,13,0),0)</f>
        <v>0</v>
      </c>
      <c r="AF548" s="225" t="n">
        <f aca="false">AB548+AD548</f>
        <v>0</v>
      </c>
      <c r="AG548" s="225" t="n">
        <f aca="false">AC548+AE548</f>
        <v>0</v>
      </c>
    </row>
    <row r="549" customFormat="false" ht="15.05" hidden="false" customHeight="false" outlineLevel="0" collapsed="false">
      <c r="G549" s="0"/>
      <c r="AA549" s="191" t="n">
        <f aca="false">IF($P549,$P549,$F549)</f>
        <v>0</v>
      </c>
      <c r="AB549" s="225" t="n">
        <f aca="false">IF($J549=$E$22,$H549*448,0)</f>
        <v>0</v>
      </c>
      <c r="AC549" s="225" t="n">
        <f aca="false">IF($J549=$E$22,$I549*448,0)</f>
        <v>0</v>
      </c>
      <c r="AD549" s="327" t="n">
        <f aca="false">IFERROR(VLOOKUP($A549,БДСМ!$A$353:$O$1956,15,0),0)</f>
        <v>0</v>
      </c>
      <c r="AE549" s="225" t="n">
        <f aca="false">IFERROR(VLOOKUP($A549,#REF!,13,0),0)</f>
        <v>0</v>
      </c>
      <c r="AF549" s="225" t="n">
        <f aca="false">AB549+AD549</f>
        <v>0</v>
      </c>
      <c r="AG549" s="225" t="n">
        <f aca="false">AC549+AE549</f>
        <v>0</v>
      </c>
    </row>
    <row r="550" customFormat="false" ht="15.05" hidden="false" customHeight="false" outlineLevel="0" collapsed="false">
      <c r="G550" s="0"/>
      <c r="AA550" s="191" t="n">
        <f aca="false">IF($P550,$P550,$F550)</f>
        <v>0</v>
      </c>
      <c r="AB550" s="225" t="n">
        <f aca="false">IF($J550=$E$22,$H550*448,0)</f>
        <v>0</v>
      </c>
      <c r="AC550" s="225" t="n">
        <f aca="false">IF($J550=$E$22,$I550*448,0)</f>
        <v>0</v>
      </c>
      <c r="AD550" s="327" t="n">
        <f aca="false">IFERROR(VLOOKUP($A550,БДСМ!$A$353:$O$1956,15,0),0)</f>
        <v>0</v>
      </c>
      <c r="AE550" s="225" t="n">
        <f aca="false">IFERROR(VLOOKUP($A550,#REF!,13,0),0)</f>
        <v>0</v>
      </c>
      <c r="AF550" s="225" t="n">
        <f aca="false">AB550+AD550</f>
        <v>0</v>
      </c>
      <c r="AG550" s="225" t="n">
        <f aca="false">AC550+AE550</f>
        <v>0</v>
      </c>
    </row>
    <row r="551" customFormat="false" ht="15.05" hidden="false" customHeight="false" outlineLevel="0" collapsed="false">
      <c r="G551" s="0"/>
      <c r="AA551" s="191" t="n">
        <f aca="false">IF($P551,$P551,$F551)</f>
        <v>0</v>
      </c>
      <c r="AB551" s="225" t="n">
        <f aca="false">IF($J551=$E$22,$H551*448,0)</f>
        <v>0</v>
      </c>
      <c r="AC551" s="225" t="n">
        <f aca="false">IF($J551=$E$22,$I551*448,0)</f>
        <v>0</v>
      </c>
      <c r="AD551" s="327" t="n">
        <f aca="false">IFERROR(VLOOKUP($A551,БДСМ!$A$353:$O$1956,15,0),0)</f>
        <v>0</v>
      </c>
      <c r="AE551" s="225" t="n">
        <f aca="false">IFERROR(VLOOKUP($A551,#REF!,13,0),0)</f>
        <v>0</v>
      </c>
      <c r="AF551" s="225" t="n">
        <f aca="false">AB551+AD551</f>
        <v>0</v>
      </c>
      <c r="AG551" s="225" t="n">
        <f aca="false">AC551+AE551</f>
        <v>0</v>
      </c>
    </row>
    <row r="552" customFormat="false" ht="15.05" hidden="false" customHeight="false" outlineLevel="0" collapsed="false">
      <c r="G552" s="0"/>
      <c r="AA552" s="191" t="n">
        <f aca="false">IF($P552,$P552,$F552)</f>
        <v>0</v>
      </c>
      <c r="AB552" s="225" t="n">
        <f aca="false">IF($J552=$E$22,$H552*448,0)</f>
        <v>0</v>
      </c>
      <c r="AC552" s="225" t="n">
        <f aca="false">IF($J552=$E$22,$I552*448,0)</f>
        <v>0</v>
      </c>
      <c r="AD552" s="327" t="n">
        <f aca="false">IFERROR(VLOOKUP($A552,БДСМ!$A$353:$O$1956,15,0),0)</f>
        <v>0</v>
      </c>
      <c r="AE552" s="225" t="n">
        <f aca="false">IFERROR(VLOOKUP($A552,#REF!,13,0),0)</f>
        <v>0</v>
      </c>
      <c r="AF552" s="225" t="n">
        <f aca="false">AB552+AD552</f>
        <v>0</v>
      </c>
      <c r="AG552" s="225" t="n">
        <f aca="false">AC552+AE552</f>
        <v>0</v>
      </c>
    </row>
    <row r="553" customFormat="false" ht="15.05" hidden="false" customHeight="false" outlineLevel="0" collapsed="false">
      <c r="G553" s="0"/>
      <c r="AA553" s="191" t="n">
        <f aca="false">IF($P553,$P553,$F553)</f>
        <v>0</v>
      </c>
      <c r="AB553" s="225" t="n">
        <f aca="false">IF($J553=$E$22,$H553*448,0)</f>
        <v>0</v>
      </c>
      <c r="AC553" s="225" t="n">
        <f aca="false">IF($J553=$E$22,$I553*448,0)</f>
        <v>0</v>
      </c>
      <c r="AD553" s="327" t="n">
        <f aca="false">IFERROR(VLOOKUP($A553,БДСМ!$A$353:$O$1956,15,0),0)</f>
        <v>0</v>
      </c>
      <c r="AE553" s="225" t="n">
        <f aca="false">IFERROR(VLOOKUP($A553,#REF!,13,0),0)</f>
        <v>0</v>
      </c>
      <c r="AF553" s="225" t="n">
        <f aca="false">AB553+AD553</f>
        <v>0</v>
      </c>
      <c r="AG553" s="225" t="n">
        <f aca="false">AC553+AE553</f>
        <v>0</v>
      </c>
    </row>
    <row r="554" customFormat="false" ht="15.05" hidden="false" customHeight="false" outlineLevel="0" collapsed="false">
      <c r="G554" s="0"/>
      <c r="AA554" s="191" t="n">
        <f aca="false">IF($P554,$P554,$F554)</f>
        <v>0</v>
      </c>
      <c r="AB554" s="225" t="n">
        <f aca="false">IF($J554=$E$22,$H554*448,0)</f>
        <v>0</v>
      </c>
      <c r="AC554" s="225" t="n">
        <f aca="false">IF($J554=$E$22,$I554*448,0)</f>
        <v>0</v>
      </c>
      <c r="AD554" s="327" t="n">
        <f aca="false">IFERROR(VLOOKUP($A554,БДСМ!$A$353:$O$1956,15,0),0)</f>
        <v>0</v>
      </c>
      <c r="AE554" s="225" t="n">
        <f aca="false">IFERROR(VLOOKUP($A554,#REF!,13,0),0)</f>
        <v>0</v>
      </c>
      <c r="AF554" s="225" t="n">
        <f aca="false">AB554+AD554</f>
        <v>0</v>
      </c>
      <c r="AG554" s="225" t="n">
        <f aca="false">AC554+AE554</f>
        <v>0</v>
      </c>
    </row>
    <row r="555" customFormat="false" ht="15.05" hidden="false" customHeight="false" outlineLevel="0" collapsed="false">
      <c r="G555" s="0"/>
      <c r="AA555" s="191" t="n">
        <f aca="false">IF($P555,$P555,$F555)</f>
        <v>0</v>
      </c>
      <c r="AB555" s="225" t="n">
        <f aca="false">IF($J555=$E$22,$H555*448,0)</f>
        <v>0</v>
      </c>
      <c r="AC555" s="225" t="n">
        <f aca="false">IF($J555=$E$22,$I555*448,0)</f>
        <v>0</v>
      </c>
      <c r="AD555" s="327" t="n">
        <f aca="false">IFERROR(VLOOKUP($A555,БДСМ!$A$353:$O$1956,15,0),0)</f>
        <v>0</v>
      </c>
      <c r="AE555" s="225" t="n">
        <f aca="false">IFERROR(VLOOKUP($A555,#REF!,13,0),0)</f>
        <v>0</v>
      </c>
      <c r="AF555" s="225" t="n">
        <f aca="false">AB555+AD555</f>
        <v>0</v>
      </c>
      <c r="AG555" s="225" t="n">
        <f aca="false">AC555+AE555</f>
        <v>0</v>
      </c>
    </row>
    <row r="556" customFormat="false" ht="15.05" hidden="false" customHeight="false" outlineLevel="0" collapsed="false">
      <c r="G556" s="0"/>
      <c r="AA556" s="191" t="n">
        <f aca="false">IF($P556,$P556,$F556)</f>
        <v>0</v>
      </c>
      <c r="AB556" s="225" t="n">
        <f aca="false">IF($J556=$E$22,$H556*448,0)</f>
        <v>0</v>
      </c>
      <c r="AC556" s="225" t="n">
        <f aca="false">IF($J556=$E$22,$I556*448,0)</f>
        <v>0</v>
      </c>
      <c r="AD556" s="327" t="n">
        <f aca="false">IFERROR(VLOOKUP($A556,БДСМ!$A$353:$O$1956,15,0),0)</f>
        <v>0</v>
      </c>
      <c r="AE556" s="225" t="n">
        <f aca="false">IFERROR(VLOOKUP($A556,#REF!,13,0),0)</f>
        <v>0</v>
      </c>
      <c r="AF556" s="225" t="n">
        <f aca="false">AB556+AD556</f>
        <v>0</v>
      </c>
      <c r="AG556" s="225" t="n">
        <f aca="false">AC556+AE556</f>
        <v>0</v>
      </c>
    </row>
    <row r="557" customFormat="false" ht="15.05" hidden="false" customHeight="false" outlineLevel="0" collapsed="false">
      <c r="G557" s="0"/>
      <c r="AA557" s="191" t="n">
        <f aca="false">IF($P557,$P557,$F557)</f>
        <v>0</v>
      </c>
      <c r="AB557" s="225" t="n">
        <f aca="false">IF($J557=$E$22,$H557*448,0)</f>
        <v>0</v>
      </c>
      <c r="AC557" s="225" t="n">
        <f aca="false">IF($J557=$E$22,$I557*448,0)</f>
        <v>0</v>
      </c>
      <c r="AD557" s="327" t="n">
        <f aca="false">IFERROR(VLOOKUP($A557,БДСМ!$A$353:$O$1956,15,0),0)</f>
        <v>0</v>
      </c>
      <c r="AE557" s="225" t="n">
        <f aca="false">IFERROR(VLOOKUP($A557,#REF!,13,0),0)</f>
        <v>0</v>
      </c>
      <c r="AF557" s="225" t="n">
        <f aca="false">AB557+AD557</f>
        <v>0</v>
      </c>
      <c r="AG557" s="225" t="n">
        <f aca="false">AC557+AE557</f>
        <v>0</v>
      </c>
    </row>
    <row r="558" customFormat="false" ht="15.05" hidden="false" customHeight="false" outlineLevel="0" collapsed="false">
      <c r="G558" s="0"/>
      <c r="AA558" s="191" t="n">
        <f aca="false">IF($P558,$P558,$F558)</f>
        <v>0</v>
      </c>
      <c r="AB558" s="225" t="n">
        <f aca="false">IF($J558=$E$22,$H558*448,0)</f>
        <v>0</v>
      </c>
      <c r="AC558" s="225" t="n">
        <f aca="false">IF($J558=$E$22,$I558*448,0)</f>
        <v>0</v>
      </c>
      <c r="AD558" s="327" t="n">
        <f aca="false">IFERROR(VLOOKUP($A558,БДСМ!$A$353:$O$1956,15,0),0)</f>
        <v>0</v>
      </c>
      <c r="AE558" s="225" t="n">
        <f aca="false">IFERROR(VLOOKUP($A558,#REF!,13,0),0)</f>
        <v>0</v>
      </c>
      <c r="AF558" s="225" t="n">
        <f aca="false">AB558+AD558</f>
        <v>0</v>
      </c>
      <c r="AG558" s="225" t="n">
        <f aca="false">AC558+AE558</f>
        <v>0</v>
      </c>
    </row>
    <row r="559" customFormat="false" ht="15.05" hidden="false" customHeight="false" outlineLevel="0" collapsed="false">
      <c r="G559" s="0"/>
      <c r="AA559" s="191" t="n">
        <f aca="false">IF($P559,$P559,$F559)</f>
        <v>0</v>
      </c>
      <c r="AB559" s="225" t="n">
        <f aca="false">IF($J559=$E$22,$H559*448,0)</f>
        <v>0</v>
      </c>
      <c r="AC559" s="225" t="n">
        <f aca="false">IF($J559=$E$22,$I559*448,0)</f>
        <v>0</v>
      </c>
      <c r="AD559" s="327" t="n">
        <f aca="false">IFERROR(VLOOKUP($A559,БДСМ!$A$353:$O$1956,15,0),0)</f>
        <v>0</v>
      </c>
      <c r="AE559" s="225" t="n">
        <f aca="false">IFERROR(VLOOKUP($A559,#REF!,13,0),0)</f>
        <v>0</v>
      </c>
      <c r="AF559" s="225" t="n">
        <f aca="false">AB559+AD559</f>
        <v>0</v>
      </c>
      <c r="AG559" s="225" t="n">
        <f aca="false">AC559+AE559</f>
        <v>0</v>
      </c>
    </row>
    <row r="560" customFormat="false" ht="15.05" hidden="false" customHeight="false" outlineLevel="0" collapsed="false">
      <c r="G560" s="0"/>
      <c r="AA560" s="191" t="n">
        <f aca="false">IF($P560,$P560,$F560)</f>
        <v>0</v>
      </c>
      <c r="AB560" s="225" t="n">
        <f aca="false">IF($J560=$E$22,$H560*448,0)</f>
        <v>0</v>
      </c>
      <c r="AC560" s="225" t="n">
        <f aca="false">IF($J560=$E$22,$I560*448,0)</f>
        <v>0</v>
      </c>
      <c r="AD560" s="327" t="n">
        <f aca="false">IFERROR(VLOOKUP($A560,БДСМ!$A$353:$O$1956,15,0),0)</f>
        <v>0</v>
      </c>
      <c r="AE560" s="225" t="n">
        <f aca="false">IFERROR(VLOOKUP($A560,#REF!,13,0),0)</f>
        <v>0</v>
      </c>
      <c r="AF560" s="225" t="n">
        <f aca="false">AB560+AD560</f>
        <v>0</v>
      </c>
      <c r="AG560" s="225" t="n">
        <f aca="false">AC560+AE560</f>
        <v>0</v>
      </c>
    </row>
    <row r="561" customFormat="false" ht="15.05" hidden="false" customHeight="false" outlineLevel="0" collapsed="false">
      <c r="G561" s="0"/>
      <c r="AA561" s="191" t="n">
        <f aca="false">IF($P561,$P561,$F561)</f>
        <v>0</v>
      </c>
      <c r="AB561" s="225" t="n">
        <f aca="false">IF($J561=$E$22,$H561*448,0)</f>
        <v>0</v>
      </c>
      <c r="AC561" s="225" t="n">
        <f aca="false">IF($J561=$E$22,$I561*448,0)</f>
        <v>0</v>
      </c>
      <c r="AD561" s="327" t="n">
        <f aca="false">IFERROR(VLOOKUP($A561,БДСМ!$A$353:$O$1956,15,0),0)</f>
        <v>0</v>
      </c>
      <c r="AE561" s="225" t="n">
        <f aca="false">IFERROR(VLOOKUP($A561,#REF!,13,0),0)</f>
        <v>0</v>
      </c>
      <c r="AF561" s="225" t="n">
        <f aca="false">AB561+AD561</f>
        <v>0</v>
      </c>
      <c r="AG561" s="225" t="n">
        <f aca="false">AC561+AE561</f>
        <v>0</v>
      </c>
    </row>
    <row r="562" customFormat="false" ht="15.05" hidden="false" customHeight="false" outlineLevel="0" collapsed="false">
      <c r="G562" s="0"/>
      <c r="AA562" s="191" t="n">
        <f aca="false">IF($P562,$P562,$F562)</f>
        <v>0</v>
      </c>
      <c r="AB562" s="225" t="n">
        <f aca="false">IF($J562=$E$22,$H562*448,0)</f>
        <v>0</v>
      </c>
      <c r="AC562" s="225" t="n">
        <f aca="false">IF($J562=$E$22,$I562*448,0)</f>
        <v>0</v>
      </c>
      <c r="AD562" s="327" t="n">
        <f aca="false">IFERROR(VLOOKUP($A562,БДСМ!$A$353:$O$1956,15,0),0)</f>
        <v>0</v>
      </c>
      <c r="AE562" s="225" t="n">
        <f aca="false">IFERROR(VLOOKUP($A562,#REF!,13,0),0)</f>
        <v>0</v>
      </c>
      <c r="AF562" s="225" t="n">
        <f aca="false">AB562+AD562</f>
        <v>0</v>
      </c>
      <c r="AG562" s="225" t="n">
        <f aca="false">AC562+AE562</f>
        <v>0</v>
      </c>
    </row>
    <row r="563" customFormat="false" ht="15.05" hidden="false" customHeight="false" outlineLevel="0" collapsed="false">
      <c r="G563" s="0"/>
      <c r="AA563" s="191" t="n">
        <f aca="false">IF($P563,$P563,$F563)</f>
        <v>0</v>
      </c>
      <c r="AB563" s="225" t="n">
        <f aca="false">IF($J563=$E$22,$H563*448,0)</f>
        <v>0</v>
      </c>
      <c r="AC563" s="225" t="n">
        <f aca="false">IF($J563=$E$22,$I563*448,0)</f>
        <v>0</v>
      </c>
      <c r="AD563" s="327" t="n">
        <f aca="false">IFERROR(VLOOKUP($A563,БДСМ!$A$353:$O$1956,15,0),0)</f>
        <v>0</v>
      </c>
      <c r="AE563" s="225" t="n">
        <f aca="false">IFERROR(VLOOKUP($A563,#REF!,13,0),0)</f>
        <v>0</v>
      </c>
      <c r="AF563" s="225" t="n">
        <f aca="false">AB563+AD563</f>
        <v>0</v>
      </c>
      <c r="AG563" s="225" t="n">
        <f aca="false">AC563+AE563</f>
        <v>0</v>
      </c>
    </row>
    <row r="564" customFormat="false" ht="15.05" hidden="false" customHeight="false" outlineLevel="0" collapsed="false">
      <c r="G564" s="0"/>
      <c r="AA564" s="191" t="n">
        <f aca="false">IF($P564,$P564,$F564)</f>
        <v>0</v>
      </c>
      <c r="AB564" s="225" t="n">
        <f aca="false">IF($J564=$E$22,$H564*448,0)</f>
        <v>0</v>
      </c>
      <c r="AC564" s="225" t="n">
        <f aca="false">IF($J564=$E$22,$I564*448,0)</f>
        <v>0</v>
      </c>
      <c r="AD564" s="327" t="n">
        <f aca="false">IFERROR(VLOOKUP($A564,БДСМ!$A$353:$O$1956,15,0),0)</f>
        <v>0</v>
      </c>
      <c r="AE564" s="225" t="n">
        <f aca="false">IFERROR(VLOOKUP($A564,#REF!,13,0),0)</f>
        <v>0</v>
      </c>
      <c r="AF564" s="225" t="n">
        <f aca="false">AB564+AD564</f>
        <v>0</v>
      </c>
      <c r="AG564" s="225" t="n">
        <f aca="false">AC564+AE564</f>
        <v>0</v>
      </c>
    </row>
    <row r="565" customFormat="false" ht="15.05" hidden="false" customHeight="false" outlineLevel="0" collapsed="false">
      <c r="G565" s="0"/>
      <c r="AA565" s="191" t="n">
        <f aca="false">IF($P565,$P565,$F565)</f>
        <v>0</v>
      </c>
      <c r="AB565" s="225" t="n">
        <f aca="false">IF($J565=$E$22,$H565*448,0)</f>
        <v>0</v>
      </c>
      <c r="AC565" s="225" t="n">
        <f aca="false">IF($J565=$E$22,$I565*448,0)</f>
        <v>0</v>
      </c>
      <c r="AD565" s="327" t="n">
        <f aca="false">IFERROR(VLOOKUP($A565,БДСМ!$A$353:$O$1956,15,0),0)</f>
        <v>0</v>
      </c>
      <c r="AE565" s="225" t="n">
        <f aca="false">IFERROR(VLOOKUP($A565,#REF!,13,0),0)</f>
        <v>0</v>
      </c>
      <c r="AF565" s="225" t="n">
        <f aca="false">AB565+AD565</f>
        <v>0</v>
      </c>
      <c r="AG565" s="225" t="n">
        <f aca="false">AC565+AE565</f>
        <v>0</v>
      </c>
    </row>
    <row r="566" customFormat="false" ht="15.05" hidden="false" customHeight="false" outlineLevel="0" collapsed="false">
      <c r="G566" s="0"/>
      <c r="AA566" s="191" t="n">
        <f aca="false">IF($P566,$P566,$F566)</f>
        <v>0</v>
      </c>
      <c r="AB566" s="225" t="n">
        <f aca="false">IF($J566=$E$22,$H566*448,0)</f>
        <v>0</v>
      </c>
      <c r="AC566" s="225" t="n">
        <f aca="false">IF($J566=$E$22,$I566*448,0)</f>
        <v>0</v>
      </c>
      <c r="AD566" s="327" t="n">
        <f aca="false">IFERROR(VLOOKUP($A566,БДСМ!$A$353:$O$1956,15,0),0)</f>
        <v>0</v>
      </c>
      <c r="AE566" s="225" t="n">
        <f aca="false">IFERROR(VLOOKUP($A566,#REF!,13,0),0)</f>
        <v>0</v>
      </c>
      <c r="AF566" s="225" t="n">
        <f aca="false">AB566+AD566</f>
        <v>0</v>
      </c>
      <c r="AG566" s="225" t="n">
        <f aca="false">AC566+AE566</f>
        <v>0</v>
      </c>
    </row>
    <row r="567" customFormat="false" ht="15.05" hidden="false" customHeight="false" outlineLevel="0" collapsed="false">
      <c r="G567" s="0"/>
      <c r="AA567" s="191" t="n">
        <f aca="false">IF($P567,$P567,$F567)</f>
        <v>0</v>
      </c>
      <c r="AB567" s="225" t="n">
        <f aca="false">IF($J567=$E$22,$H567*448,0)</f>
        <v>0</v>
      </c>
      <c r="AC567" s="225" t="n">
        <f aca="false">IF($J567=$E$22,$I567*448,0)</f>
        <v>0</v>
      </c>
      <c r="AD567" s="327" t="n">
        <f aca="false">IFERROR(VLOOKUP($A567,БДСМ!$A$353:$O$1956,15,0),0)</f>
        <v>0</v>
      </c>
      <c r="AE567" s="225" t="n">
        <f aca="false">IFERROR(VLOOKUP($A567,#REF!,13,0),0)</f>
        <v>0</v>
      </c>
      <c r="AF567" s="225" t="n">
        <f aca="false">AB567+AD567</f>
        <v>0</v>
      </c>
      <c r="AG567" s="225" t="n">
        <f aca="false">AC567+AE567</f>
        <v>0</v>
      </c>
    </row>
    <row r="568" customFormat="false" ht="15.05" hidden="false" customHeight="false" outlineLevel="0" collapsed="false">
      <c r="G568" s="0"/>
      <c r="AA568" s="191" t="n">
        <f aca="false">IF($P568,$P568,$F568)</f>
        <v>0</v>
      </c>
      <c r="AB568" s="225" t="n">
        <f aca="false">IF($J568=$E$22,$H568*448,0)</f>
        <v>0</v>
      </c>
      <c r="AC568" s="225" t="n">
        <f aca="false">IF($J568=$E$22,$I568*448,0)</f>
        <v>0</v>
      </c>
      <c r="AD568" s="327" t="n">
        <f aca="false">IFERROR(VLOOKUP($A568,БДСМ!$A$353:$O$1956,15,0),0)</f>
        <v>0</v>
      </c>
      <c r="AE568" s="225" t="n">
        <f aca="false">IFERROR(VLOOKUP($A568,#REF!,13,0),0)</f>
        <v>0</v>
      </c>
      <c r="AF568" s="225" t="n">
        <f aca="false">AB568+AD568</f>
        <v>0</v>
      </c>
      <c r="AG568" s="225" t="n">
        <f aca="false">AC568+AE568</f>
        <v>0</v>
      </c>
    </row>
    <row r="569" customFormat="false" ht="15.05" hidden="false" customHeight="false" outlineLevel="0" collapsed="false">
      <c r="G569" s="0"/>
      <c r="AA569" s="191" t="n">
        <f aca="false">IF($P569,$P569,$F569)</f>
        <v>0</v>
      </c>
      <c r="AB569" s="225" t="n">
        <f aca="false">IF($J569=$E$22,$H569*448,0)</f>
        <v>0</v>
      </c>
      <c r="AC569" s="225" t="n">
        <f aca="false">IF($J569=$E$22,$I569*448,0)</f>
        <v>0</v>
      </c>
      <c r="AD569" s="327" t="n">
        <f aca="false">IFERROR(VLOOKUP($A569,БДСМ!$A$353:$O$1956,15,0),0)</f>
        <v>0</v>
      </c>
      <c r="AE569" s="225" t="n">
        <f aca="false">IFERROR(VLOOKUP($A569,#REF!,13,0),0)</f>
        <v>0</v>
      </c>
      <c r="AF569" s="225" t="n">
        <f aca="false">AB569+AD569</f>
        <v>0</v>
      </c>
      <c r="AG569" s="225" t="n">
        <f aca="false">AC569+AE569</f>
        <v>0</v>
      </c>
    </row>
    <row r="570" customFormat="false" ht="15.05" hidden="false" customHeight="false" outlineLevel="0" collapsed="false">
      <c r="G570" s="0"/>
      <c r="AA570" s="191" t="n">
        <f aca="false">IF($P570,$P570,$F570)</f>
        <v>0</v>
      </c>
      <c r="AB570" s="225" t="n">
        <f aca="false">IF($J570=$E$22,$H570*448,0)</f>
        <v>0</v>
      </c>
      <c r="AC570" s="225" t="n">
        <f aca="false">IF($J570=$E$22,$I570*448,0)</f>
        <v>0</v>
      </c>
      <c r="AD570" s="327" t="n">
        <f aca="false">IFERROR(VLOOKUP($A570,БДСМ!$A$353:$O$1956,15,0),0)</f>
        <v>0</v>
      </c>
      <c r="AE570" s="225" t="n">
        <f aca="false">IFERROR(VLOOKUP($A570,#REF!,13,0),0)</f>
        <v>0</v>
      </c>
      <c r="AF570" s="225" t="n">
        <f aca="false">AB570+AD570</f>
        <v>0</v>
      </c>
      <c r="AG570" s="225" t="n">
        <f aca="false">AC570+AE570</f>
        <v>0</v>
      </c>
    </row>
    <row r="571" customFormat="false" ht="15.05" hidden="false" customHeight="false" outlineLevel="0" collapsed="false">
      <c r="G571" s="0"/>
      <c r="AA571" s="191" t="n">
        <f aca="false">IF($P571,$P571,$F571)</f>
        <v>0</v>
      </c>
      <c r="AB571" s="225" t="n">
        <f aca="false">IF($J571=$E$22,$H571*448,0)</f>
        <v>0</v>
      </c>
      <c r="AC571" s="225" t="n">
        <f aca="false">IF($J571=$E$22,$I571*448,0)</f>
        <v>0</v>
      </c>
      <c r="AD571" s="327" t="n">
        <f aca="false">IFERROR(VLOOKUP($A571,БДСМ!$A$353:$O$1956,15,0),0)</f>
        <v>0</v>
      </c>
      <c r="AE571" s="225" t="n">
        <f aca="false">IFERROR(VLOOKUP($A571,#REF!,13,0),0)</f>
        <v>0</v>
      </c>
      <c r="AF571" s="225" t="n">
        <f aca="false">AB571+AD571</f>
        <v>0</v>
      </c>
      <c r="AG571" s="225" t="n">
        <f aca="false">AC571+AE571</f>
        <v>0</v>
      </c>
    </row>
    <row r="572" customFormat="false" ht="15.05" hidden="false" customHeight="false" outlineLevel="0" collapsed="false">
      <c r="G572" s="0"/>
      <c r="AA572" s="191" t="n">
        <f aca="false">IF($P572,$P572,$F572)</f>
        <v>0</v>
      </c>
      <c r="AB572" s="225" t="n">
        <f aca="false">IF($J572=$E$22,$H572*448,0)</f>
        <v>0</v>
      </c>
      <c r="AC572" s="225" t="n">
        <f aca="false">IF($J572=$E$22,$I572*448,0)</f>
        <v>0</v>
      </c>
      <c r="AD572" s="327" t="n">
        <f aca="false">IFERROR(VLOOKUP($A572,БДСМ!$A$353:$O$1956,15,0),0)</f>
        <v>0</v>
      </c>
      <c r="AE572" s="225" t="n">
        <f aca="false">IFERROR(VLOOKUP($A572,#REF!,13,0),0)</f>
        <v>0</v>
      </c>
      <c r="AF572" s="225" t="n">
        <f aca="false">AB572+AD572</f>
        <v>0</v>
      </c>
      <c r="AG572" s="225" t="n">
        <f aca="false">AC572+AE572</f>
        <v>0</v>
      </c>
    </row>
    <row r="573" customFormat="false" ht="15.05" hidden="false" customHeight="false" outlineLevel="0" collapsed="false">
      <c r="G573" s="0"/>
      <c r="AA573" s="191" t="n">
        <f aca="false">IF($P573,$P573,$F573)</f>
        <v>0</v>
      </c>
      <c r="AB573" s="225" t="n">
        <f aca="false">IF($J573=$E$22,$H573*448,0)</f>
        <v>0</v>
      </c>
      <c r="AC573" s="225" t="n">
        <f aca="false">IF($J573=$E$22,$I573*448,0)</f>
        <v>0</v>
      </c>
      <c r="AD573" s="327" t="n">
        <f aca="false">IFERROR(VLOOKUP($A573,БДСМ!$A$353:$O$1956,15,0),0)</f>
        <v>0</v>
      </c>
      <c r="AE573" s="225" t="n">
        <f aca="false">IFERROR(VLOOKUP($A573,#REF!,13,0),0)</f>
        <v>0</v>
      </c>
      <c r="AF573" s="225" t="n">
        <f aca="false">AB573+AD573</f>
        <v>0</v>
      </c>
      <c r="AG573" s="225" t="n">
        <f aca="false">AC573+AE573</f>
        <v>0</v>
      </c>
    </row>
    <row r="574" customFormat="false" ht="15.05" hidden="false" customHeight="false" outlineLevel="0" collapsed="false">
      <c r="G574" s="0"/>
      <c r="AA574" s="191" t="n">
        <f aca="false">IF($P574,$P574,$F574)</f>
        <v>0</v>
      </c>
      <c r="AB574" s="225" t="n">
        <f aca="false">IF($J574=$E$22,$H574*448,0)</f>
        <v>0</v>
      </c>
      <c r="AC574" s="225" t="n">
        <f aca="false">IF($J574=$E$22,$I574*448,0)</f>
        <v>0</v>
      </c>
      <c r="AD574" s="327" t="n">
        <f aca="false">IFERROR(VLOOKUP($A574,БДСМ!$A$353:$O$1956,15,0),0)</f>
        <v>0</v>
      </c>
      <c r="AE574" s="225" t="n">
        <f aca="false">IFERROR(VLOOKUP($A574,#REF!,13,0),0)</f>
        <v>0</v>
      </c>
      <c r="AF574" s="225" t="n">
        <f aca="false">AB574+AD574</f>
        <v>0</v>
      </c>
      <c r="AG574" s="225" t="n">
        <f aca="false">AC574+AE574</f>
        <v>0</v>
      </c>
    </row>
    <row r="575" customFormat="false" ht="15.05" hidden="false" customHeight="false" outlineLevel="0" collapsed="false">
      <c r="G575" s="0"/>
      <c r="AA575" s="191" t="n">
        <f aca="false">IF($P575,$P575,$F575)</f>
        <v>0</v>
      </c>
      <c r="AB575" s="225" t="n">
        <f aca="false">IF($J575=$E$22,$H575*448,0)</f>
        <v>0</v>
      </c>
      <c r="AC575" s="225" t="n">
        <f aca="false">IF($J575=$E$22,$I575*448,0)</f>
        <v>0</v>
      </c>
      <c r="AD575" s="327" t="n">
        <f aca="false">IFERROR(VLOOKUP($A575,БДСМ!$A$353:$O$1956,15,0),0)</f>
        <v>0</v>
      </c>
      <c r="AE575" s="225" t="n">
        <f aca="false">IFERROR(VLOOKUP($A575,#REF!,13,0),0)</f>
        <v>0</v>
      </c>
      <c r="AF575" s="225" t="n">
        <f aca="false">AB575+AD575</f>
        <v>0</v>
      </c>
      <c r="AG575" s="225" t="n">
        <f aca="false">AC575+AE575</f>
        <v>0</v>
      </c>
    </row>
  </sheetData>
  <autoFilter ref="A32:K219"/>
  <mergeCells count="5">
    <mergeCell ref="Q1:W1"/>
    <mergeCell ref="Q29:W29"/>
    <mergeCell ref="AB30:AC30"/>
    <mergeCell ref="AD30:AE30"/>
    <mergeCell ref="AF30:AG30"/>
  </mergeCells>
  <conditionalFormatting sqref="Q33:Y33 X34:Y134 Q34:W141">
    <cfRule type="expression" priority="2" aboveAverage="0" equalAverage="0" bottom="0" percent="0" rank="0" text="" dxfId="0">
      <formula>LEN(TRIM(Q33))=0</formula>
    </cfRule>
    <cfRule type="cellIs" priority="3" operator="equal" aboveAverage="0" equalAverage="0" bottom="0" percent="0" rank="0" text="" dxfId="1">
      <formula>8</formula>
    </cfRule>
    <cfRule type="cellIs" priority="4" operator="greaterThan" aboveAverage="0" equalAverage="0" bottom="0" percent="0" rank="0" text="" dxfId="2">
      <formula>8</formula>
    </cfRule>
    <cfRule type="cellIs" priority="5" operator="lessThan" aboveAverage="0" equalAverage="0" bottom="0" percent="0" rank="0" text="" dxfId="3">
      <formula>8</formula>
    </cfRule>
  </conditionalFormatting>
  <conditionalFormatting sqref="X8:Y21">
    <cfRule type="cellIs" priority="6" operator="greaterThan" aboveAverage="0" equalAverage="0" bottom="0" percent="0" rank="0" text="" dxfId="4">
      <formula>7</formula>
    </cfRule>
    <cfRule type="cellIs" priority="7" operator="between" aboveAverage="0" equalAverage="0" bottom="0" percent="0" rank="0" text="" dxfId="5">
      <formula>7</formula>
      <formula>8</formula>
    </cfRule>
    <cfRule type="cellIs" priority="8" operator="lessThan" aboveAverage="0" equalAverage="0" bottom="0" percent="0" rank="0" text="" dxfId="6">
      <formula>7</formula>
    </cfRule>
  </conditionalFormatting>
  <conditionalFormatting sqref="X22:Y24">
    <cfRule type="cellIs" priority="9" operator="greaterThan" aboveAverage="0" equalAverage="0" bottom="0" percent="0" rank="0" text="" dxfId="7">
      <formula>$D$22</formula>
    </cfRule>
    <cfRule type="cellIs" priority="10" operator="lessThan" aboveAverage="0" equalAverage="0" bottom="0" percent="0" rank="0" text="" dxfId="8">
      <formula>$D$22</formula>
    </cfRule>
  </conditionalFormatting>
  <conditionalFormatting sqref="V30:Y30">
    <cfRule type="cellIs" priority="11" operator="greaterThan" aboveAverage="0" equalAverage="0" bottom="0" percent="0" rank="0" text="" dxfId="9">
      <formula>0</formula>
    </cfRule>
  </conditionalFormatting>
  <conditionalFormatting sqref="X135:Y139">
    <cfRule type="expression" priority="12" aboveAverage="0" equalAverage="0" bottom="0" percent="0" rank="0" text="" dxfId="10">
      <formula>LEN(TRIM(X135))=0</formula>
    </cfRule>
    <cfRule type="cellIs" priority="13" operator="equal" aboveAverage="0" equalAverage="0" bottom="0" percent="0" rank="0" text="" dxfId="11">
      <formula>8</formula>
    </cfRule>
    <cfRule type="cellIs" priority="14" operator="greaterThan" aboveAverage="0" equalAverage="0" bottom="0" percent="0" rank="0" text="" dxfId="12">
      <formula>8</formula>
    </cfRule>
    <cfRule type="cellIs" priority="15" operator="lessThan" aboveAverage="0" equalAverage="0" bottom="0" percent="0" rank="0" text="" dxfId="13">
      <formula>8</formula>
    </cfRule>
  </conditionalFormatting>
  <conditionalFormatting sqref="X2:Y7">
    <cfRule type="cellIs" priority="16" operator="greaterThan" aboveAverage="0" equalAverage="0" bottom="0" percent="0" rank="0" text="" dxfId="14">
      <formula>7</formula>
    </cfRule>
    <cfRule type="cellIs" priority="17" operator="between" aboveAverage="0" equalAverage="0" bottom="0" percent="0" rank="0" text="" dxfId="15">
      <formula>7</formula>
      <formula>8</formula>
    </cfRule>
    <cfRule type="cellIs" priority="18" operator="lessThan" aboveAverage="0" equalAverage="0" bottom="0" percent="0" rank="0" text="" dxfId="16">
      <formula>7</formula>
    </cfRule>
  </conditionalFormatting>
  <conditionalFormatting sqref="F26">
    <cfRule type="expression" priority="19" aboveAverage="0" equalAverage="0" bottom="0" percent="0" rank="0" text="" dxfId="17">
      <formula>$X$27&gt;$F$25</formula>
    </cfRule>
  </conditionalFormatting>
  <conditionalFormatting sqref="I34:I1901">
    <cfRule type="expression" priority="20" aboveAverage="0" equalAverage="0" bottom="0" percent="0" rank="0" text="" dxfId="18">
      <formula>$J34=$E$22</formula>
    </cfRule>
  </conditionalFormatting>
  <conditionalFormatting sqref="A31:A1901">
    <cfRule type="expression" priority="21" aboveAverage="0" equalAverage="0" bottom="0" percent="0" rank="0" text="" dxfId="19">
      <formula>$I34&gt;0</formula>
    </cfRule>
  </conditionalFormatting>
  <conditionalFormatting sqref="Q30:W30">
    <cfRule type="cellIs" priority="22" operator="greaterThan" aboveAverage="0" equalAverage="0" bottom="0" percent="0" rank="0" text="" dxfId="20">
      <formula>$D$25</formula>
    </cfRule>
    <cfRule type="cellIs" priority="23" operator="lessThan" aboveAverage="0" equalAverage="0" bottom="0" percent="0" rank="0" text="" dxfId="21">
      <formula>$D$25</formula>
    </cfRule>
  </conditionalFormatting>
  <conditionalFormatting sqref="Q22:W22">
    <cfRule type="expression" priority="24" aboveAverage="0" equalAverage="0" bottom="0" percent="0" rank="0" text="" dxfId="22">
      <formula>$F22=0</formula>
    </cfRule>
  </conditionalFormatting>
  <conditionalFormatting sqref="Q2:W21">
    <cfRule type="cellIs" priority="25" operator="greaterThan" aboveAverage="0" equalAverage="0" bottom="0" percent="0" rank="0" text="" dxfId="23">
      <formula>7</formula>
    </cfRule>
    <cfRule type="cellIs" priority="26" operator="between" aboveAverage="0" equalAverage="0" bottom="0" percent="0" rank="0" text="" dxfId="24">
      <formula>7</formula>
      <formula>8</formula>
    </cfRule>
    <cfRule type="cellIs" priority="27" operator="lessThan" aboveAverage="0" equalAverage="0" bottom="0" percent="0" rank="0" text="" dxfId="25">
      <formula>7</formula>
    </cfRule>
  </conditionalFormatting>
  <conditionalFormatting sqref="Q2:W21">
    <cfRule type="expression" priority="28" aboveAverage="0" equalAverage="0" bottom="0" percent="0" rank="0" text="" dxfId="26">
      <formula>$F2=0</formula>
    </cfRule>
  </conditionalFormatting>
  <conditionalFormatting sqref="AD64">
    <cfRule type="expression" priority="29" aboveAverage="0" equalAverage="0" bottom="0" percent="0" rank="0" text="" dxfId="27">
      <formula>#ref!="STOP_L1"</formula>
    </cfRule>
  </conditionalFormatting>
  <conditionalFormatting sqref="AD47:AD63 AD65:AD71">
    <cfRule type="expression" priority="30" aboveAverage="0" equalAverage="0" bottom="0" percent="0" rank="0" text="" dxfId="28">
      <formula>#ref!="STOP_L1"</formula>
    </cfRule>
  </conditionalFormatting>
  <conditionalFormatting sqref="I33">
    <cfRule type="expression" priority="31" aboveAverage="0" equalAverage="0" bottom="0" percent="0" rank="0" text="" dxfId="29">
      <formula>$J33=$E$22</formula>
    </cfRule>
  </conditionalFormatting>
  <conditionalFormatting sqref="AD84">
    <cfRule type="expression" priority="32" aboveAverage="0" equalAverage="0" bottom="0" percent="0" rank="0" text="" dxfId="30">
      <formula>#ref!="STOP_L1"</formula>
    </cfRule>
  </conditionalFormatting>
  <conditionalFormatting sqref="AD92">
    <cfRule type="expression" priority="33" aboveAverage="0" equalAverage="0" bottom="0" percent="0" rank="0" text="" dxfId="31">
      <formula>#ref!="STOP_L1"</formula>
    </cfRule>
  </conditionalFormatting>
  <conditionalFormatting sqref="AD93 AD128:AD139">
    <cfRule type="expression" priority="34" aboveAverage="0" equalAverage="0" bottom="0" percent="0" rank="0" text="" dxfId="32">
      <formula>#ref!="STOP_L1"</formula>
    </cfRule>
  </conditionalFormatting>
  <conditionalFormatting sqref="AD73">
    <cfRule type="expression" priority="35" aboveAverage="0" equalAverage="0" bottom="0" percent="0" rank="0" text="" dxfId="33">
      <formula>#ref!="STOP_L1"</formula>
    </cfRule>
  </conditionalFormatting>
  <conditionalFormatting sqref="AD98">
    <cfRule type="expression" priority="36" aboveAverage="0" equalAverage="0" bottom="0" percent="0" rank="0" text="" dxfId="34">
      <formula>#ref!="STOP_L1"</formula>
    </cfRule>
  </conditionalFormatting>
  <conditionalFormatting sqref="AD44">
    <cfRule type="expression" priority="37" aboveAverage="0" equalAverage="0" bottom="0" percent="0" rank="0" text="" dxfId="35">
      <formula>#ref!="STOP_L1"</formula>
    </cfRule>
  </conditionalFormatting>
  <conditionalFormatting sqref="AD76:AD83">
    <cfRule type="expression" priority="38" aboveAverage="0" equalAverage="0" bottom="0" percent="0" rank="0" text="" dxfId="36">
      <formula>#ref!="STOP_L1"</formula>
    </cfRule>
  </conditionalFormatting>
  <conditionalFormatting sqref="AD74">
    <cfRule type="expression" priority="39" aboveAverage="0" equalAverage="0" bottom="0" percent="0" rank="0" text="" dxfId="37">
      <formula>#ref!="STOP_L1"</formula>
    </cfRule>
  </conditionalFormatting>
  <conditionalFormatting sqref="AD85:AD91 AD75">
    <cfRule type="expression" priority="40" aboveAverage="0" equalAverage="0" bottom="0" percent="0" rank="0" text="" dxfId="38">
      <formula>#ref!="STOP_L1"</formula>
    </cfRule>
  </conditionalFormatting>
  <conditionalFormatting sqref="AD127 AD94:AD97">
    <cfRule type="expression" priority="41" aboveAverage="0" equalAverage="0" bottom="0" percent="0" rank="0" text="" dxfId="39">
      <formula>#ref!="STOP_L1"</formula>
    </cfRule>
  </conditionalFormatting>
  <conditionalFormatting sqref="AD99:AD126">
    <cfRule type="expression" priority="42" aboveAverage="0" equalAverage="0" bottom="0" percent="0" rank="0" text="" dxfId="40">
      <formula>#ref!="STOP_L1"</formula>
    </cfRule>
  </conditionalFormatting>
  <conditionalFormatting sqref="AD33:AD43">
    <cfRule type="expression" priority="43" aboveAverage="0" equalAverage="0" bottom="0" percent="0" rank="0" text="" dxfId="41">
      <formula>#ref!="STOP_L1"</formula>
    </cfRule>
  </conditionalFormatting>
  <conditionalFormatting sqref="AD72">
    <cfRule type="expression" priority="44" aboveAverage="0" equalAverage="0" bottom="0" percent="0" rank="0" text="" dxfId="42">
      <formula>#ref!="STOP_L1"</formula>
    </cfRule>
  </conditionalFormatting>
  <conditionalFormatting sqref="AD45:AD46">
    <cfRule type="expression" priority="45" aboveAverage="0" equalAverage="0" bottom="0" percent="0" rank="0" text="" dxfId="43">
      <formula>#ref!="STOP_L1"</formula>
    </cfRule>
  </conditionalFormatting>
  <dataValidations count="1">
    <dataValidation allowBlank="true" operator="between" showDropDown="false" showErrorMessage="true" showInputMessage="true" sqref="J33:J211" type="list">
      <formula1>IF($D33="VYB_ELE",VYB_ELE,IF($D33="VYB_MEC",VYB_MEC,$D33))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tabColor rgb="FF808080"/>
    <pageSetUpPr fitToPage="true"/>
  </sheetPr>
  <dimension ref="A1:S1001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C59" activeCellId="0" sqref="C59"/>
    </sheetView>
  </sheetViews>
  <sheetFormatPr defaultRowHeight="15.0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45.55"/>
    <col collapsed="false" customWidth="true" hidden="false" outlineLevel="0" max="3" min="3" style="0" width="44.66"/>
    <col collapsed="false" customWidth="true" hidden="false" outlineLevel="0" max="4" min="4" style="0" width="21.67"/>
    <col collapsed="false" customWidth="true" hidden="false" outlineLevel="0" max="5" min="5" style="0" width="20.33"/>
    <col collapsed="false" customWidth="true" hidden="false" outlineLevel="0" max="6" min="6" style="0" width="19.55"/>
    <col collapsed="false" customWidth="true" hidden="false" outlineLevel="0" max="7" min="7" style="259" width="24.89"/>
    <col collapsed="false" customWidth="true" hidden="true" outlineLevel="0" max="8" min="8" style="0" width="24.89"/>
    <col collapsed="false" customWidth="true" hidden="false" outlineLevel="0" max="9" min="9" style="0" width="12.66"/>
    <col collapsed="false" customWidth="true" hidden="true" outlineLevel="0" max="10" min="10" style="0" width="6.55"/>
    <col collapsed="false" customWidth="true" hidden="false" outlineLevel="0" max="11" min="11" style="0" width="9.66"/>
    <col collapsed="false" customWidth="true" hidden="false" outlineLevel="0" max="12" min="12" style="186" width="13.89"/>
    <col collapsed="false" customWidth="true" hidden="false" outlineLevel="0" max="13" min="13" style="186" width="11.33"/>
    <col collapsed="false" customWidth="true" hidden="false" outlineLevel="0" max="14" min="14" style="186" width="12.66"/>
    <col collapsed="false" customWidth="true" hidden="false" outlineLevel="0" max="15" min="15" style="186" width="12.11"/>
    <col collapsed="false" customWidth="true" hidden="false" outlineLevel="0" max="16" min="16" style="186" width="13.33"/>
    <col collapsed="false" customWidth="true" hidden="false" outlineLevel="0" max="17" min="17" style="186" width="11.89"/>
    <col collapsed="false" customWidth="true" hidden="false" outlineLevel="0" max="18" min="18" style="186" width="12.55"/>
    <col collapsed="false" customWidth="true" hidden="false" outlineLevel="0" max="19" min="19" style="0" width="33"/>
    <col collapsed="false" customWidth="true" hidden="false" outlineLevel="0" max="20" min="20" style="0" width="35.55"/>
    <col collapsed="false" customWidth="true" hidden="false" outlineLevel="0" max="21" min="21" style="0" width="33.56"/>
    <col collapsed="false" customWidth="true" hidden="false" outlineLevel="0" max="22" min="22" style="0" width="44.44"/>
    <col collapsed="false" customWidth="true" hidden="false" outlineLevel="0" max="23" min="23" style="0" width="38.88"/>
    <col collapsed="false" customWidth="true" hidden="false" outlineLevel="0" max="24" min="24" style="0" width="41.33"/>
    <col collapsed="false" customWidth="true" hidden="false" outlineLevel="0" max="25" min="25" style="0" width="14.33"/>
    <col collapsed="false" customWidth="true" hidden="false" outlineLevel="0" max="26" min="26" style="0" width="34.89"/>
    <col collapsed="false" customWidth="true" hidden="false" outlineLevel="0" max="27" min="27" style="0" width="20.44"/>
    <col collapsed="false" customWidth="true" hidden="false" outlineLevel="0" max="28" min="28" style="0" width="38.88"/>
    <col collapsed="false" customWidth="true" hidden="false" outlineLevel="0" max="29" min="29" style="0" width="24.45"/>
    <col collapsed="false" customWidth="true" hidden="false" outlineLevel="0" max="30" min="30" style="0" width="13.11"/>
    <col collapsed="false" customWidth="true" hidden="false" outlineLevel="0" max="31" min="31" style="0" width="27.56"/>
    <col collapsed="false" customWidth="true" hidden="false" outlineLevel="0" max="32" min="32" style="0" width="28.11"/>
    <col collapsed="false" customWidth="true" hidden="false" outlineLevel="0" max="33" min="33" style="0" width="23.67"/>
    <col collapsed="false" customWidth="true" hidden="false" outlineLevel="0" max="34" min="34" style="0" width="38.55"/>
    <col collapsed="false" customWidth="true" hidden="false" outlineLevel="0" max="35" min="35" style="0" width="23.33"/>
    <col collapsed="false" customWidth="true" hidden="false" outlineLevel="0" max="36" min="36" style="0" width="41.87"/>
    <col collapsed="false" customWidth="true" hidden="false" outlineLevel="0" max="37" min="37" style="0" width="27.11"/>
    <col collapsed="false" customWidth="true" hidden="false" outlineLevel="0" max="38" min="38" style="0" width="33.44"/>
    <col collapsed="false" customWidth="true" hidden="false" outlineLevel="0" max="39" min="39" style="0" width="34.44"/>
    <col collapsed="false" customWidth="true" hidden="false" outlineLevel="0" max="40" min="40" style="0" width="24"/>
    <col collapsed="false" customWidth="true" hidden="false" outlineLevel="0" max="41" min="41" style="0" width="44.11"/>
    <col collapsed="false" customWidth="true" hidden="false" outlineLevel="0" max="42" min="42" style="0" width="29.33"/>
    <col collapsed="false" customWidth="true" hidden="false" outlineLevel="0" max="43" min="43" style="0" width="39"/>
    <col collapsed="false" customWidth="true" hidden="false" outlineLevel="0" max="44" min="44" style="0" width="40"/>
    <col collapsed="false" customWidth="true" hidden="false" outlineLevel="0" max="45" min="45" style="0" width="23.45"/>
    <col collapsed="false" customWidth="true" hidden="false" outlineLevel="0" max="46" min="46" style="0" width="35.44"/>
    <col collapsed="false" customWidth="true" hidden="false" outlineLevel="0" max="47" min="47" style="0" width="26.66"/>
    <col collapsed="false" customWidth="true" hidden="false" outlineLevel="0" max="48" min="48" style="0" width="25.89"/>
    <col collapsed="false" customWidth="true" hidden="false" outlineLevel="0" max="49" min="49" style="0" width="36.66"/>
    <col collapsed="false" customWidth="true" hidden="false" outlineLevel="0" max="50" min="50" style="0" width="31.89"/>
    <col collapsed="false" customWidth="true" hidden="false" outlineLevel="0" max="51" min="51" style="0" width="29.66"/>
    <col collapsed="false" customWidth="true" hidden="false" outlineLevel="0" max="52" min="52" style="0" width="32.89"/>
    <col collapsed="false" customWidth="true" hidden="false" outlineLevel="0" max="53" min="53" style="0" width="26.89"/>
    <col collapsed="false" customWidth="true" hidden="false" outlineLevel="0" max="54" min="54" style="0" width="33"/>
    <col collapsed="false" customWidth="true" hidden="false" outlineLevel="0" max="55" min="55" style="0" width="41.66"/>
    <col collapsed="false" customWidth="true" hidden="false" outlineLevel="0" max="57" min="56" style="0" width="39.66"/>
    <col collapsed="false" customWidth="true" hidden="false" outlineLevel="0" max="58" min="58" style="0" width="39.34"/>
    <col collapsed="false" customWidth="true" hidden="false" outlineLevel="0" max="59" min="59" style="0" width="39.44"/>
    <col collapsed="false" customWidth="true" hidden="false" outlineLevel="0" max="60" min="60" style="0" width="33"/>
    <col collapsed="false" customWidth="true" hidden="false" outlineLevel="0" max="61" min="61" style="0" width="29.45"/>
    <col collapsed="false" customWidth="true" hidden="false" outlineLevel="0" max="62" min="62" style="0" width="42.87"/>
    <col collapsed="false" customWidth="true" hidden="false" outlineLevel="0" max="63" min="63" style="0" width="20.67"/>
    <col collapsed="false" customWidth="true" hidden="false" outlineLevel="0" max="64" min="64" style="0" width="30.56"/>
    <col collapsed="false" customWidth="true" hidden="false" outlineLevel="0" max="65" min="65" style="0" width="44.33"/>
    <col collapsed="false" customWidth="true" hidden="false" outlineLevel="0" max="66" min="66" style="0" width="38"/>
    <col collapsed="false" customWidth="true" hidden="false" outlineLevel="0" max="67" min="67" style="0" width="33.89"/>
    <col collapsed="false" customWidth="true" hidden="false" outlineLevel="0" max="68" min="68" style="0" width="39.44"/>
    <col collapsed="false" customWidth="true" hidden="false" outlineLevel="0" max="69" min="69" style="0" width="36.55"/>
    <col collapsed="false" customWidth="true" hidden="false" outlineLevel="0" max="70" min="70" style="0" width="33"/>
    <col collapsed="false" customWidth="true" hidden="false" outlineLevel="0" max="71" min="71" style="0" width="33.89"/>
    <col collapsed="false" customWidth="true" hidden="false" outlineLevel="0" max="72" min="72" style="0" width="22.55"/>
    <col collapsed="false" customWidth="true" hidden="false" outlineLevel="0" max="73" min="73" style="0" width="40.44"/>
    <col collapsed="false" customWidth="true" hidden="false" outlineLevel="0" max="74" min="74" style="0" width="40"/>
    <col collapsed="false" customWidth="true" hidden="false" outlineLevel="0" max="75" min="75" style="0" width="23.55"/>
    <col collapsed="false" customWidth="true" hidden="false" outlineLevel="0" max="76" min="76" style="0" width="33"/>
    <col collapsed="false" customWidth="true" hidden="false" outlineLevel="0" max="77" min="77" style="0" width="20.67"/>
    <col collapsed="false" customWidth="true" hidden="false" outlineLevel="0" max="78" min="78" style="0" width="19.44"/>
    <col collapsed="false" customWidth="true" hidden="false" outlineLevel="0" max="79" min="79" style="0" width="34"/>
    <col collapsed="false" customWidth="true" hidden="false" outlineLevel="0" max="80" min="80" style="0" width="22.44"/>
    <col collapsed="false" customWidth="true" hidden="false" outlineLevel="0" max="81" min="81" style="0" width="39.88"/>
    <col collapsed="false" customWidth="true" hidden="false" outlineLevel="0" max="82" min="82" style="0" width="21"/>
    <col collapsed="false" customWidth="true" hidden="false" outlineLevel="0" max="83" min="83" style="0" width="31.66"/>
    <col collapsed="false" customWidth="true" hidden="false" outlineLevel="0" max="84" min="84" style="0" width="30.66"/>
    <col collapsed="false" customWidth="true" hidden="false" outlineLevel="0" max="85" min="85" style="0" width="42.33"/>
    <col collapsed="false" customWidth="true" hidden="false" outlineLevel="0" max="86" min="86" style="0" width="23.45"/>
    <col collapsed="false" customWidth="true" hidden="false" outlineLevel="0" max="87" min="87" style="0" width="43"/>
    <col collapsed="false" customWidth="true" hidden="false" outlineLevel="0" max="88" min="88" style="0" width="22.44"/>
    <col collapsed="false" customWidth="true" hidden="false" outlineLevel="0" max="89" min="89" style="0" width="28.33"/>
    <col collapsed="false" customWidth="true" hidden="false" outlineLevel="0" max="90" min="90" style="0" width="21.11"/>
    <col collapsed="false" customWidth="true" hidden="false" outlineLevel="0" max="91" min="91" style="0" width="17.67"/>
    <col collapsed="false" customWidth="true" hidden="false" outlineLevel="0" max="92" min="92" style="0" width="30.33"/>
    <col collapsed="false" customWidth="true" hidden="false" outlineLevel="0" max="93" min="93" style="0" width="24.66"/>
    <col collapsed="false" customWidth="true" hidden="false" outlineLevel="0" max="94" min="94" style="0" width="20.89"/>
    <col collapsed="false" customWidth="true" hidden="false" outlineLevel="0" max="95" min="95" style="0" width="38.66"/>
    <col collapsed="false" customWidth="true" hidden="false" outlineLevel="0" max="96" min="96" style="0" width="30"/>
    <col collapsed="false" customWidth="true" hidden="false" outlineLevel="0" max="97" min="97" style="0" width="35.34"/>
    <col collapsed="false" customWidth="true" hidden="false" outlineLevel="0" max="98" min="98" style="0" width="11.66"/>
    <col collapsed="false" customWidth="true" hidden="false" outlineLevel="0" max="99" min="99" style="0" width="25.89"/>
    <col collapsed="false" customWidth="true" hidden="false" outlineLevel="0" max="100" min="100" style="0" width="32.89"/>
    <col collapsed="false" customWidth="true" hidden="false" outlineLevel="0" max="101" min="101" style="0" width="12.55"/>
    <col collapsed="false" customWidth="true" hidden="false" outlineLevel="0" max="102" min="102" style="0" width="43"/>
    <col collapsed="false" customWidth="true" hidden="false" outlineLevel="0" max="103" min="103" style="0" width="28.11"/>
    <col collapsed="false" customWidth="true" hidden="false" outlineLevel="0" max="104" min="104" style="0" width="19.89"/>
    <col collapsed="false" customWidth="true" hidden="false" outlineLevel="0" max="105" min="105" style="0" width="19.33"/>
    <col collapsed="false" customWidth="true" hidden="false" outlineLevel="0" max="106" min="106" style="0" width="31.11"/>
    <col collapsed="false" customWidth="true" hidden="false" outlineLevel="0" max="107" min="107" style="0" width="27.66"/>
    <col collapsed="false" customWidth="true" hidden="false" outlineLevel="0" max="108" min="108" style="0" width="20.11"/>
    <col collapsed="false" customWidth="true" hidden="false" outlineLevel="0" max="109" min="109" style="0" width="30"/>
    <col collapsed="false" customWidth="true" hidden="false" outlineLevel="0" max="110" min="110" style="0" width="26.66"/>
    <col collapsed="false" customWidth="true" hidden="false" outlineLevel="0" max="111" min="111" style="0" width="23.33"/>
    <col collapsed="false" customWidth="true" hidden="false" outlineLevel="0" max="112" min="112" style="0" width="37.55"/>
    <col collapsed="false" customWidth="true" hidden="false" outlineLevel="0" max="113" min="113" style="0" width="39.55"/>
    <col collapsed="false" customWidth="true" hidden="false" outlineLevel="0" max="114" min="114" style="0" width="45"/>
    <col collapsed="false" customWidth="true" hidden="false" outlineLevel="0" max="115" min="115" style="0" width="38.88"/>
    <col collapsed="false" customWidth="true" hidden="false" outlineLevel="0" max="116" min="116" style="0" width="35.66"/>
    <col collapsed="false" customWidth="true" hidden="false" outlineLevel="0" max="117" min="117" style="0" width="42.87"/>
    <col collapsed="false" customWidth="true" hidden="false" outlineLevel="0" max="118" min="118" style="0" width="36.34"/>
    <col collapsed="false" customWidth="true" hidden="false" outlineLevel="0" max="119" min="119" style="0" width="34.11"/>
    <col collapsed="false" customWidth="true" hidden="false" outlineLevel="0" max="120" min="120" style="0" width="28"/>
    <col collapsed="false" customWidth="true" hidden="false" outlineLevel="0" max="121" min="121" style="0" width="38"/>
    <col collapsed="false" customWidth="true" hidden="false" outlineLevel="0" max="122" min="122" style="0" width="41"/>
    <col collapsed="false" customWidth="true" hidden="false" outlineLevel="0" max="123" min="123" style="0" width="43.11"/>
    <col collapsed="false" customWidth="true" hidden="false" outlineLevel="0" max="124" min="124" style="0" width="35.11"/>
    <col collapsed="false" customWidth="true" hidden="false" outlineLevel="0" max="125" min="125" style="0" width="43"/>
    <col collapsed="false" customWidth="true" hidden="false" outlineLevel="0" max="126" min="126" style="0" width="32.44"/>
    <col collapsed="false" customWidth="true" hidden="false" outlineLevel="0" max="127" min="127" style="0" width="28"/>
    <col collapsed="false" customWidth="true" hidden="false" outlineLevel="0" max="134" min="128" style="0" width="40.44"/>
    <col collapsed="false" customWidth="true" hidden="false" outlineLevel="0" max="135" min="135" style="0" width="35.11"/>
    <col collapsed="false" customWidth="true" hidden="false" outlineLevel="0" max="136" min="136" style="0" width="10.66"/>
    <col collapsed="false" customWidth="true" hidden="false" outlineLevel="0" max="137" min="137" style="0" width="19.55"/>
    <col collapsed="false" customWidth="true" hidden="false" outlineLevel="0" max="138" min="138" style="0" width="35.34"/>
    <col collapsed="false" customWidth="true" hidden="false" outlineLevel="0" max="139" min="139" style="0" width="14.89"/>
    <col collapsed="false" customWidth="true" hidden="false" outlineLevel="0" max="140" min="140" style="0" width="28.66"/>
    <col collapsed="false" customWidth="true" hidden="false" outlineLevel="0" max="141" min="141" style="0" width="33.34"/>
    <col collapsed="false" customWidth="true" hidden="false" outlineLevel="0" max="142" min="142" style="0" width="30.33"/>
    <col collapsed="false" customWidth="true" hidden="false" outlineLevel="0" max="143" min="143" style="0" width="27.56"/>
    <col collapsed="false" customWidth="true" hidden="false" outlineLevel="0" max="144" min="144" style="0" width="34.55"/>
    <col collapsed="false" customWidth="true" hidden="false" outlineLevel="0" max="145" min="145" style="0" width="28"/>
    <col collapsed="false" customWidth="true" hidden="false" outlineLevel="0" max="146" min="146" style="0" width="35.44"/>
    <col collapsed="false" customWidth="true" hidden="false" outlineLevel="0" max="147" min="147" style="0" width="36.11"/>
    <col collapsed="false" customWidth="true" hidden="false" outlineLevel="0" max="148" min="148" style="0" width="40.11"/>
    <col collapsed="false" customWidth="true" hidden="false" outlineLevel="0" max="149" min="149" style="0" width="35.55"/>
    <col collapsed="false" customWidth="true" hidden="false" outlineLevel="0" max="150" min="150" style="0" width="30.11"/>
    <col collapsed="false" customWidth="true" hidden="false" outlineLevel="0" max="151" min="151" style="0" width="24.55"/>
    <col collapsed="false" customWidth="true" hidden="false" outlineLevel="0" max="152" min="152" style="0" width="43.89"/>
    <col collapsed="false" customWidth="true" hidden="false" outlineLevel="0" max="153" min="153" style="0" width="41.87"/>
    <col collapsed="false" customWidth="true" hidden="false" outlineLevel="0" max="154" min="154" style="0" width="27.66"/>
    <col collapsed="false" customWidth="true" hidden="false" outlineLevel="0" max="155" min="155" style="0" width="26.33"/>
    <col collapsed="false" customWidth="true" hidden="false" outlineLevel="0" max="156" min="156" style="0" width="24"/>
    <col collapsed="false" customWidth="true" hidden="false" outlineLevel="0" max="157" min="157" style="0" width="17.67"/>
    <col collapsed="false" customWidth="true" hidden="false" outlineLevel="0" max="158" min="158" style="0" width="43.44"/>
    <col collapsed="false" customWidth="true" hidden="false" outlineLevel="0" max="159" min="159" style="0" width="32.44"/>
    <col collapsed="false" customWidth="true" hidden="false" outlineLevel="0" max="160" min="160" style="0" width="36.34"/>
    <col collapsed="false" customWidth="true" hidden="false" outlineLevel="0" max="161" min="161" style="0" width="28.89"/>
    <col collapsed="false" customWidth="true" hidden="false" outlineLevel="0" max="162" min="162" style="0" width="14.33"/>
    <col collapsed="false" customWidth="true" hidden="false" outlineLevel="0" max="163" min="163" style="0" width="16"/>
    <col collapsed="false" customWidth="true" hidden="false" outlineLevel="0" max="164" min="164" style="0" width="44.33"/>
    <col collapsed="false" customWidth="true" hidden="false" outlineLevel="0" max="165" min="165" style="0" width="27.11"/>
    <col collapsed="false" customWidth="true" hidden="false" outlineLevel="0" max="166" min="166" style="0" width="7.55"/>
    <col collapsed="false" customWidth="true" hidden="false" outlineLevel="0" max="167" min="167" style="0" width="38.66"/>
    <col collapsed="false" customWidth="true" hidden="false" outlineLevel="0" max="168" min="168" style="0" width="19.67"/>
    <col collapsed="false" customWidth="true" hidden="false" outlineLevel="0" max="169" min="169" style="0" width="34.11"/>
    <col collapsed="false" customWidth="true" hidden="false" outlineLevel="0" max="170" min="170" style="0" width="36.88"/>
    <col collapsed="false" customWidth="true" hidden="false" outlineLevel="0" max="171" min="171" style="0" width="38.34"/>
    <col collapsed="false" customWidth="true" hidden="false" outlineLevel="0" max="172" min="172" style="0" width="35.44"/>
    <col collapsed="false" customWidth="true" hidden="false" outlineLevel="0" max="173" min="173" style="0" width="36.55"/>
    <col collapsed="false" customWidth="true" hidden="false" outlineLevel="0" max="174" min="174" style="0" width="25.55"/>
    <col collapsed="false" customWidth="true" hidden="false" outlineLevel="0" max="176" min="175" style="0" width="39"/>
    <col collapsed="false" customWidth="true" hidden="false" outlineLevel="0" max="177" min="177" style="0" width="38.66"/>
    <col collapsed="false" customWidth="true" hidden="false" outlineLevel="0" max="182" min="178" style="0" width="31.56"/>
    <col collapsed="false" customWidth="true" hidden="false" outlineLevel="0" max="183" min="183" style="0" width="39.55"/>
    <col collapsed="false" customWidth="true" hidden="false" outlineLevel="0" max="184" min="184" style="0" width="38.34"/>
    <col collapsed="false" customWidth="true" hidden="false" outlineLevel="0" max="185" min="185" style="0" width="38.66"/>
    <col collapsed="false" customWidth="true" hidden="false" outlineLevel="0" max="186" min="186" style="0" width="23.33"/>
    <col collapsed="false" customWidth="true" hidden="false" outlineLevel="0" max="187" min="187" style="0" width="32.66"/>
    <col collapsed="false" customWidth="true" hidden="false" outlineLevel="0" max="188" min="188" style="0" width="25.55"/>
    <col collapsed="false" customWidth="true" hidden="false" outlineLevel="0" max="190" min="189" style="0" width="30.44"/>
    <col collapsed="false" customWidth="true" hidden="false" outlineLevel="0" max="191" min="191" style="0" width="13.55"/>
    <col collapsed="false" customWidth="true" hidden="false" outlineLevel="0" max="192" min="192" style="0" width="16.89"/>
    <col collapsed="false" customWidth="true" hidden="false" outlineLevel="0" max="193" min="193" style="0" width="22"/>
    <col collapsed="false" customWidth="true" hidden="false" outlineLevel="0" max="194" min="194" style="0" width="32.56"/>
    <col collapsed="false" customWidth="true" hidden="false" outlineLevel="0" max="195" min="195" style="0" width="41"/>
    <col collapsed="false" customWidth="true" hidden="false" outlineLevel="0" max="196" min="196" style="0" width="26"/>
    <col collapsed="false" customWidth="true" hidden="false" outlineLevel="0" max="197" min="197" style="0" width="18.11"/>
    <col collapsed="false" customWidth="true" hidden="false" outlineLevel="0" max="198" min="198" style="0" width="22.55"/>
    <col collapsed="false" customWidth="true" hidden="false" outlineLevel="0" max="199" min="199" style="0" width="21"/>
    <col collapsed="false" customWidth="true" hidden="false" outlineLevel="0" max="200" min="200" style="0" width="18.55"/>
    <col collapsed="false" customWidth="true" hidden="false" outlineLevel="0" max="201" min="201" style="0" width="22.11"/>
    <col collapsed="false" customWidth="true" hidden="false" outlineLevel="0" max="202" min="202" style="0" width="17.67"/>
    <col collapsed="false" customWidth="true" hidden="false" outlineLevel="0" max="203" min="203" style="0" width="17.44"/>
    <col collapsed="false" customWidth="true" hidden="false" outlineLevel="0" max="204" min="204" style="0" width="17.33"/>
    <col collapsed="false" customWidth="true" hidden="false" outlineLevel="0" max="205" min="205" style="0" width="19.11"/>
    <col collapsed="false" customWidth="true" hidden="false" outlineLevel="0" max="206" min="206" style="0" width="12.89"/>
    <col collapsed="false" customWidth="true" hidden="false" outlineLevel="0" max="207" min="207" style="0" width="30"/>
    <col collapsed="false" customWidth="true" hidden="false" outlineLevel="0" max="208" min="208" style="0" width="20"/>
    <col collapsed="false" customWidth="true" hidden="false" outlineLevel="0" max="211" min="209" style="0" width="28.89"/>
    <col collapsed="false" customWidth="true" hidden="false" outlineLevel="0" max="212" min="212" style="0" width="43.44"/>
    <col collapsed="false" customWidth="true" hidden="false" outlineLevel="0" max="213" min="213" style="0" width="27.56"/>
    <col collapsed="false" customWidth="true" hidden="false" outlineLevel="0" max="214" min="214" style="0" width="44.55"/>
    <col collapsed="false" customWidth="true" hidden="false" outlineLevel="0" max="215" min="215" style="0" width="39.88"/>
    <col collapsed="false" customWidth="true" hidden="false" outlineLevel="0" max="216" min="216" style="0" width="38.34"/>
    <col collapsed="false" customWidth="true" hidden="false" outlineLevel="0" max="217" min="217" style="0" width="33.89"/>
    <col collapsed="false" customWidth="true" hidden="false" outlineLevel="0" max="218" min="218" style="0" width="39.44"/>
    <col collapsed="false" customWidth="true" hidden="false" outlineLevel="0" max="219" min="219" style="0" width="34.66"/>
    <col collapsed="false" customWidth="true" hidden="false" outlineLevel="0" max="220" min="220" style="0" width="25.11"/>
    <col collapsed="false" customWidth="true" hidden="false" outlineLevel="0" max="221" min="221" style="0" width="19"/>
    <col collapsed="false" customWidth="true" hidden="false" outlineLevel="0" max="222" min="222" style="0" width="24.11"/>
    <col collapsed="false" customWidth="true" hidden="false" outlineLevel="0" max="223" min="223" style="0" width="10.11"/>
    <col collapsed="false" customWidth="true" hidden="false" outlineLevel="0" max="224" min="224" style="0" width="42.33"/>
    <col collapsed="false" customWidth="true" hidden="false" outlineLevel="0" max="225" min="225" style="0" width="26.89"/>
    <col collapsed="false" customWidth="true" hidden="false" outlineLevel="0" max="226" min="226" style="0" width="34.44"/>
    <col collapsed="false" customWidth="true" hidden="false" outlineLevel="0" max="227" min="227" style="0" width="41.11"/>
    <col collapsed="false" customWidth="true" hidden="false" outlineLevel="0" max="228" min="228" style="0" width="41.55"/>
    <col collapsed="false" customWidth="true" hidden="false" outlineLevel="0" max="229" min="229" style="0" width="18"/>
    <col collapsed="false" customWidth="true" hidden="false" outlineLevel="0" max="230" min="230" style="0" width="25.11"/>
    <col collapsed="false" customWidth="true" hidden="false" outlineLevel="0" max="231" min="231" style="0" width="15.44"/>
    <col collapsed="false" customWidth="true" hidden="false" outlineLevel="0" max="232" min="232" style="0" width="25.55"/>
    <col collapsed="false" customWidth="true" hidden="false" outlineLevel="0" max="233" min="233" style="0" width="32.33"/>
    <col collapsed="false" customWidth="true" hidden="false" outlineLevel="0" max="234" min="234" style="0" width="7.44"/>
    <col collapsed="false" customWidth="true" hidden="false" outlineLevel="0" max="235" min="235" style="0" width="11.89"/>
    <col collapsed="false" customWidth="true" hidden="false" outlineLevel="0" max="1025" min="236" style="0" width="9.11"/>
  </cols>
  <sheetData>
    <row r="1" customFormat="false" ht="30.05" hidden="false" customHeight="false" outlineLevel="0" collapsed="false">
      <c r="A1" s="262"/>
      <c r="B1" s="262" t="s">
        <v>868</v>
      </c>
      <c r="C1" s="262" t="s">
        <v>763</v>
      </c>
      <c r="D1" s="262" t="s">
        <v>869</v>
      </c>
      <c r="E1" s="262" t="s">
        <v>765</v>
      </c>
      <c r="F1" s="262" t="s">
        <v>766</v>
      </c>
      <c r="G1" s="262" t="s">
        <v>870</v>
      </c>
      <c r="H1" s="262" t="s">
        <v>871</v>
      </c>
      <c r="I1" s="262" t="s">
        <v>872</v>
      </c>
      <c r="J1" s="262"/>
      <c r="K1" s="262" t="s">
        <v>873</v>
      </c>
      <c r="L1" s="273"/>
      <c r="M1" s="274"/>
      <c r="N1" s="274"/>
      <c r="O1" s="274"/>
      <c r="P1" s="274"/>
      <c r="Q1" s="274"/>
      <c r="R1" s="275"/>
    </row>
    <row r="2" customFormat="false" ht="15.05" hidden="false" customHeight="false" outlineLevel="0" collapsed="false">
      <c r="A2" s="201"/>
      <c r="B2" s="209"/>
      <c r="C2" s="201" t="s">
        <v>168</v>
      </c>
      <c r="D2" s="186" t="n">
        <v>40</v>
      </c>
      <c r="E2" s="186" t="n">
        <f aca="false">D2/8</f>
        <v>5</v>
      </c>
      <c r="F2" s="209" t="n">
        <v>0</v>
      </c>
      <c r="G2" s="186" t="n">
        <f aca="false">D2-E2-F2</f>
        <v>35</v>
      </c>
      <c r="H2" s="0" t="n">
        <v>32</v>
      </c>
      <c r="I2" s="186" t="n">
        <v>22</v>
      </c>
      <c r="J2" s="340" t="n">
        <f aca="false">I2/G2</f>
        <v>0.628571428571429</v>
      </c>
      <c r="K2" s="186"/>
      <c r="L2" s="273"/>
      <c r="M2" s="274"/>
      <c r="N2" s="274"/>
      <c r="O2" s="274"/>
      <c r="P2" s="274"/>
      <c r="Q2" s="274"/>
      <c r="R2" s="275"/>
    </row>
    <row r="3" customFormat="false" ht="15.05" hidden="false" customHeight="false" outlineLevel="0" collapsed="false">
      <c r="A3" s="186"/>
      <c r="B3" s="186"/>
      <c r="C3" s="186" t="s">
        <v>167</v>
      </c>
      <c r="D3" s="186" t="n">
        <f aca="false">SUM(D2:D2)</f>
        <v>40</v>
      </c>
      <c r="E3" s="186" t="n">
        <f aca="false">SUM(E2:E2)</f>
        <v>5</v>
      </c>
      <c r="F3" s="186" t="n">
        <f aca="false">SUM(F2:F2)</f>
        <v>0</v>
      </c>
      <c r="G3" s="186" t="n">
        <f aca="false">SUM(G2:G2)</f>
        <v>35</v>
      </c>
      <c r="I3" s="186" t="n">
        <v>122</v>
      </c>
      <c r="J3" s="340" t="n">
        <f aca="false">I3/G3</f>
        <v>3.48571428571429</v>
      </c>
      <c r="K3" s="186"/>
      <c r="L3" s="273"/>
      <c r="M3" s="274"/>
      <c r="N3" s="274"/>
      <c r="O3" s="274"/>
      <c r="P3" s="274"/>
      <c r="Q3" s="274"/>
      <c r="R3" s="275"/>
    </row>
    <row r="4" customFormat="false" ht="15.05" hidden="false" customHeight="false" outlineLevel="0" collapsed="false">
      <c r="A4" s="186"/>
      <c r="B4" s="186"/>
      <c r="C4" s="186" t="s">
        <v>874</v>
      </c>
      <c r="D4" s="221" t="n">
        <f aca="false">табель!J32</f>
        <v>0</v>
      </c>
      <c r="E4" s="186"/>
      <c r="F4" s="186"/>
      <c r="G4" s="221" t="n">
        <f aca="false">D4-F4</f>
        <v>0</v>
      </c>
      <c r="I4" s="186" t="n">
        <v>64</v>
      </c>
      <c r="J4" s="340" t="e">
        <f aca="false">I4/G4</f>
        <v>#DIV/0!</v>
      </c>
      <c r="K4" s="186"/>
      <c r="L4" s="273"/>
      <c r="M4" s="274"/>
      <c r="N4" s="274"/>
      <c r="O4" s="274"/>
      <c r="P4" s="274"/>
      <c r="Q4" s="274"/>
      <c r="R4" s="275"/>
    </row>
    <row r="5" customFormat="false" ht="15.05" hidden="false" customHeight="false" outlineLevel="0" collapsed="false">
      <c r="A5" s="328"/>
      <c r="B5" s="328"/>
      <c r="C5" s="328" t="s">
        <v>875</v>
      </c>
      <c r="D5" s="328" t="n">
        <v>40</v>
      </c>
      <c r="E5" s="328"/>
      <c r="F5" s="328" t="n">
        <v>6.2</v>
      </c>
      <c r="G5" s="328" t="n">
        <v>40</v>
      </c>
      <c r="I5" s="186" t="n">
        <v>34.2</v>
      </c>
      <c r="K5" s="186"/>
      <c r="L5" s="273"/>
      <c r="M5" s="274"/>
      <c r="N5" s="274"/>
      <c r="O5" s="274"/>
      <c r="P5" s="274"/>
      <c r="Q5" s="274"/>
      <c r="R5" s="275"/>
    </row>
    <row r="6" customFormat="false" ht="15.05" hidden="false" customHeight="false" outlineLevel="0" collapsed="false">
      <c r="A6" s="197"/>
      <c r="B6" s="197"/>
      <c r="C6" s="197"/>
      <c r="D6" s="197"/>
      <c r="E6" s="197"/>
      <c r="F6" s="197"/>
      <c r="G6" s="197"/>
      <c r="I6" s="197"/>
      <c r="J6" s="309"/>
      <c r="L6" s="273"/>
      <c r="M6" s="274"/>
      <c r="N6" s="274"/>
      <c r="O6" s="274"/>
      <c r="P6" s="274"/>
      <c r="Q6" s="274"/>
      <c r="R6" s="275"/>
    </row>
    <row r="7" customFormat="false" ht="15.05" hidden="false" customHeight="false" outlineLevel="0" collapsed="false">
      <c r="C7" s="197"/>
      <c r="D7" s="197"/>
      <c r="E7" s="197"/>
      <c r="F7" s="197"/>
      <c r="G7" s="197"/>
      <c r="I7" s="197"/>
      <c r="J7" s="309"/>
      <c r="L7" s="278" t="s">
        <v>768</v>
      </c>
      <c r="M7" s="278"/>
      <c r="N7" s="278"/>
      <c r="O7" s="278"/>
      <c r="P7" s="278"/>
      <c r="Q7" s="278"/>
      <c r="R7" s="278"/>
    </row>
    <row r="8" customFormat="false" ht="15.05" hidden="false" customHeight="false" outlineLevel="0" collapsed="false">
      <c r="A8" s="311" t="s">
        <v>224</v>
      </c>
      <c r="B8" s="312" t="s">
        <v>801</v>
      </c>
      <c r="G8" s="0"/>
      <c r="J8" s="259"/>
      <c r="K8" s="280"/>
      <c r="L8" s="212" t="n">
        <f aca="false">SUBTOTAL(9,L11:L1203)</f>
        <v>10</v>
      </c>
      <c r="M8" s="212" t="n">
        <f aca="false">SUBTOTAL(9,M11:M979)</f>
        <v>8</v>
      </c>
      <c r="N8" s="212" t="n">
        <f aca="false">SUBTOTAL(9,N11:N1194)</f>
        <v>12</v>
      </c>
      <c r="O8" s="212" t="n">
        <f aca="false">SUBTOTAL(9,O11:O1379)</f>
        <v>12</v>
      </c>
      <c r="P8" s="212" t="n">
        <f aca="false">SUBTOTAL(9,P11:P1035)</f>
        <v>4</v>
      </c>
      <c r="Q8" s="212" t="n">
        <f aca="false">SUBTOTAL(9,Q11:Q1023)</f>
        <v>0</v>
      </c>
      <c r="R8" s="212" t="e">
        <f aca="false">SUBTOTAL(9,R11:R792)</f>
        <v>#VALUE!</v>
      </c>
    </row>
    <row r="9" customFormat="false" ht="15.05" hidden="false" customHeight="false" outlineLevel="0" collapsed="false">
      <c r="G9" s="0"/>
      <c r="I9" s="341"/>
      <c r="L9" s="282" t="n">
        <f aca="false">табель!C2</f>
        <v>43927</v>
      </c>
      <c r="M9" s="282" t="n">
        <f aca="false">табель!D2</f>
        <v>43928</v>
      </c>
      <c r="N9" s="282" t="n">
        <f aca="false">табель!E2</f>
        <v>43929</v>
      </c>
      <c r="O9" s="282" t="n">
        <f aca="false">табель!F2</f>
        <v>43930</v>
      </c>
      <c r="P9" s="282" t="n">
        <f aca="false">табель!G2</f>
        <v>43931</v>
      </c>
      <c r="Q9" s="282" t="n">
        <f aca="false">табель!H2</f>
        <v>43932</v>
      </c>
      <c r="R9" s="282" t="n">
        <f aca="false">табель!I2</f>
        <v>43933</v>
      </c>
      <c r="S9" s="283"/>
    </row>
    <row r="10" customFormat="false" ht="15.05" hidden="false" customHeight="false" outlineLevel="0" collapsed="false">
      <c r="A10" s="233" t="s">
        <v>225</v>
      </c>
      <c r="B10" s="234" t="s">
        <v>227</v>
      </c>
      <c r="C10" s="234" t="s">
        <v>228</v>
      </c>
      <c r="D10" s="234" t="s">
        <v>229</v>
      </c>
      <c r="E10" s="234" t="s">
        <v>230</v>
      </c>
      <c r="F10" s="234" t="s">
        <v>231</v>
      </c>
      <c r="G10" s="235" t="s">
        <v>233</v>
      </c>
      <c r="I10" s="212" t="s">
        <v>810</v>
      </c>
      <c r="L10" s="285" t="s">
        <v>770</v>
      </c>
      <c r="M10" s="285" t="s">
        <v>771</v>
      </c>
      <c r="N10" s="285" t="s">
        <v>772</v>
      </c>
      <c r="O10" s="285" t="s">
        <v>773</v>
      </c>
      <c r="P10" s="285" t="s">
        <v>774</v>
      </c>
      <c r="Q10" s="285" t="s">
        <v>775</v>
      </c>
      <c r="R10" s="285" t="s">
        <v>776</v>
      </c>
    </row>
    <row r="11" customFormat="false" ht="15.05" hidden="true" customHeight="false" outlineLevel="0" collapsed="false">
      <c r="A11" s="242" t="n">
        <v>71476564</v>
      </c>
      <c r="B11" s="237" t="s">
        <v>270</v>
      </c>
      <c r="C11" s="237" t="s">
        <v>271</v>
      </c>
      <c r="D11" s="237" t="s">
        <v>138</v>
      </c>
      <c r="E11" s="238" t="n">
        <v>43927</v>
      </c>
      <c r="F11" s="238" t="n">
        <v>43927</v>
      </c>
      <c r="G11" s="239" t="n">
        <v>8</v>
      </c>
      <c r="I11" s="342" t="s">
        <v>174</v>
      </c>
      <c r="L11" s="186" t="n">
        <f aca="false">IF(AND(L$9&gt;=$F11,L$9&lt;=$F11,NOT(ISBLANK($F11))),$G11,"")</f>
        <v>8</v>
      </c>
      <c r="M11" s="186" t="str">
        <f aca="false">IF(AND(M$9&gt;=$F11,M$9&lt;=$F11,NOT(ISBLANK($F11))),$G11,"")</f>
        <v/>
      </c>
      <c r="N11" s="186" t="str">
        <f aca="false">IF(AND(N$9&gt;=$F11,N$9&lt;=$F11,NOT(ISBLANK($F11))),$G11,"")</f>
        <v/>
      </c>
      <c r="O11" s="186" t="str">
        <f aca="false">IF(AND(O$9&gt;=$F11,O$9&lt;=$F11,NOT(ISBLANK($F11))),$G11,"")</f>
        <v/>
      </c>
      <c r="P11" s="186" t="str">
        <f aca="false">IF(AND(P$9&gt;=$F11,P$9&lt;=$F11,NOT(ISBLANK($F11))),$G11,"")</f>
        <v/>
      </c>
      <c r="Q11" s="186" t="str">
        <f aca="false">IF(AND(Q$9&gt;=$F11,Q$9&lt;=$F11,NOT(ISBLANK($F11))),$G11,"")</f>
        <v/>
      </c>
      <c r="R11" s="186" t="str">
        <f aca="false">IF(AND(R$9&gt;=$F11,R$9&lt;=$F11,NOT(ISBLANK($F11))),$G11,"")</f>
        <v/>
      </c>
    </row>
    <row r="12" customFormat="false" ht="15.05" hidden="true" customHeight="false" outlineLevel="0" collapsed="false">
      <c r="A12" s="236" t="n">
        <v>71521880</v>
      </c>
      <c r="B12" s="243" t="s">
        <v>270</v>
      </c>
      <c r="C12" s="243" t="s">
        <v>282</v>
      </c>
      <c r="D12" s="237" t="s">
        <v>116</v>
      </c>
      <c r="E12" s="238" t="n">
        <v>43927</v>
      </c>
      <c r="F12" s="238" t="n">
        <v>43927</v>
      </c>
      <c r="G12" s="239" t="n">
        <v>0</v>
      </c>
      <c r="I12" s="342" t="s">
        <v>174</v>
      </c>
      <c r="L12" s="186" t="n">
        <f aca="false">IF(AND(L$9&gt;=$F12,L$9&lt;=$F12,NOT(ISBLANK($F12))),$G12,"")</f>
        <v>0</v>
      </c>
      <c r="M12" s="186" t="str">
        <f aca="false">IF(AND(M$9&gt;=$F12,M$9&lt;=$F12,NOT(ISBLANK($F12))),$G12,"")</f>
        <v/>
      </c>
      <c r="N12" s="186" t="str">
        <f aca="false">IF(AND(N$9&gt;=$F12,N$9&lt;=$F12,NOT(ISBLANK($F12))),$G12,"")</f>
        <v/>
      </c>
      <c r="O12" s="186" t="str">
        <f aca="false">IF(AND(O$9&gt;=$F12,O$9&lt;=$F12,NOT(ISBLANK($F12))),$G12,"")</f>
        <v/>
      </c>
      <c r="P12" s="186" t="str">
        <f aca="false">IF(AND(P$9&gt;=$F12,P$9&lt;=$F12,NOT(ISBLANK($F12))),$G12,"")</f>
        <v/>
      </c>
      <c r="Q12" s="186" t="str">
        <f aca="false">IF(AND(Q$9&gt;=$F12,Q$9&lt;=$F12,NOT(ISBLANK($F12))),$G12,"")</f>
        <v/>
      </c>
      <c r="R12" s="186" t="str">
        <f aca="false">IF(AND(R$9&gt;=$F12,R$9&lt;=$F12,NOT(ISBLANK($F12))),$G12,"")</f>
        <v/>
      </c>
    </row>
    <row r="13" customFormat="false" ht="15.05" hidden="true" customHeight="false" outlineLevel="0" collapsed="false">
      <c r="A13" s="241"/>
      <c r="B13" s="244"/>
      <c r="C13" s="244"/>
      <c r="D13" s="237" t="s">
        <v>138</v>
      </c>
      <c r="E13" s="238" t="n">
        <v>43927</v>
      </c>
      <c r="F13" s="238" t="n">
        <v>43927</v>
      </c>
      <c r="G13" s="239" t="n">
        <v>24</v>
      </c>
      <c r="I13" s="342" t="s">
        <v>174</v>
      </c>
      <c r="L13" s="186" t="n">
        <f aca="false">IF(AND(L$9&gt;=$F13,L$9&lt;=$F13,NOT(ISBLANK($F13))),$G13,"")</f>
        <v>24</v>
      </c>
      <c r="M13" s="186" t="str">
        <f aca="false">IF(AND(M$9&gt;=$F13,M$9&lt;=$F13,NOT(ISBLANK($F13))),$G13,"")</f>
        <v/>
      </c>
      <c r="N13" s="186" t="str">
        <f aca="false">IF(AND(N$9&gt;=$F13,N$9&lt;=$F13,NOT(ISBLANK($F13))),$G13,"")</f>
        <v/>
      </c>
      <c r="O13" s="186" t="str">
        <f aca="false">IF(AND(O$9&gt;=$F13,O$9&lt;=$F13,NOT(ISBLANK($F13))),$G13,"")</f>
        <v/>
      </c>
      <c r="P13" s="186" t="str">
        <f aca="false">IF(AND(P$9&gt;=$F13,P$9&lt;=$F13,NOT(ISBLANK($F13))),$G13,"")</f>
        <v/>
      </c>
      <c r="Q13" s="186" t="str">
        <f aca="false">IF(AND(Q$9&gt;=$F13,Q$9&lt;=$F13,NOT(ISBLANK($F13))),$G13,"")</f>
        <v/>
      </c>
      <c r="R13" s="186" t="str">
        <f aca="false">IF(AND(R$9&gt;=$F13,R$9&lt;=$F13,NOT(ISBLANK($F13))),$G13,"")</f>
        <v/>
      </c>
    </row>
    <row r="14" customFormat="false" ht="15.05" hidden="true" customHeight="false" outlineLevel="0" collapsed="false">
      <c r="A14" s="242" t="n">
        <v>71610226</v>
      </c>
      <c r="B14" s="237" t="s">
        <v>289</v>
      </c>
      <c r="C14" s="237" t="s">
        <v>290</v>
      </c>
      <c r="D14" s="237" t="s">
        <v>116</v>
      </c>
      <c r="E14" s="238" t="n">
        <v>43927</v>
      </c>
      <c r="F14" s="238" t="n">
        <v>43927</v>
      </c>
      <c r="G14" s="239" t="n">
        <v>6</v>
      </c>
      <c r="I14" s="342" t="s">
        <v>174</v>
      </c>
      <c r="L14" s="186" t="n">
        <f aca="false">IF(AND(L$9&gt;=$F14,L$9&lt;=$F14,NOT(ISBLANK($F14))),$G14,"")</f>
        <v>6</v>
      </c>
      <c r="M14" s="186" t="str">
        <f aca="false">IF(AND(M$9&gt;=$F14,M$9&lt;=$F14,NOT(ISBLANK($F14))),$G14,"")</f>
        <v/>
      </c>
      <c r="N14" s="186" t="str">
        <f aca="false">IF(AND(N$9&gt;=$F14,N$9&lt;=$F14,NOT(ISBLANK($F14))),$G14,"")</f>
        <v/>
      </c>
      <c r="O14" s="186" t="str">
        <f aca="false">IF(AND(O$9&gt;=$F14,O$9&lt;=$F14,NOT(ISBLANK($F14))),$G14,"")</f>
        <v/>
      </c>
      <c r="P14" s="186" t="str">
        <f aca="false">IF(AND(P$9&gt;=$F14,P$9&lt;=$F14,NOT(ISBLANK($F14))),$G14,"")</f>
        <v/>
      </c>
      <c r="Q14" s="186" t="str">
        <f aca="false">IF(AND(Q$9&gt;=$F14,Q$9&lt;=$F14,NOT(ISBLANK($F14))),$G14,"")</f>
        <v/>
      </c>
      <c r="R14" s="186" t="str">
        <f aca="false">IF(AND(R$9&gt;=$F14,R$9&lt;=$F14,NOT(ISBLANK($F14))),$G14,"")</f>
        <v/>
      </c>
    </row>
    <row r="15" customFormat="false" ht="15.05" hidden="true" customHeight="false" outlineLevel="0" collapsed="false">
      <c r="A15" s="242" t="n">
        <v>71615484</v>
      </c>
      <c r="B15" s="237" t="s">
        <v>298</v>
      </c>
      <c r="C15" s="237" t="s">
        <v>299</v>
      </c>
      <c r="D15" s="237" t="s">
        <v>138</v>
      </c>
      <c r="E15" s="238" t="n">
        <v>43927</v>
      </c>
      <c r="F15" s="238" t="n">
        <v>43927</v>
      </c>
      <c r="G15" s="239" t="n">
        <v>16</v>
      </c>
      <c r="I15" s="342" t="s">
        <v>174</v>
      </c>
      <c r="L15" s="186" t="n">
        <f aca="false">IF(AND(L$9&gt;=$F15,L$9&lt;=$F15,NOT(ISBLANK($F15))),$G15,"")</f>
        <v>16</v>
      </c>
      <c r="M15" s="186" t="str">
        <f aca="false">IF(AND(M$9&gt;=$F15,M$9&lt;=$F15,NOT(ISBLANK($F15))),$G15,"")</f>
        <v/>
      </c>
      <c r="N15" s="186" t="str">
        <f aca="false">IF(AND(N$9&gt;=$F15,N$9&lt;=$F15,NOT(ISBLANK($F15))),$G15,"")</f>
        <v/>
      </c>
      <c r="O15" s="186" t="str">
        <f aca="false">IF(AND(O$9&gt;=$F15,O$9&lt;=$F15,NOT(ISBLANK($F15))),$G15,"")</f>
        <v/>
      </c>
      <c r="P15" s="186" t="str">
        <f aca="false">IF(AND(P$9&gt;=$F15,P$9&lt;=$F15,NOT(ISBLANK($F15))),$G15,"")</f>
        <v/>
      </c>
      <c r="Q15" s="186" t="str">
        <f aca="false">IF(AND(Q$9&gt;=$F15,Q$9&lt;=$F15,NOT(ISBLANK($F15))),$G15,"")</f>
        <v/>
      </c>
      <c r="R15" s="186" t="str">
        <f aca="false">IF(AND(R$9&gt;=$F15,R$9&lt;=$F15,NOT(ISBLANK($F15))),$G15,"")</f>
        <v/>
      </c>
    </row>
    <row r="16" customFormat="false" ht="15.05" hidden="true" customHeight="false" outlineLevel="0" collapsed="false">
      <c r="A16" s="242" t="n">
        <v>71623733</v>
      </c>
      <c r="B16" s="237" t="s">
        <v>306</v>
      </c>
      <c r="C16" s="237" t="s">
        <v>307</v>
      </c>
      <c r="D16" s="237" t="s">
        <v>308</v>
      </c>
      <c r="E16" s="238" t="n">
        <v>43927</v>
      </c>
      <c r="F16" s="238" t="n">
        <v>43927</v>
      </c>
      <c r="G16" s="239" t="n">
        <v>0</v>
      </c>
      <c r="I16" s="342" t="s">
        <v>174</v>
      </c>
      <c r="L16" s="186" t="n">
        <f aca="false">IF(AND(L$9&gt;=$F16,L$9&lt;=$F16,NOT(ISBLANK($F16))),$G16,"")</f>
        <v>0</v>
      </c>
      <c r="M16" s="186" t="str">
        <f aca="false">IF(AND(M$9&gt;=$F16,M$9&lt;=$F16,NOT(ISBLANK($F16))),$G16,"")</f>
        <v/>
      </c>
      <c r="N16" s="186" t="str">
        <f aca="false">IF(AND(N$9&gt;=$F16,N$9&lt;=$F16,NOT(ISBLANK($F16))),$G16,"")</f>
        <v/>
      </c>
      <c r="O16" s="186" t="str">
        <f aca="false">IF(AND(O$9&gt;=$F16,O$9&lt;=$F16,NOT(ISBLANK($F16))),$G16,"")</f>
        <v/>
      </c>
      <c r="P16" s="186" t="str">
        <f aca="false">IF(AND(P$9&gt;=$F16,P$9&lt;=$F16,NOT(ISBLANK($F16))),$G16,"")</f>
        <v/>
      </c>
      <c r="Q16" s="186" t="str">
        <f aca="false">IF(AND(Q$9&gt;=$F16,Q$9&lt;=$F16,NOT(ISBLANK($F16))),$G16,"")</f>
        <v/>
      </c>
      <c r="R16" s="186" t="str">
        <f aca="false">IF(AND(R$9&gt;=$F16,R$9&lt;=$F16,NOT(ISBLANK($F16))),$G16,"")</f>
        <v/>
      </c>
    </row>
    <row r="17" customFormat="false" ht="15.05" hidden="true" customHeight="false" outlineLevel="0" collapsed="false">
      <c r="A17" s="242" t="n">
        <v>71627017</v>
      </c>
      <c r="B17" s="237" t="s">
        <v>314</v>
      </c>
      <c r="C17" s="237" t="s">
        <v>315</v>
      </c>
      <c r="D17" s="237" t="s">
        <v>116</v>
      </c>
      <c r="E17" s="238" t="n">
        <v>43927</v>
      </c>
      <c r="F17" s="238" t="n">
        <v>43927</v>
      </c>
      <c r="G17" s="239" t="n">
        <v>0</v>
      </c>
      <c r="I17" s="342" t="s">
        <v>174</v>
      </c>
      <c r="L17" s="186" t="n">
        <f aca="false">IF(AND(L$9&gt;=$F17,L$9&lt;=$F17,NOT(ISBLANK($F17))),$G17,"")</f>
        <v>0</v>
      </c>
      <c r="M17" s="186" t="str">
        <f aca="false">IF(AND(M$9&gt;=$F17,M$9&lt;=$F17,NOT(ISBLANK($F17))),$G17,"")</f>
        <v/>
      </c>
      <c r="N17" s="186" t="str">
        <f aca="false">IF(AND(N$9&gt;=$F17,N$9&lt;=$F17,NOT(ISBLANK($F17))),$G17,"")</f>
        <v/>
      </c>
      <c r="O17" s="186" t="str">
        <f aca="false">IF(AND(O$9&gt;=$F17,O$9&lt;=$F17,NOT(ISBLANK($F17))),$G17,"")</f>
        <v/>
      </c>
      <c r="P17" s="186" t="str">
        <f aca="false">IF(AND(P$9&gt;=$F17,P$9&lt;=$F17,NOT(ISBLANK($F17))),$G17,"")</f>
        <v/>
      </c>
      <c r="Q17" s="186" t="str">
        <f aca="false">IF(AND(Q$9&gt;=$F17,Q$9&lt;=$F17,NOT(ISBLANK($F17))),$G17,"")</f>
        <v/>
      </c>
      <c r="R17" s="186" t="str">
        <f aca="false">IF(AND(R$9&gt;=$F17,R$9&lt;=$F17,NOT(ISBLANK($F17))),$G17,"")</f>
        <v/>
      </c>
    </row>
    <row r="18" customFormat="false" ht="15.05" hidden="true" customHeight="false" outlineLevel="0" collapsed="false">
      <c r="A18" s="236" t="n">
        <v>71627378</v>
      </c>
      <c r="B18" s="243" t="s">
        <v>321</v>
      </c>
      <c r="C18" s="243" t="s">
        <v>322</v>
      </c>
      <c r="D18" s="237" t="s">
        <v>138</v>
      </c>
      <c r="E18" s="238" t="n">
        <v>43927</v>
      </c>
      <c r="F18" s="238" t="n">
        <v>43927</v>
      </c>
      <c r="G18" s="239" t="n">
        <v>28</v>
      </c>
      <c r="I18" s="342" t="s">
        <v>174</v>
      </c>
      <c r="L18" s="186" t="n">
        <f aca="false">IF(AND(L$9&gt;=$F18,L$9&lt;=$F18,NOT(ISBLANK($F18))),$G18,"")</f>
        <v>28</v>
      </c>
      <c r="M18" s="186" t="str">
        <f aca="false">IF(AND(M$9&gt;=$F18,M$9&lt;=$F18,NOT(ISBLANK($F18))),$G18,"")</f>
        <v/>
      </c>
      <c r="N18" s="186" t="str">
        <f aca="false">IF(AND(N$9&gt;=$F18,N$9&lt;=$F18,NOT(ISBLANK($F18))),$G18,"")</f>
        <v/>
      </c>
      <c r="O18" s="186" t="str">
        <f aca="false">IF(AND(O$9&gt;=$F18,O$9&lt;=$F18,NOT(ISBLANK($F18))),$G18,"")</f>
        <v/>
      </c>
      <c r="P18" s="186" t="str">
        <f aca="false">IF(AND(P$9&gt;=$F18,P$9&lt;=$F18,NOT(ISBLANK($F18))),$G18,"")</f>
        <v/>
      </c>
      <c r="Q18" s="186" t="str">
        <f aca="false">IF(AND(Q$9&gt;=$F18,Q$9&lt;=$F18,NOT(ISBLANK($F18))),$G18,"")</f>
        <v/>
      </c>
      <c r="R18" s="186" t="str">
        <f aca="false">IF(AND(R$9&gt;=$F18,R$9&lt;=$F18,NOT(ISBLANK($F18))),$G18,"")</f>
        <v/>
      </c>
    </row>
    <row r="19" customFormat="false" ht="15.05" hidden="true" customHeight="false" outlineLevel="0" collapsed="false">
      <c r="A19" s="241"/>
      <c r="B19" s="244"/>
      <c r="C19" s="244"/>
      <c r="D19" s="237" t="s">
        <v>134</v>
      </c>
      <c r="E19" s="238" t="n">
        <v>43927</v>
      </c>
      <c r="F19" s="238" t="n">
        <v>43927</v>
      </c>
      <c r="G19" s="239" t="n">
        <v>5</v>
      </c>
      <c r="I19" s="342" t="s">
        <v>174</v>
      </c>
      <c r="L19" s="186" t="n">
        <f aca="false">IF(AND(L$9&gt;=$F19,L$9&lt;=$F19,NOT(ISBLANK($F19))),$G19,"")</f>
        <v>5</v>
      </c>
      <c r="M19" s="186" t="str">
        <f aca="false">IF(AND(M$9&gt;=$F19,M$9&lt;=$F19,NOT(ISBLANK($F19))),$G19,"")</f>
        <v/>
      </c>
      <c r="N19" s="186" t="str">
        <f aca="false">IF(AND(N$9&gt;=$F19,N$9&lt;=$F19,NOT(ISBLANK($F19))),$G19,"")</f>
        <v/>
      </c>
      <c r="O19" s="186" t="str">
        <f aca="false">IF(AND(O$9&gt;=$F19,O$9&lt;=$F19,NOT(ISBLANK($F19))),$G19,"")</f>
        <v/>
      </c>
      <c r="P19" s="186" t="str">
        <f aca="false">IF(AND(P$9&gt;=$F19,P$9&lt;=$F19,NOT(ISBLANK($F19))),$G19,"")</f>
        <v/>
      </c>
      <c r="Q19" s="186" t="str">
        <f aca="false">IF(AND(Q$9&gt;=$F19,Q$9&lt;=$F19,NOT(ISBLANK($F19))),$G19,"")</f>
        <v/>
      </c>
      <c r="R19" s="186" t="str">
        <f aca="false">IF(AND(R$9&gt;=$F19,R$9&lt;=$F19,NOT(ISBLANK($F19))),$G19,"")</f>
        <v/>
      </c>
    </row>
    <row r="20" customFormat="false" ht="15.05" hidden="true" customHeight="false" outlineLevel="0" collapsed="false">
      <c r="A20" s="236" t="n">
        <v>71637698</v>
      </c>
      <c r="B20" s="243" t="s">
        <v>328</v>
      </c>
      <c r="C20" s="243" t="s">
        <v>329</v>
      </c>
      <c r="D20" s="237" t="s">
        <v>144</v>
      </c>
      <c r="E20" s="238" t="n">
        <v>43927</v>
      </c>
      <c r="F20" s="238" t="n">
        <v>43927</v>
      </c>
      <c r="G20" s="239" t="n">
        <v>1</v>
      </c>
      <c r="I20" s="342" t="s">
        <v>174</v>
      </c>
      <c r="L20" s="186" t="n">
        <f aca="false">IF(AND(L$9&gt;=$F20,L$9&lt;=$F20,NOT(ISBLANK($F20))),$G20,"")</f>
        <v>1</v>
      </c>
      <c r="M20" s="186" t="str">
        <f aca="false">IF(AND(M$9&gt;=$F20,M$9&lt;=$F20,NOT(ISBLANK($F20))),$G20,"")</f>
        <v/>
      </c>
      <c r="N20" s="186" t="str">
        <f aca="false">IF(AND(N$9&gt;=$F20,N$9&lt;=$F20,NOT(ISBLANK($F20))),$G20,"")</f>
        <v/>
      </c>
      <c r="O20" s="186" t="str">
        <f aca="false">IF(AND(O$9&gt;=$F20,O$9&lt;=$F20,NOT(ISBLANK($F20))),$G20,"")</f>
        <v/>
      </c>
      <c r="P20" s="186" t="str">
        <f aca="false">IF(AND(P$9&gt;=$F20,P$9&lt;=$F20,NOT(ISBLANK($F20))),$G20,"")</f>
        <v/>
      </c>
      <c r="Q20" s="186" t="str">
        <f aca="false">IF(AND(Q$9&gt;=$F20,Q$9&lt;=$F20,NOT(ISBLANK($F20))),$G20,"")</f>
        <v/>
      </c>
      <c r="R20" s="186" t="str">
        <f aca="false">IF(AND(R$9&gt;=$F20,R$9&lt;=$F20,NOT(ISBLANK($F20))),$G20,"")</f>
        <v/>
      </c>
    </row>
    <row r="21" customFormat="false" ht="15.05" hidden="true" customHeight="false" outlineLevel="0" collapsed="false">
      <c r="A21" s="241"/>
      <c r="B21" s="244"/>
      <c r="C21" s="244"/>
      <c r="D21" s="237" t="s">
        <v>335</v>
      </c>
      <c r="E21" s="238" t="n">
        <v>43927</v>
      </c>
      <c r="F21" s="238" t="n">
        <v>43927</v>
      </c>
      <c r="G21" s="239" t="n">
        <v>0</v>
      </c>
      <c r="I21" s="342" t="s">
        <v>174</v>
      </c>
      <c r="L21" s="186" t="n">
        <f aca="false">IF(AND(L$9&gt;=$F21,L$9&lt;=$F21,NOT(ISBLANK($F21))),$G21,"")</f>
        <v>0</v>
      </c>
      <c r="M21" s="186" t="str">
        <f aca="false">IF(AND(M$9&gt;=$F21,M$9&lt;=$F21,NOT(ISBLANK($F21))),$G21,"")</f>
        <v/>
      </c>
      <c r="N21" s="186" t="str">
        <f aca="false">IF(AND(N$9&gt;=$F21,N$9&lt;=$F21,NOT(ISBLANK($F21))),$G21,"")</f>
        <v/>
      </c>
      <c r="O21" s="186" t="str">
        <f aca="false">IF(AND(O$9&gt;=$F21,O$9&lt;=$F21,NOT(ISBLANK($F21))),$G21,"")</f>
        <v/>
      </c>
      <c r="P21" s="186" t="str">
        <f aca="false">IF(AND(P$9&gt;=$F21,P$9&lt;=$F21,NOT(ISBLANK($F21))),$G21,"")</f>
        <v/>
      </c>
      <c r="Q21" s="186" t="str">
        <f aca="false">IF(AND(Q$9&gt;=$F21,Q$9&lt;=$F21,NOT(ISBLANK($F21))),$G21,"")</f>
        <v/>
      </c>
      <c r="R21" s="186" t="str">
        <f aca="false">IF(AND(R$9&gt;=$F21,R$9&lt;=$F21,NOT(ISBLANK($F21))),$G21,"")</f>
        <v/>
      </c>
    </row>
    <row r="22" customFormat="false" ht="15.05" hidden="true" customHeight="false" outlineLevel="0" collapsed="false">
      <c r="A22" s="236" t="n">
        <v>71637705</v>
      </c>
      <c r="B22" s="243" t="s">
        <v>321</v>
      </c>
      <c r="C22" s="243" t="s">
        <v>337</v>
      </c>
      <c r="D22" s="237" t="s">
        <v>116</v>
      </c>
      <c r="E22" s="238" t="n">
        <v>43927</v>
      </c>
      <c r="F22" s="238" t="n">
        <v>43927</v>
      </c>
      <c r="G22" s="239" t="n">
        <v>6.5</v>
      </c>
      <c r="I22" s="342" t="s">
        <v>174</v>
      </c>
      <c r="L22" s="186" t="n">
        <f aca="false">IF(AND(L$9&gt;=$F22,L$9&lt;=$F22,NOT(ISBLANK($F22))),$G22,"")</f>
        <v>6.5</v>
      </c>
      <c r="M22" s="186" t="str">
        <f aca="false">IF(AND(M$9&gt;=$F22,M$9&lt;=$F22,NOT(ISBLANK($F22))),$G22,"")</f>
        <v/>
      </c>
      <c r="N22" s="186" t="str">
        <f aca="false">IF(AND(N$9&gt;=$F22,N$9&lt;=$F22,NOT(ISBLANK($F22))),$G22,"")</f>
        <v/>
      </c>
      <c r="O22" s="186" t="str">
        <f aca="false">IF(AND(O$9&gt;=$F22,O$9&lt;=$F22,NOT(ISBLANK($F22))),$G22,"")</f>
        <v/>
      </c>
      <c r="P22" s="186" t="str">
        <f aca="false">IF(AND(P$9&gt;=$F22,P$9&lt;=$F22,NOT(ISBLANK($F22))),$G22,"")</f>
        <v/>
      </c>
      <c r="Q22" s="186" t="str">
        <f aca="false">IF(AND(Q$9&gt;=$F22,Q$9&lt;=$F22,NOT(ISBLANK($F22))),$G22,"")</f>
        <v/>
      </c>
      <c r="R22" s="186" t="str">
        <f aca="false">IF(AND(R$9&gt;=$F22,R$9&lt;=$F22,NOT(ISBLANK($F22))),$G22,"")</f>
        <v/>
      </c>
    </row>
    <row r="23" customFormat="false" ht="15.05" hidden="true" customHeight="false" outlineLevel="0" collapsed="false">
      <c r="A23" s="241"/>
      <c r="B23" s="244"/>
      <c r="C23" s="244"/>
      <c r="D23" s="237" t="s">
        <v>335</v>
      </c>
      <c r="E23" s="238" t="n">
        <v>43927</v>
      </c>
      <c r="F23" s="238" t="n">
        <v>43927</v>
      </c>
      <c r="G23" s="239" t="n">
        <v>0</v>
      </c>
      <c r="I23" s="342" t="s">
        <v>174</v>
      </c>
      <c r="L23" s="186" t="n">
        <f aca="false">IF(AND(L$9&gt;=$F23,L$9&lt;=$F23,NOT(ISBLANK($F23))),$G23,"")</f>
        <v>0</v>
      </c>
      <c r="M23" s="186" t="str">
        <f aca="false">IF(AND(M$9&gt;=$F23,M$9&lt;=$F23,NOT(ISBLANK($F23))),$G23,"")</f>
        <v/>
      </c>
      <c r="N23" s="186" t="str">
        <f aca="false">IF(AND(N$9&gt;=$F23,N$9&lt;=$F23,NOT(ISBLANK($F23))),$G23,"")</f>
        <v/>
      </c>
      <c r="O23" s="186" t="str">
        <f aca="false">IF(AND(O$9&gt;=$F23,O$9&lt;=$F23,NOT(ISBLANK($F23))),$G23,"")</f>
        <v/>
      </c>
      <c r="P23" s="186" t="str">
        <f aca="false">IF(AND(P$9&gt;=$F23,P$9&lt;=$F23,NOT(ISBLANK($F23))),$G23,"")</f>
        <v/>
      </c>
      <c r="Q23" s="186" t="str">
        <f aca="false">IF(AND(Q$9&gt;=$F23,Q$9&lt;=$F23,NOT(ISBLANK($F23))),$G23,"")</f>
        <v/>
      </c>
      <c r="R23" s="186" t="str">
        <f aca="false">IF(AND(R$9&gt;=$F23,R$9&lt;=$F23,NOT(ISBLANK($F23))),$G23,"")</f>
        <v/>
      </c>
    </row>
    <row r="24" customFormat="false" ht="15.05" hidden="true" customHeight="false" outlineLevel="0" collapsed="false">
      <c r="A24" s="242" t="n">
        <v>71643197</v>
      </c>
      <c r="B24" s="237" t="s">
        <v>340</v>
      </c>
      <c r="C24" s="237" t="s">
        <v>341</v>
      </c>
      <c r="D24" s="237" t="s">
        <v>138</v>
      </c>
      <c r="E24" s="238" t="n">
        <v>43927</v>
      </c>
      <c r="F24" s="238" t="n">
        <v>43927</v>
      </c>
      <c r="G24" s="239" t="n">
        <v>2</v>
      </c>
      <c r="I24" s="342" t="s">
        <v>174</v>
      </c>
      <c r="L24" s="186" t="n">
        <f aca="false">IF(AND(L$9&gt;=$F24,L$9&lt;=$F24,NOT(ISBLANK($F24))),$G24,"")</f>
        <v>2</v>
      </c>
      <c r="M24" s="186" t="str">
        <f aca="false">IF(AND(M$9&gt;=$F24,M$9&lt;=$F24,NOT(ISBLANK($F24))),$G24,"")</f>
        <v/>
      </c>
      <c r="N24" s="186" t="str">
        <f aca="false">IF(AND(N$9&gt;=$F24,N$9&lt;=$F24,NOT(ISBLANK($F24))),$G24,"")</f>
        <v/>
      </c>
      <c r="O24" s="186" t="str">
        <f aca="false">IF(AND(O$9&gt;=$F24,O$9&lt;=$F24,NOT(ISBLANK($F24))),$G24,"")</f>
        <v/>
      </c>
      <c r="P24" s="186" t="str">
        <f aca="false">IF(AND(P$9&gt;=$F24,P$9&lt;=$F24,NOT(ISBLANK($F24))),$G24,"")</f>
        <v/>
      </c>
      <c r="Q24" s="186" t="str">
        <f aca="false">IF(AND(Q$9&gt;=$F24,Q$9&lt;=$F24,NOT(ISBLANK($F24))),$G24,"")</f>
        <v/>
      </c>
      <c r="R24" s="186" t="str">
        <f aca="false">IF(AND(R$9&gt;=$F24,R$9&lt;=$F24,NOT(ISBLANK($F24))),$G24,"")</f>
        <v/>
      </c>
    </row>
    <row r="25" customFormat="false" ht="15.05" hidden="true" customHeight="false" outlineLevel="0" collapsed="false">
      <c r="A25" s="236" t="n">
        <v>71643198</v>
      </c>
      <c r="B25" s="243" t="s">
        <v>347</v>
      </c>
      <c r="C25" s="243" t="s">
        <v>348</v>
      </c>
      <c r="D25" s="237" t="s">
        <v>116</v>
      </c>
      <c r="E25" s="238" t="n">
        <v>43927</v>
      </c>
      <c r="F25" s="238" t="n">
        <v>43927</v>
      </c>
      <c r="G25" s="239" t="n">
        <v>2</v>
      </c>
      <c r="I25" s="342" t="s">
        <v>174</v>
      </c>
      <c r="L25" s="186" t="n">
        <f aca="false">IF(AND(L$9&gt;=$F25,L$9&lt;=$F25,NOT(ISBLANK($F25))),$G25,"")</f>
        <v>2</v>
      </c>
      <c r="M25" s="186" t="str">
        <f aca="false">IF(AND(M$9&gt;=$F25,M$9&lt;=$F25,NOT(ISBLANK($F25))),$G25,"")</f>
        <v/>
      </c>
      <c r="N25" s="186" t="str">
        <f aca="false">IF(AND(N$9&gt;=$F25,N$9&lt;=$F25,NOT(ISBLANK($F25))),$G25,"")</f>
        <v/>
      </c>
      <c r="O25" s="186" t="str">
        <f aca="false">IF(AND(O$9&gt;=$F25,O$9&lt;=$F25,NOT(ISBLANK($F25))),$G25,"")</f>
        <v/>
      </c>
      <c r="P25" s="186" t="str">
        <f aca="false">IF(AND(P$9&gt;=$F25,P$9&lt;=$F25,NOT(ISBLANK($F25))),$G25,"")</f>
        <v/>
      </c>
      <c r="Q25" s="186" t="str">
        <f aca="false">IF(AND(Q$9&gt;=$F25,Q$9&lt;=$F25,NOT(ISBLANK($F25))),$G25,"")</f>
        <v/>
      </c>
      <c r="R25" s="186" t="str">
        <f aca="false">IF(AND(R$9&gt;=$F25,R$9&lt;=$F25,NOT(ISBLANK($F25))),$G25,"")</f>
        <v/>
      </c>
    </row>
    <row r="26" customFormat="false" ht="15.05" hidden="true" customHeight="false" outlineLevel="0" collapsed="false">
      <c r="A26" s="241"/>
      <c r="B26" s="244"/>
      <c r="C26" s="244"/>
      <c r="D26" s="237" t="s">
        <v>335</v>
      </c>
      <c r="E26" s="238" t="n">
        <v>43927</v>
      </c>
      <c r="F26" s="238" t="n">
        <v>43927</v>
      </c>
      <c r="G26" s="239" t="n">
        <v>0</v>
      </c>
      <c r="I26" s="342" t="s">
        <v>174</v>
      </c>
      <c r="L26" s="186" t="n">
        <f aca="false">IF(AND(L$9&gt;=$F26,L$9&lt;=$F26,NOT(ISBLANK($F26))),$G26,"")</f>
        <v>0</v>
      </c>
      <c r="M26" s="186" t="str">
        <f aca="false">IF(AND(M$9&gt;=$F26,M$9&lt;=$F26,NOT(ISBLANK($F26))),$G26,"")</f>
        <v/>
      </c>
      <c r="N26" s="186" t="str">
        <f aca="false">IF(AND(N$9&gt;=$F26,N$9&lt;=$F26,NOT(ISBLANK($F26))),$G26,"")</f>
        <v/>
      </c>
      <c r="O26" s="186" t="str">
        <f aca="false">IF(AND(O$9&gt;=$F26,O$9&lt;=$F26,NOT(ISBLANK($F26))),$G26,"")</f>
        <v/>
      </c>
      <c r="P26" s="186" t="str">
        <f aca="false">IF(AND(P$9&gt;=$F26,P$9&lt;=$F26,NOT(ISBLANK($F26))),$G26,"")</f>
        <v/>
      </c>
      <c r="Q26" s="186" t="str">
        <f aca="false">IF(AND(Q$9&gt;=$F26,Q$9&lt;=$F26,NOT(ISBLANK($F26))),$G26,"")</f>
        <v/>
      </c>
      <c r="R26" s="186" t="str">
        <f aca="false">IF(AND(R$9&gt;=$F26,R$9&lt;=$F26,NOT(ISBLANK($F26))),$G26,"")</f>
        <v/>
      </c>
    </row>
    <row r="27" customFormat="false" ht="15.05" hidden="true" customHeight="false" outlineLevel="0" collapsed="false">
      <c r="A27" s="242" t="n">
        <v>71643199</v>
      </c>
      <c r="B27" s="237" t="s">
        <v>352</v>
      </c>
      <c r="C27" s="237" t="s">
        <v>353</v>
      </c>
      <c r="D27" s="237" t="s">
        <v>116</v>
      </c>
      <c r="E27" s="238" t="n">
        <v>43927</v>
      </c>
      <c r="F27" s="238" t="n">
        <v>43927</v>
      </c>
      <c r="G27" s="239" t="n">
        <v>5</v>
      </c>
      <c r="I27" s="342" t="s">
        <v>174</v>
      </c>
      <c r="L27" s="186" t="n">
        <f aca="false">IF(AND(L$9&gt;=$F27,L$9&lt;=$F27,NOT(ISBLANK($F27))),$G27,"")</f>
        <v>5</v>
      </c>
      <c r="M27" s="186" t="str">
        <f aca="false">IF(AND(M$9&gt;=$F27,M$9&lt;=$F27,NOT(ISBLANK($F27))),$G27,"")</f>
        <v/>
      </c>
      <c r="N27" s="186" t="str">
        <f aca="false">IF(AND(N$9&gt;=$F27,N$9&lt;=$F27,NOT(ISBLANK($F27))),$G27,"")</f>
        <v/>
      </c>
      <c r="O27" s="186" t="str">
        <f aca="false">IF(AND(O$9&gt;=$F27,O$9&lt;=$F27,NOT(ISBLANK($F27))),$G27,"")</f>
        <v/>
      </c>
      <c r="P27" s="186" t="str">
        <f aca="false">IF(AND(P$9&gt;=$F27,P$9&lt;=$F27,NOT(ISBLANK($F27))),$G27,"")</f>
        <v/>
      </c>
      <c r="Q27" s="186" t="str">
        <f aca="false">IF(AND(Q$9&gt;=$F27,Q$9&lt;=$F27,NOT(ISBLANK($F27))),$G27,"")</f>
        <v/>
      </c>
      <c r="R27" s="186" t="str">
        <f aca="false">IF(AND(R$9&gt;=$F27,R$9&lt;=$F27,NOT(ISBLANK($F27))),$G27,"")</f>
        <v/>
      </c>
    </row>
    <row r="28" customFormat="false" ht="15.05" hidden="true" customHeight="false" outlineLevel="0" collapsed="false">
      <c r="A28" s="242" t="n">
        <v>71643200</v>
      </c>
      <c r="B28" s="237" t="s">
        <v>340</v>
      </c>
      <c r="C28" s="237" t="s">
        <v>341</v>
      </c>
      <c r="D28" s="237" t="s">
        <v>138</v>
      </c>
      <c r="E28" s="238" t="n">
        <v>43927</v>
      </c>
      <c r="F28" s="238" t="n">
        <v>43927</v>
      </c>
      <c r="G28" s="239" t="n">
        <v>2</v>
      </c>
      <c r="I28" s="342" t="s">
        <v>174</v>
      </c>
      <c r="L28" s="186" t="n">
        <f aca="false">IF(AND(L$9&gt;=$F28,L$9&lt;=$F28,NOT(ISBLANK($F28))),$G28,"")</f>
        <v>2</v>
      </c>
      <c r="M28" s="186" t="str">
        <f aca="false">IF(AND(M$9&gt;=$F28,M$9&lt;=$F28,NOT(ISBLANK($F28))),$G28,"")</f>
        <v/>
      </c>
      <c r="N28" s="186" t="str">
        <f aca="false">IF(AND(N$9&gt;=$F28,N$9&lt;=$F28,NOT(ISBLANK($F28))),$G28,"")</f>
        <v/>
      </c>
      <c r="O28" s="186" t="str">
        <f aca="false">IF(AND(O$9&gt;=$F28,O$9&lt;=$F28,NOT(ISBLANK($F28))),$G28,"")</f>
        <v/>
      </c>
      <c r="P28" s="186" t="str">
        <f aca="false">IF(AND(P$9&gt;=$F28,P$9&lt;=$F28,NOT(ISBLANK($F28))),$G28,"")</f>
        <v/>
      </c>
      <c r="Q28" s="186" t="str">
        <f aca="false">IF(AND(Q$9&gt;=$F28,Q$9&lt;=$F28,NOT(ISBLANK($F28))),$G28,"")</f>
        <v/>
      </c>
      <c r="R28" s="186" t="str">
        <f aca="false">IF(AND(R$9&gt;=$F28,R$9&lt;=$F28,NOT(ISBLANK($F28))),$G28,"")</f>
        <v/>
      </c>
    </row>
    <row r="29" customFormat="false" ht="15.05" hidden="true" customHeight="false" outlineLevel="0" collapsed="false">
      <c r="A29" s="242" t="n">
        <v>71643201</v>
      </c>
      <c r="B29" s="237" t="s">
        <v>359</v>
      </c>
      <c r="C29" s="237" t="s">
        <v>360</v>
      </c>
      <c r="D29" s="237" t="s">
        <v>144</v>
      </c>
      <c r="E29" s="238" t="n">
        <v>43927</v>
      </c>
      <c r="F29" s="238" t="n">
        <v>43927</v>
      </c>
      <c r="G29" s="239" t="n">
        <v>1</v>
      </c>
      <c r="I29" s="342" t="s">
        <v>174</v>
      </c>
      <c r="L29" s="186" t="n">
        <f aca="false">IF(AND(L$9&gt;=$F29,L$9&lt;=$F29,NOT(ISBLANK($F29))),$G29,"")</f>
        <v>1</v>
      </c>
      <c r="M29" s="186" t="str">
        <f aca="false">IF(AND(M$9&gt;=$F29,M$9&lt;=$F29,NOT(ISBLANK($F29))),$G29,"")</f>
        <v/>
      </c>
      <c r="N29" s="186" t="str">
        <f aca="false">IF(AND(N$9&gt;=$F29,N$9&lt;=$F29,NOT(ISBLANK($F29))),$G29,"")</f>
        <v/>
      </c>
      <c r="O29" s="186" t="str">
        <f aca="false">IF(AND(O$9&gt;=$F29,O$9&lt;=$F29,NOT(ISBLANK($F29))),$G29,"")</f>
        <v/>
      </c>
      <c r="P29" s="186" t="str">
        <f aca="false">IF(AND(P$9&gt;=$F29,P$9&lt;=$F29,NOT(ISBLANK($F29))),$G29,"")</f>
        <v/>
      </c>
      <c r="Q29" s="186" t="str">
        <f aca="false">IF(AND(Q$9&gt;=$F29,Q$9&lt;=$F29,NOT(ISBLANK($F29))),$G29,"")</f>
        <v/>
      </c>
      <c r="R29" s="186" t="str">
        <f aca="false">IF(AND(R$9&gt;=$F29,R$9&lt;=$F29,NOT(ISBLANK($F29))),$G29,"")</f>
        <v/>
      </c>
    </row>
    <row r="30" customFormat="false" ht="15.05" hidden="true" customHeight="false" outlineLevel="0" collapsed="false">
      <c r="A30" s="242" t="n">
        <v>71643202</v>
      </c>
      <c r="B30" s="237" t="s">
        <v>365</v>
      </c>
      <c r="C30" s="237" t="s">
        <v>366</v>
      </c>
      <c r="D30" s="237" t="s">
        <v>144</v>
      </c>
      <c r="E30" s="238" t="n">
        <v>43927</v>
      </c>
      <c r="F30" s="238" t="n">
        <v>43927</v>
      </c>
      <c r="G30" s="239" t="n">
        <v>2</v>
      </c>
      <c r="I30" s="343" t="s">
        <v>875</v>
      </c>
      <c r="L30" s="344" t="n">
        <v>2</v>
      </c>
      <c r="M30" s="186" t="str">
        <f aca="false">IF(AND(M$9&gt;=$F30,M$9&lt;=$F30,NOT(ISBLANK($F30))),$G30,"")</f>
        <v/>
      </c>
      <c r="N30" s="186" t="str">
        <f aca="false">IF(AND(N$9&gt;=$F30,N$9&lt;=$F30,NOT(ISBLANK($F30))),$G30,"")</f>
        <v/>
      </c>
      <c r="O30" s="186" t="str">
        <f aca="false">IF(AND(O$9&gt;=$F30,O$9&lt;=$F30,NOT(ISBLANK($F30))),$G30,"")</f>
        <v/>
      </c>
      <c r="P30" s="186" t="str">
        <f aca="false">IF(AND(P$9&gt;=$F30,P$9&lt;=$F30,NOT(ISBLANK($F30))),$G30,"")</f>
        <v/>
      </c>
      <c r="Q30" s="186" t="str">
        <f aca="false">IF(AND(Q$9&gt;=$F30,Q$9&lt;=$F30,NOT(ISBLANK($F30))),$G30,"")</f>
        <v/>
      </c>
      <c r="R30" s="186" t="str">
        <f aca="false">IF(AND(R$9&gt;=$F30,R$9&lt;=$F30,NOT(ISBLANK($F30))),$G30,"")</f>
        <v/>
      </c>
    </row>
    <row r="31" customFormat="false" ht="15.05" hidden="true" customHeight="false" outlineLevel="0" collapsed="false">
      <c r="A31" s="242" t="n">
        <v>71643203</v>
      </c>
      <c r="B31" s="237" t="s">
        <v>370</v>
      </c>
      <c r="C31" s="237" t="s">
        <v>371</v>
      </c>
      <c r="D31" s="237" t="s">
        <v>144</v>
      </c>
      <c r="E31" s="238" t="n">
        <v>43927</v>
      </c>
      <c r="F31" s="238" t="n">
        <v>43927</v>
      </c>
      <c r="G31" s="239" t="n">
        <v>2</v>
      </c>
      <c r="I31" s="342" t="s">
        <v>174</v>
      </c>
      <c r="L31" s="186" t="n">
        <f aca="false">IF(AND(L$9&gt;=$F31,L$9&lt;=$F31,NOT(ISBLANK($F31))),$G31,"")</f>
        <v>2</v>
      </c>
      <c r="M31" s="186" t="str">
        <f aca="false">IF(AND(M$9&gt;=$F31,M$9&lt;=$F31,NOT(ISBLANK($F31))),$G31,"")</f>
        <v/>
      </c>
      <c r="N31" s="186" t="str">
        <f aca="false">IF(AND(N$9&gt;=$F31,N$9&lt;=$F31,NOT(ISBLANK($F31))),$G31,"")</f>
        <v/>
      </c>
      <c r="O31" s="186" t="str">
        <f aca="false">IF(AND(O$9&gt;=$F31,O$9&lt;=$F31,NOT(ISBLANK($F31))),$G31,"")</f>
        <v/>
      </c>
      <c r="P31" s="186" t="str">
        <f aca="false">IF(AND(P$9&gt;=$F31,P$9&lt;=$F31,NOT(ISBLANK($F31))),$G31,"")</f>
        <v/>
      </c>
      <c r="Q31" s="186" t="str">
        <f aca="false">IF(AND(Q$9&gt;=$F31,Q$9&lt;=$F31,NOT(ISBLANK($F31))),$G31,"")</f>
        <v/>
      </c>
      <c r="R31" s="186" t="str">
        <f aca="false">IF(AND(R$9&gt;=$F31,R$9&lt;=$F31,NOT(ISBLANK($F31))),$G31,"")</f>
        <v/>
      </c>
    </row>
    <row r="32" customFormat="false" ht="15.05" hidden="true" customHeight="false" outlineLevel="0" collapsed="false">
      <c r="A32" s="242" t="n">
        <v>71643205</v>
      </c>
      <c r="B32" s="237" t="s">
        <v>374</v>
      </c>
      <c r="C32" s="237" t="s">
        <v>375</v>
      </c>
      <c r="D32" s="237" t="s">
        <v>335</v>
      </c>
      <c r="E32" s="238" t="n">
        <v>43927</v>
      </c>
      <c r="F32" s="238" t="n">
        <v>43927</v>
      </c>
      <c r="G32" s="239" t="n">
        <v>3</v>
      </c>
      <c r="I32" s="342" t="s">
        <v>174</v>
      </c>
      <c r="L32" s="186" t="n">
        <f aca="false">IF(AND(L$9&gt;=$F32,L$9&lt;=$F32,NOT(ISBLANK($F32))),$G32,"")</f>
        <v>3</v>
      </c>
      <c r="M32" s="186" t="str">
        <f aca="false">IF(AND(M$9&gt;=$F32,M$9&lt;=$F32,NOT(ISBLANK($F32))),$G32,"")</f>
        <v/>
      </c>
      <c r="N32" s="186" t="str">
        <f aca="false">IF(AND(N$9&gt;=$F32,N$9&lt;=$F32,NOT(ISBLANK($F32))),$G32,"")</f>
        <v/>
      </c>
      <c r="O32" s="186" t="str">
        <f aca="false">IF(AND(O$9&gt;=$F32,O$9&lt;=$F32,NOT(ISBLANK($F32))),$G32,"")</f>
        <v/>
      </c>
      <c r="P32" s="186" t="str">
        <f aca="false">IF(AND(P$9&gt;=$F32,P$9&lt;=$F32,NOT(ISBLANK($F32))),$G32,"")</f>
        <v/>
      </c>
      <c r="Q32" s="186" t="str">
        <f aca="false">IF(AND(Q$9&gt;=$F32,Q$9&lt;=$F32,NOT(ISBLANK($F32))),$G32,"")</f>
        <v/>
      </c>
      <c r="R32" s="186" t="str">
        <f aca="false">IF(AND(R$9&gt;=$F32,R$9&lt;=$F32,NOT(ISBLANK($F32))),$G32,"")</f>
        <v/>
      </c>
    </row>
    <row r="33" customFormat="false" ht="15.05" hidden="true" customHeight="false" outlineLevel="0" collapsed="false">
      <c r="A33" s="242" t="n">
        <v>71643206</v>
      </c>
      <c r="B33" s="237" t="s">
        <v>246</v>
      </c>
      <c r="C33" s="237" t="s">
        <v>189</v>
      </c>
      <c r="D33" s="237" t="s">
        <v>124</v>
      </c>
      <c r="E33" s="238" t="n">
        <v>43927</v>
      </c>
      <c r="F33" s="238" t="n">
        <v>43927</v>
      </c>
      <c r="G33" s="239" t="n">
        <v>2.1</v>
      </c>
      <c r="I33" s="342" t="s">
        <v>174</v>
      </c>
      <c r="L33" s="186" t="n">
        <f aca="false">IF(AND(L$9&gt;=$F33,L$9&lt;=$F33,NOT(ISBLANK($F33))),$G33,"")</f>
        <v>2.1</v>
      </c>
      <c r="M33" s="186" t="str">
        <f aca="false">IF(AND(M$9&gt;=$F33,M$9&lt;=$F33,NOT(ISBLANK($F33))),$G33,"")</f>
        <v/>
      </c>
      <c r="N33" s="186" t="str">
        <f aca="false">IF(AND(N$9&gt;=$F33,N$9&lt;=$F33,NOT(ISBLANK($F33))),$G33,"")</f>
        <v/>
      </c>
      <c r="O33" s="186" t="str">
        <f aca="false">IF(AND(O$9&gt;=$F33,O$9&lt;=$F33,NOT(ISBLANK($F33))),$G33,"")</f>
        <v/>
      </c>
      <c r="P33" s="186" t="str">
        <f aca="false">IF(AND(P$9&gt;=$F33,P$9&lt;=$F33,NOT(ISBLANK($F33))),$G33,"")</f>
        <v/>
      </c>
      <c r="Q33" s="186" t="str">
        <f aca="false">IF(AND(Q$9&gt;=$F33,Q$9&lt;=$F33,NOT(ISBLANK($F33))),$G33,"")</f>
        <v/>
      </c>
      <c r="R33" s="186" t="str">
        <f aca="false">IF(AND(R$9&gt;=$F33,R$9&lt;=$F33,NOT(ISBLANK($F33))),$G33,"")</f>
        <v/>
      </c>
    </row>
    <row r="34" customFormat="false" ht="15.05" hidden="true" customHeight="false" outlineLevel="0" collapsed="false">
      <c r="A34" s="236" t="n">
        <v>71643207</v>
      </c>
      <c r="B34" s="243" t="s">
        <v>249</v>
      </c>
      <c r="C34" s="243" t="s">
        <v>190</v>
      </c>
      <c r="D34" s="237" t="s">
        <v>116</v>
      </c>
      <c r="E34" s="238" t="n">
        <v>43927</v>
      </c>
      <c r="F34" s="238" t="n">
        <v>43927</v>
      </c>
      <c r="G34" s="239" t="n">
        <v>0.5</v>
      </c>
      <c r="I34" s="342" t="s">
        <v>174</v>
      </c>
      <c r="L34" s="186" t="n">
        <f aca="false">IF(AND(L$9&gt;=$F34,L$9&lt;=$F34,NOT(ISBLANK($F34))),$G34,"")</f>
        <v>0.5</v>
      </c>
      <c r="M34" s="186" t="str">
        <f aca="false">IF(AND(M$9&gt;=$F34,M$9&lt;=$F34,NOT(ISBLANK($F34))),$G34,"")</f>
        <v/>
      </c>
      <c r="N34" s="186" t="str">
        <f aca="false">IF(AND(N$9&gt;=$F34,N$9&lt;=$F34,NOT(ISBLANK($F34))),$G34,"")</f>
        <v/>
      </c>
      <c r="O34" s="186" t="str">
        <f aca="false">IF(AND(O$9&gt;=$F34,O$9&lt;=$F34,NOT(ISBLANK($F34))),$G34,"")</f>
        <v/>
      </c>
      <c r="P34" s="186" t="str">
        <f aca="false">IF(AND(P$9&gt;=$F34,P$9&lt;=$F34,NOT(ISBLANK($F34))),$G34,"")</f>
        <v/>
      </c>
      <c r="Q34" s="186" t="str">
        <f aca="false">IF(AND(Q$9&gt;=$F34,Q$9&lt;=$F34,NOT(ISBLANK($F34))),$G34,"")</f>
        <v/>
      </c>
      <c r="R34" s="186" t="str">
        <f aca="false">IF(AND(R$9&gt;=$F34,R$9&lt;=$F34,NOT(ISBLANK($F34))),$G34,"")</f>
        <v/>
      </c>
    </row>
    <row r="35" customFormat="false" ht="15.05" hidden="true" customHeight="false" outlineLevel="0" collapsed="false">
      <c r="A35" s="241"/>
      <c r="B35" s="244"/>
      <c r="C35" s="244"/>
      <c r="D35" s="237" t="s">
        <v>335</v>
      </c>
      <c r="E35" s="238" t="n">
        <v>43927</v>
      </c>
      <c r="F35" s="238" t="n">
        <v>43927</v>
      </c>
      <c r="G35" s="239" t="n">
        <v>0</v>
      </c>
      <c r="I35" s="342" t="s">
        <v>174</v>
      </c>
      <c r="L35" s="186" t="n">
        <f aca="false">IF(AND(L$9&gt;=$F35,L$9&lt;=$F35,NOT(ISBLANK($F35))),$G35,"")</f>
        <v>0</v>
      </c>
      <c r="M35" s="186" t="str">
        <f aca="false">IF(AND(M$9&gt;=$F35,M$9&lt;=$F35,NOT(ISBLANK($F35))),$G35,"")</f>
        <v/>
      </c>
      <c r="N35" s="186" t="str">
        <f aca="false">IF(AND(N$9&gt;=$F35,N$9&lt;=$F35,NOT(ISBLANK($F35))),$G35,"")</f>
        <v/>
      </c>
      <c r="O35" s="186" t="str">
        <f aca="false">IF(AND(O$9&gt;=$F35,O$9&lt;=$F35,NOT(ISBLANK($F35))),$G35,"")</f>
        <v/>
      </c>
      <c r="P35" s="186" t="str">
        <f aca="false">IF(AND(P$9&gt;=$F35,P$9&lt;=$F35,NOT(ISBLANK($F35))),$G35,"")</f>
        <v/>
      </c>
      <c r="Q35" s="186" t="str">
        <f aca="false">IF(AND(Q$9&gt;=$F35,Q$9&lt;=$F35,NOT(ISBLANK($F35))),$G35,"")</f>
        <v/>
      </c>
      <c r="R35" s="186" t="str">
        <f aca="false">IF(AND(R$9&gt;=$F35,R$9&lt;=$F35,NOT(ISBLANK($F35))),$G35,"")</f>
        <v/>
      </c>
    </row>
    <row r="36" customFormat="false" ht="15.05" hidden="true" customHeight="false" outlineLevel="0" collapsed="false">
      <c r="A36" s="236" t="n">
        <v>71643208</v>
      </c>
      <c r="B36" s="243" t="s">
        <v>382</v>
      </c>
      <c r="C36" s="243" t="s">
        <v>383</v>
      </c>
      <c r="D36" s="237" t="s">
        <v>116</v>
      </c>
      <c r="E36" s="238" t="n">
        <v>43927</v>
      </c>
      <c r="F36" s="238" t="n">
        <v>43927</v>
      </c>
      <c r="G36" s="239" t="n">
        <v>4</v>
      </c>
      <c r="I36" s="342" t="s">
        <v>174</v>
      </c>
      <c r="L36" s="186" t="n">
        <f aca="false">IF(AND(L$9&gt;=$F36,L$9&lt;=$F36,NOT(ISBLANK($F36))),$G36,"")</f>
        <v>4</v>
      </c>
      <c r="M36" s="186" t="str">
        <f aca="false">IF(AND(M$9&gt;=$F36,M$9&lt;=$F36,NOT(ISBLANK($F36))),$G36,"")</f>
        <v/>
      </c>
      <c r="N36" s="186" t="str">
        <f aca="false">IF(AND(N$9&gt;=$F36,N$9&lt;=$F36,NOT(ISBLANK($F36))),$G36,"")</f>
        <v/>
      </c>
      <c r="O36" s="186" t="str">
        <f aca="false">IF(AND(O$9&gt;=$F36,O$9&lt;=$F36,NOT(ISBLANK($F36))),$G36,"")</f>
        <v/>
      </c>
      <c r="P36" s="186" t="str">
        <f aca="false">IF(AND(P$9&gt;=$F36,P$9&lt;=$F36,NOT(ISBLANK($F36))),$G36,"")</f>
        <v/>
      </c>
      <c r="Q36" s="186" t="str">
        <f aca="false">IF(AND(Q$9&gt;=$F36,Q$9&lt;=$F36,NOT(ISBLANK($F36))),$G36,"")</f>
        <v/>
      </c>
      <c r="R36" s="186" t="str">
        <f aca="false">IF(AND(R$9&gt;=$F36,R$9&lt;=$F36,NOT(ISBLANK($F36))),$G36,"")</f>
        <v/>
      </c>
    </row>
    <row r="37" customFormat="false" ht="15.05" hidden="true" customHeight="false" outlineLevel="0" collapsed="false">
      <c r="A37" s="241"/>
      <c r="B37" s="244"/>
      <c r="C37" s="244"/>
      <c r="D37" s="237" t="s">
        <v>335</v>
      </c>
      <c r="E37" s="238" t="n">
        <v>43927</v>
      </c>
      <c r="F37" s="238" t="n">
        <v>43927</v>
      </c>
      <c r="G37" s="239" t="n">
        <v>0</v>
      </c>
      <c r="I37" s="342" t="s">
        <v>174</v>
      </c>
      <c r="L37" s="186" t="n">
        <f aca="false">IF(AND(L$9&gt;=$F37,L$9&lt;=$F37,NOT(ISBLANK($F37))),$G37,"")</f>
        <v>0</v>
      </c>
      <c r="M37" s="186" t="str">
        <f aca="false">IF(AND(M$9&gt;=$F37,M$9&lt;=$F37,NOT(ISBLANK($F37))),$G37,"")</f>
        <v/>
      </c>
      <c r="N37" s="186" t="str">
        <f aca="false">IF(AND(N$9&gt;=$F37,N$9&lt;=$F37,NOT(ISBLANK($F37))),$G37,"")</f>
        <v/>
      </c>
      <c r="O37" s="186" t="str">
        <f aca="false">IF(AND(O$9&gt;=$F37,O$9&lt;=$F37,NOT(ISBLANK($F37))),$G37,"")</f>
        <v/>
      </c>
      <c r="P37" s="186" t="str">
        <f aca="false">IF(AND(P$9&gt;=$F37,P$9&lt;=$F37,NOT(ISBLANK($F37))),$G37,"")</f>
        <v/>
      </c>
      <c r="Q37" s="186" t="str">
        <f aca="false">IF(AND(Q$9&gt;=$F37,Q$9&lt;=$F37,NOT(ISBLANK($F37))),$G37,"")</f>
        <v/>
      </c>
      <c r="R37" s="186" t="str">
        <f aca="false">IF(AND(R$9&gt;=$F37,R$9&lt;=$F37,NOT(ISBLANK($F37))),$G37,"")</f>
        <v/>
      </c>
    </row>
    <row r="38" customFormat="false" ht="15.05" hidden="true" customHeight="false" outlineLevel="0" collapsed="false">
      <c r="A38" s="236" t="n">
        <v>71643210</v>
      </c>
      <c r="B38" s="243" t="s">
        <v>270</v>
      </c>
      <c r="C38" s="243" t="s">
        <v>387</v>
      </c>
      <c r="D38" s="237" t="s">
        <v>144</v>
      </c>
      <c r="E38" s="238" t="n">
        <v>43927</v>
      </c>
      <c r="F38" s="238" t="n">
        <v>43927</v>
      </c>
      <c r="G38" s="239" t="n">
        <v>2.1</v>
      </c>
      <c r="I38" s="342" t="s">
        <v>174</v>
      </c>
      <c r="L38" s="186" t="n">
        <f aca="false">IF(AND(L$9&gt;=$F38,L$9&lt;=$F38,NOT(ISBLANK($F38))),$G38,"")</f>
        <v>2.1</v>
      </c>
      <c r="M38" s="186" t="str">
        <f aca="false">IF(AND(M$9&gt;=$F38,M$9&lt;=$F38,NOT(ISBLANK($F38))),$G38,"")</f>
        <v/>
      </c>
      <c r="N38" s="186" t="str">
        <f aca="false">IF(AND(N$9&gt;=$F38,N$9&lt;=$F38,NOT(ISBLANK($F38))),$G38,"")</f>
        <v/>
      </c>
      <c r="O38" s="186" t="str">
        <f aca="false">IF(AND(O$9&gt;=$F38,O$9&lt;=$F38,NOT(ISBLANK($F38))),$G38,"")</f>
        <v/>
      </c>
      <c r="P38" s="186" t="str">
        <f aca="false">IF(AND(P$9&gt;=$F38,P$9&lt;=$F38,NOT(ISBLANK($F38))),$G38,"")</f>
        <v/>
      </c>
      <c r="Q38" s="186" t="str">
        <f aca="false">IF(AND(Q$9&gt;=$F38,Q$9&lt;=$F38,NOT(ISBLANK($F38))),$G38,"")</f>
        <v/>
      </c>
      <c r="R38" s="186" t="str">
        <f aca="false">IF(AND(R$9&gt;=$F38,R$9&lt;=$F38,NOT(ISBLANK($F38))),$G38,"")</f>
        <v/>
      </c>
    </row>
    <row r="39" customFormat="false" ht="15.05" hidden="true" customHeight="false" outlineLevel="0" collapsed="false">
      <c r="A39" s="241"/>
      <c r="B39" s="244"/>
      <c r="C39" s="244"/>
      <c r="D39" s="237" t="s">
        <v>335</v>
      </c>
      <c r="E39" s="238" t="n">
        <v>43927</v>
      </c>
      <c r="F39" s="238" t="n">
        <v>43927</v>
      </c>
      <c r="G39" s="239" t="n">
        <v>0</v>
      </c>
      <c r="I39" s="342" t="s">
        <v>174</v>
      </c>
      <c r="L39" s="186" t="n">
        <f aca="false">IF(AND(L$9&gt;=$F39,L$9&lt;=$F39,NOT(ISBLANK($F39))),$G39,"")</f>
        <v>0</v>
      </c>
      <c r="M39" s="186" t="str">
        <f aca="false">IF(AND(M$9&gt;=$F39,M$9&lt;=$F39,NOT(ISBLANK($F39))),$G39,"")</f>
        <v/>
      </c>
      <c r="N39" s="186" t="str">
        <f aca="false">IF(AND(N$9&gt;=$F39,N$9&lt;=$F39,NOT(ISBLANK($F39))),$G39,"")</f>
        <v/>
      </c>
      <c r="O39" s="186" t="str">
        <f aca="false">IF(AND(O$9&gt;=$F39,O$9&lt;=$F39,NOT(ISBLANK($F39))),$G39,"")</f>
        <v/>
      </c>
      <c r="P39" s="186" t="str">
        <f aca="false">IF(AND(P$9&gt;=$F39,P$9&lt;=$F39,NOT(ISBLANK($F39))),$G39,"")</f>
        <v/>
      </c>
      <c r="Q39" s="186" t="str">
        <f aca="false">IF(AND(Q$9&gt;=$F39,Q$9&lt;=$F39,NOT(ISBLANK($F39))),$G39,"")</f>
        <v/>
      </c>
      <c r="R39" s="186" t="str">
        <f aca="false">IF(AND(R$9&gt;=$F39,R$9&lt;=$F39,NOT(ISBLANK($F39))),$G39,"")</f>
        <v/>
      </c>
    </row>
    <row r="40" customFormat="false" ht="15.05" hidden="true" customHeight="false" outlineLevel="0" collapsed="false">
      <c r="A40" s="242" t="n">
        <v>71643211</v>
      </c>
      <c r="B40" s="237" t="s">
        <v>389</v>
      </c>
      <c r="C40" s="237" t="s">
        <v>390</v>
      </c>
      <c r="D40" s="237" t="s">
        <v>335</v>
      </c>
      <c r="E40" s="238" t="n">
        <v>43927</v>
      </c>
      <c r="F40" s="238" t="n">
        <v>43927</v>
      </c>
      <c r="G40" s="239" t="n">
        <v>1</v>
      </c>
      <c r="I40" s="342" t="s">
        <v>174</v>
      </c>
      <c r="L40" s="186" t="n">
        <f aca="false">IF(AND(L$9&gt;=$F40,L$9&lt;=$F40,NOT(ISBLANK($F40))),$G40,"")</f>
        <v>1</v>
      </c>
      <c r="M40" s="186" t="str">
        <f aca="false">IF(AND(M$9&gt;=$F40,M$9&lt;=$F40,NOT(ISBLANK($F40))),$G40,"")</f>
        <v/>
      </c>
      <c r="N40" s="186" t="str">
        <f aca="false">IF(AND(N$9&gt;=$F40,N$9&lt;=$F40,NOT(ISBLANK($F40))),$G40,"")</f>
        <v/>
      </c>
      <c r="O40" s="186" t="str">
        <f aca="false">IF(AND(O$9&gt;=$F40,O$9&lt;=$F40,NOT(ISBLANK($F40))),$G40,"")</f>
        <v/>
      </c>
      <c r="P40" s="186" t="str">
        <f aca="false">IF(AND(P$9&gt;=$F40,P$9&lt;=$F40,NOT(ISBLANK($F40))),$G40,"")</f>
        <v/>
      </c>
      <c r="Q40" s="186" t="str">
        <f aca="false">IF(AND(Q$9&gt;=$F40,Q$9&lt;=$F40,NOT(ISBLANK($F40))),$G40,"")</f>
        <v/>
      </c>
      <c r="R40" s="186" t="str">
        <f aca="false">IF(AND(R$9&gt;=$F40,R$9&lt;=$F40,NOT(ISBLANK($F40))),$G40,"")</f>
        <v/>
      </c>
    </row>
    <row r="41" customFormat="false" ht="15.05" hidden="true" customHeight="false" outlineLevel="0" collapsed="false">
      <c r="A41" s="236" t="n">
        <v>71643213</v>
      </c>
      <c r="B41" s="243" t="s">
        <v>394</v>
      </c>
      <c r="C41" s="243" t="s">
        <v>353</v>
      </c>
      <c r="D41" s="237" t="s">
        <v>116</v>
      </c>
      <c r="E41" s="238" t="n">
        <v>43927</v>
      </c>
      <c r="F41" s="238" t="n">
        <v>43927</v>
      </c>
      <c r="G41" s="239" t="n">
        <v>6.9</v>
      </c>
      <c r="I41" s="345" t="s">
        <v>875</v>
      </c>
      <c r="L41" s="186" t="n">
        <v>2</v>
      </c>
      <c r="M41" s="186" t="str">
        <f aca="false">IF(AND(M$9&gt;=$F41,M$9&lt;=$F41,NOT(ISBLANK($F41))),$G41,"")</f>
        <v/>
      </c>
      <c r="N41" s="186" t="str">
        <f aca="false">IF(AND(N$9&gt;=$F41,N$9&lt;=$F41,NOT(ISBLANK($F41))),$G41,"")</f>
        <v/>
      </c>
      <c r="O41" s="186" t="str">
        <f aca="false">IF(AND(O$9&gt;=$F41,O$9&lt;=$F41,NOT(ISBLANK($F41))),$G41,"")</f>
        <v/>
      </c>
      <c r="P41" s="186" t="str">
        <f aca="false">IF(AND(P$9&gt;=$F41,P$9&lt;=$F41,NOT(ISBLANK($F41))),$G41,"")</f>
        <v/>
      </c>
      <c r="Q41" s="186" t="str">
        <f aca="false">IF(AND(Q$9&gt;=$F41,Q$9&lt;=$F41,NOT(ISBLANK($F41))),$G41,"")</f>
        <v/>
      </c>
      <c r="R41" s="186" t="str">
        <f aca="false">IF(AND(R$9&gt;=$F41,R$9&lt;=$F41,NOT(ISBLANK($F41))),$G41,"")</f>
        <v/>
      </c>
    </row>
    <row r="42" customFormat="false" ht="15.05" hidden="true" customHeight="false" outlineLevel="0" collapsed="false">
      <c r="A42" s="241"/>
      <c r="B42" s="244"/>
      <c r="C42" s="244"/>
      <c r="D42" s="237" t="s">
        <v>335</v>
      </c>
      <c r="E42" s="238" t="n">
        <v>43927</v>
      </c>
      <c r="F42" s="238" t="n">
        <v>43927</v>
      </c>
      <c r="G42" s="239" t="n">
        <v>0</v>
      </c>
      <c r="I42" s="342" t="s">
        <v>174</v>
      </c>
      <c r="L42" s="186" t="n">
        <f aca="false">IF(AND(L$9&gt;=$F42,L$9&lt;=$F42,NOT(ISBLANK($F42))),$G42,"")</f>
        <v>0</v>
      </c>
      <c r="M42" s="186" t="str">
        <f aca="false">IF(AND(M$9&gt;=$F42,M$9&lt;=$F42,NOT(ISBLANK($F42))),$G42,"")</f>
        <v/>
      </c>
      <c r="N42" s="186" t="str">
        <f aca="false">IF(AND(N$9&gt;=$F42,N$9&lt;=$F42,NOT(ISBLANK($F42))),$G42,"")</f>
        <v/>
      </c>
      <c r="O42" s="186" t="str">
        <f aca="false">IF(AND(O$9&gt;=$F42,O$9&lt;=$F42,NOT(ISBLANK($F42))),$G42,"")</f>
        <v/>
      </c>
      <c r="P42" s="186" t="str">
        <f aca="false">IF(AND(P$9&gt;=$F42,P$9&lt;=$F42,NOT(ISBLANK($F42))),$G42,"")</f>
        <v/>
      </c>
      <c r="Q42" s="186" t="str">
        <f aca="false">IF(AND(Q$9&gt;=$F42,Q$9&lt;=$F42,NOT(ISBLANK($F42))),$G42,"")</f>
        <v/>
      </c>
      <c r="R42" s="186" t="str">
        <f aca="false">IF(AND(R$9&gt;=$F42,R$9&lt;=$F42,NOT(ISBLANK($F42))),$G42,"")</f>
        <v/>
      </c>
    </row>
    <row r="43" customFormat="false" ht="15.05" hidden="true" customHeight="false" outlineLevel="0" collapsed="false">
      <c r="A43" s="236" t="n">
        <v>71643215</v>
      </c>
      <c r="B43" s="243" t="s">
        <v>398</v>
      </c>
      <c r="C43" s="243" t="s">
        <v>399</v>
      </c>
      <c r="D43" s="237" t="s">
        <v>116</v>
      </c>
      <c r="E43" s="238" t="n">
        <v>43927</v>
      </c>
      <c r="F43" s="238" t="n">
        <v>43927</v>
      </c>
      <c r="G43" s="239" t="n">
        <v>1.4</v>
      </c>
      <c r="I43" s="342" t="s">
        <v>174</v>
      </c>
      <c r="L43" s="186" t="n">
        <f aca="false">IF(AND(L$9&gt;=$F43,L$9&lt;=$F43,NOT(ISBLANK($F43))),$G43,"")</f>
        <v>1.4</v>
      </c>
      <c r="M43" s="186" t="str">
        <f aca="false">IF(AND(M$9&gt;=$F43,M$9&lt;=$F43,NOT(ISBLANK($F43))),$G43,"")</f>
        <v/>
      </c>
      <c r="N43" s="186" t="str">
        <f aca="false">IF(AND(N$9&gt;=$F43,N$9&lt;=$F43,NOT(ISBLANK($F43))),$G43,"")</f>
        <v/>
      </c>
      <c r="O43" s="186" t="str">
        <f aca="false">IF(AND(O$9&gt;=$F43,O$9&lt;=$F43,NOT(ISBLANK($F43))),$G43,"")</f>
        <v/>
      </c>
      <c r="P43" s="186" t="str">
        <f aca="false">IF(AND(P$9&gt;=$F43,P$9&lt;=$F43,NOT(ISBLANK($F43))),$G43,"")</f>
        <v/>
      </c>
      <c r="Q43" s="186" t="str">
        <f aca="false">IF(AND(Q$9&gt;=$F43,Q$9&lt;=$F43,NOT(ISBLANK($F43))),$G43,"")</f>
        <v/>
      </c>
      <c r="R43" s="186" t="str">
        <f aca="false">IF(AND(R$9&gt;=$F43,R$9&lt;=$F43,NOT(ISBLANK($F43))),$G43,"")</f>
        <v/>
      </c>
    </row>
    <row r="44" customFormat="false" ht="15.05" hidden="true" customHeight="false" outlineLevel="0" collapsed="false">
      <c r="A44" s="241"/>
      <c r="B44" s="244"/>
      <c r="C44" s="244"/>
      <c r="D44" s="237" t="s">
        <v>335</v>
      </c>
      <c r="E44" s="238" t="n">
        <v>43927</v>
      </c>
      <c r="F44" s="238" t="n">
        <v>43927</v>
      </c>
      <c r="G44" s="239" t="n">
        <v>0</v>
      </c>
      <c r="I44" s="343" t="s">
        <v>875</v>
      </c>
      <c r="L44" s="186" t="n">
        <f aca="false">IF(AND(L$9&gt;=$F44,L$9&lt;=$F44,NOT(ISBLANK($F44))),$G44,"")</f>
        <v>0</v>
      </c>
      <c r="M44" s="186" t="str">
        <f aca="false">IF(AND(M$9&gt;=$F44,M$9&lt;=$F44,NOT(ISBLANK($F44))),$G44,"")</f>
        <v/>
      </c>
      <c r="N44" s="186" t="str">
        <f aca="false">IF(AND(N$9&gt;=$F44,N$9&lt;=$F44,NOT(ISBLANK($F44))),$G44,"")</f>
        <v/>
      </c>
      <c r="O44" s="186" t="str">
        <f aca="false">IF(AND(O$9&gt;=$F44,O$9&lt;=$F44,NOT(ISBLANK($F44))),$G44,"")</f>
        <v/>
      </c>
      <c r="P44" s="186" t="str">
        <f aca="false">IF(AND(P$9&gt;=$F44,P$9&lt;=$F44,NOT(ISBLANK($F44))),$G44,"")</f>
        <v/>
      </c>
      <c r="Q44" s="186" t="str">
        <f aca="false">IF(AND(Q$9&gt;=$F44,Q$9&lt;=$F44,NOT(ISBLANK($F44))),$G44,"")</f>
        <v/>
      </c>
      <c r="R44" s="186" t="str">
        <f aca="false">IF(AND(R$9&gt;=$F44,R$9&lt;=$F44,NOT(ISBLANK($F44))),$G44,"")</f>
        <v/>
      </c>
    </row>
    <row r="45" customFormat="false" ht="15.05" hidden="true" customHeight="false" outlineLevel="0" collapsed="false">
      <c r="A45" s="242" t="n">
        <v>71643216</v>
      </c>
      <c r="B45" s="237" t="s">
        <v>403</v>
      </c>
      <c r="C45" s="237" t="s">
        <v>404</v>
      </c>
      <c r="D45" s="237" t="s">
        <v>138</v>
      </c>
      <c r="E45" s="238" t="n">
        <v>43927</v>
      </c>
      <c r="F45" s="238" t="n">
        <v>43927</v>
      </c>
      <c r="G45" s="239" t="n">
        <v>3.4</v>
      </c>
      <c r="I45" s="342"/>
      <c r="M45" s="186" t="str">
        <f aca="false">IF(AND(M$9&gt;=$F45,M$9&lt;=$F45,NOT(ISBLANK($F45))),$G45,"")</f>
        <v/>
      </c>
      <c r="N45" s="186" t="str">
        <f aca="false">IF(AND(N$9&gt;=$F45,N$9&lt;=$F45,NOT(ISBLANK($F45))),$G45,"")</f>
        <v/>
      </c>
      <c r="O45" s="186" t="str">
        <f aca="false">IF(AND(O$9&gt;=$F45,O$9&lt;=$F45,NOT(ISBLANK($F45))),$G45,"")</f>
        <v/>
      </c>
      <c r="P45" s="186" t="str">
        <f aca="false">IF(AND(P$9&gt;=$F45,P$9&lt;=$F45,NOT(ISBLANK($F45))),$G45,"")</f>
        <v/>
      </c>
      <c r="Q45" s="186" t="str">
        <f aca="false">IF(AND(Q$9&gt;=$F45,Q$9&lt;=$F45,NOT(ISBLANK($F45))),$G45,"")</f>
        <v/>
      </c>
      <c r="R45" s="186" t="str">
        <f aca="false">IF(AND(R$9&gt;=$F45,R$9&lt;=$F45,NOT(ISBLANK($F45))),$G45,"")</f>
        <v/>
      </c>
    </row>
    <row r="46" customFormat="false" ht="15.05" hidden="true" customHeight="false" outlineLevel="0" collapsed="false">
      <c r="A46" s="242" t="n">
        <v>71643218</v>
      </c>
      <c r="B46" s="237" t="s">
        <v>409</v>
      </c>
      <c r="C46" s="237" t="s">
        <v>410</v>
      </c>
      <c r="D46" s="237" t="s">
        <v>335</v>
      </c>
      <c r="E46" s="238" t="n">
        <v>43927</v>
      </c>
      <c r="F46" s="238" t="n">
        <v>43927</v>
      </c>
      <c r="G46" s="239" t="n">
        <v>2</v>
      </c>
      <c r="I46" s="342"/>
      <c r="M46" s="186" t="str">
        <f aca="false">IF(AND(M$9&gt;=$F46,M$9&lt;=$F46,NOT(ISBLANK($F46))),$G46,"")</f>
        <v/>
      </c>
      <c r="N46" s="186" t="str">
        <f aca="false">IF(AND(N$9&gt;=$F46,N$9&lt;=$F46,NOT(ISBLANK($F46))),$G46,"")</f>
        <v/>
      </c>
      <c r="O46" s="186" t="str">
        <f aca="false">IF(AND(O$9&gt;=$F46,O$9&lt;=$F46,NOT(ISBLANK($F46))),$G46,"")</f>
        <v/>
      </c>
      <c r="P46" s="186" t="str">
        <f aca="false">IF(AND(P$9&gt;=$F46,P$9&lt;=$F46,NOT(ISBLANK($F46))),$G46,"")</f>
        <v/>
      </c>
      <c r="Q46" s="186" t="str">
        <f aca="false">IF(AND(Q$9&gt;=$F46,Q$9&lt;=$F46,NOT(ISBLANK($F46))),$G46,"")</f>
        <v/>
      </c>
      <c r="R46" s="186" t="str">
        <f aca="false">IF(AND(R$9&gt;=$F46,R$9&lt;=$F46,NOT(ISBLANK($F46))),$G46,"")</f>
        <v/>
      </c>
    </row>
    <row r="47" customFormat="false" ht="15.05" hidden="false" customHeight="false" outlineLevel="0" collapsed="false">
      <c r="A47" s="242" t="n">
        <v>71643220</v>
      </c>
      <c r="B47" s="237" t="s">
        <v>415</v>
      </c>
      <c r="C47" s="237" t="s">
        <v>416</v>
      </c>
      <c r="D47" s="237" t="s">
        <v>167</v>
      </c>
      <c r="E47" s="238" t="n">
        <v>43927</v>
      </c>
      <c r="F47" s="238" t="n">
        <v>43927</v>
      </c>
      <c r="G47" s="239" t="n">
        <v>1</v>
      </c>
      <c r="I47" s="342" t="s">
        <v>174</v>
      </c>
      <c r="L47" s="186" t="n">
        <f aca="false">IF(AND(L$9&gt;=$F47,L$9&lt;=$F47,NOT(ISBLANK($F47))),$G47,"")</f>
        <v>1</v>
      </c>
      <c r="M47" s="186" t="str">
        <f aca="false">IF(AND(M$9&gt;=$F47,M$9&lt;=$F47,NOT(ISBLANK($F47))),$G47,"")</f>
        <v/>
      </c>
      <c r="N47" s="186" t="str">
        <f aca="false">IF(AND(N$9&gt;=$F47,N$9&lt;=$F47,NOT(ISBLANK($F47))),$G47,"")</f>
        <v/>
      </c>
      <c r="O47" s="186" t="str">
        <f aca="false">IF(AND(O$9&gt;=$F47,O$9&lt;=$F47,NOT(ISBLANK($F47))),$G47,"")</f>
        <v/>
      </c>
      <c r="P47" s="186" t="str">
        <f aca="false">IF(AND(P$9&gt;=$F47,P$9&lt;=$F47,NOT(ISBLANK($F47))),$G47,"")</f>
        <v/>
      </c>
      <c r="Q47" s="186" t="str">
        <f aca="false">IF(AND(Q$9&gt;=$F47,Q$9&lt;=$F47,NOT(ISBLANK($F47))),$G47,"")</f>
        <v/>
      </c>
      <c r="R47" s="186" t="str">
        <f aca="false">IF(AND(R$9&gt;=$F47,R$9&lt;=$F47,NOT(ISBLANK($F47))),$G47,"")</f>
        <v/>
      </c>
    </row>
    <row r="48" customFormat="false" ht="15.05" hidden="false" customHeight="false" outlineLevel="0" collapsed="false">
      <c r="A48" s="242" t="n">
        <v>71643221</v>
      </c>
      <c r="B48" s="237" t="s">
        <v>415</v>
      </c>
      <c r="C48" s="237" t="s">
        <v>422</v>
      </c>
      <c r="D48" s="237" t="s">
        <v>167</v>
      </c>
      <c r="E48" s="238" t="n">
        <v>43927</v>
      </c>
      <c r="F48" s="238" t="n">
        <v>43927</v>
      </c>
      <c r="G48" s="239" t="n">
        <v>1</v>
      </c>
      <c r="I48" s="342" t="s">
        <v>174</v>
      </c>
      <c r="L48" s="186" t="n">
        <f aca="false">IF(AND(L$9&gt;=$F48,L$9&lt;=$F48,NOT(ISBLANK($F48))),$G48,"")</f>
        <v>1</v>
      </c>
      <c r="M48" s="186" t="str">
        <f aca="false">IF(AND(M$9&gt;=$F48,M$9&lt;=$F48,NOT(ISBLANK($F48))),$G48,"")</f>
        <v/>
      </c>
      <c r="N48" s="186" t="str">
        <f aca="false">IF(AND(N$9&gt;=$F48,N$9&lt;=$F48,NOT(ISBLANK($F48))),$G48,"")</f>
        <v/>
      </c>
      <c r="O48" s="186" t="str">
        <f aca="false">IF(AND(O$9&gt;=$F48,O$9&lt;=$F48,NOT(ISBLANK($F48))),$G48,"")</f>
        <v/>
      </c>
      <c r="P48" s="186" t="str">
        <f aca="false">IF(AND(P$9&gt;=$F48,P$9&lt;=$F48,NOT(ISBLANK($F48))),$G48,"")</f>
        <v/>
      </c>
      <c r="Q48" s="186" t="str">
        <f aca="false">IF(AND(Q$9&gt;=$F48,Q$9&lt;=$F48,NOT(ISBLANK($F48))),$G48,"")</f>
        <v/>
      </c>
      <c r="R48" s="186" t="str">
        <f aca="false">IF(AND(R$9&gt;=$F48,R$9&lt;=$F48,NOT(ISBLANK($F48))),$G48,"")</f>
        <v/>
      </c>
    </row>
    <row r="49" customFormat="false" ht="15.05" hidden="true" customHeight="false" outlineLevel="0" collapsed="false">
      <c r="A49" s="242" t="n">
        <v>71643222</v>
      </c>
      <c r="B49" s="237" t="s">
        <v>424</v>
      </c>
      <c r="C49" s="237" t="s">
        <v>425</v>
      </c>
      <c r="D49" s="237" t="s">
        <v>130</v>
      </c>
      <c r="E49" s="238" t="n">
        <v>43927</v>
      </c>
      <c r="F49" s="238" t="n">
        <v>43927</v>
      </c>
      <c r="G49" s="239" t="n">
        <v>3</v>
      </c>
      <c r="I49" s="342" t="s">
        <v>174</v>
      </c>
      <c r="L49" s="186" t="n">
        <f aca="false">IF(AND(L$9&gt;=$F49,L$9&lt;=$F49,NOT(ISBLANK($F49))),$G49,"")</f>
        <v>3</v>
      </c>
      <c r="M49" s="186" t="str">
        <f aca="false">IF(AND(M$9&gt;=$F49,M$9&lt;=$F49,NOT(ISBLANK($F49))),$G49,"")</f>
        <v/>
      </c>
      <c r="N49" s="186" t="str">
        <f aca="false">IF(AND(N$9&gt;=$F49,N$9&lt;=$F49,NOT(ISBLANK($F49))),$G49,"")</f>
        <v/>
      </c>
      <c r="O49" s="186" t="str">
        <f aca="false">IF(AND(O$9&gt;=$F49,O$9&lt;=$F49,NOT(ISBLANK($F49))),$G49,"")</f>
        <v/>
      </c>
      <c r="P49" s="186" t="str">
        <f aca="false">IF(AND(P$9&gt;=$F49,P$9&lt;=$F49,NOT(ISBLANK($F49))),$G49,"")</f>
        <v/>
      </c>
      <c r="Q49" s="186" t="str">
        <f aca="false">IF(AND(Q$9&gt;=$F49,Q$9&lt;=$F49,NOT(ISBLANK($F49))),$G49,"")</f>
        <v/>
      </c>
      <c r="R49" s="186" t="str">
        <f aca="false">IF(AND(R$9&gt;=$F49,R$9&lt;=$F49,NOT(ISBLANK($F49))),$G49,"")</f>
        <v/>
      </c>
    </row>
    <row r="50" customFormat="false" ht="15.05" hidden="true" customHeight="false" outlineLevel="0" collapsed="false">
      <c r="A50" s="242" t="n">
        <v>71643278</v>
      </c>
      <c r="B50" s="237" t="s">
        <v>352</v>
      </c>
      <c r="C50" s="237" t="s">
        <v>429</v>
      </c>
      <c r="D50" s="237" t="s">
        <v>116</v>
      </c>
      <c r="E50" s="238" t="n">
        <v>43927</v>
      </c>
      <c r="F50" s="238" t="n">
        <v>43927</v>
      </c>
      <c r="G50" s="239" t="n">
        <v>4</v>
      </c>
      <c r="I50" s="342" t="s">
        <v>174</v>
      </c>
      <c r="L50" s="186" t="n">
        <f aca="false">IF(AND(L$9&gt;=$F50,L$9&lt;=$F50,NOT(ISBLANK($F50))),$G50,"")</f>
        <v>4</v>
      </c>
      <c r="M50" s="186" t="str">
        <f aca="false">IF(AND(M$9&gt;=$F50,M$9&lt;=$F50,NOT(ISBLANK($F50))),$G50,"")</f>
        <v/>
      </c>
      <c r="N50" s="186" t="str">
        <f aca="false">IF(AND(N$9&gt;=$F50,N$9&lt;=$F50,NOT(ISBLANK($F50))),$G50,"")</f>
        <v/>
      </c>
      <c r="O50" s="186" t="str">
        <f aca="false">IF(AND(O$9&gt;=$F50,O$9&lt;=$F50,NOT(ISBLANK($F50))),$G50,"")</f>
        <v/>
      </c>
      <c r="P50" s="186" t="str">
        <f aca="false">IF(AND(P$9&gt;=$F50,P$9&lt;=$F50,NOT(ISBLANK($F50))),$G50,"")</f>
        <v/>
      </c>
      <c r="Q50" s="186" t="str">
        <f aca="false">IF(AND(Q$9&gt;=$F50,Q$9&lt;=$F50,NOT(ISBLANK($F50))),$G50,"")</f>
        <v/>
      </c>
      <c r="R50" s="186" t="str">
        <f aca="false">IF(AND(R$9&gt;=$F50,R$9&lt;=$F50,NOT(ISBLANK($F50))),$G50,"")</f>
        <v/>
      </c>
    </row>
    <row r="51" customFormat="false" ht="15.05" hidden="true" customHeight="false" outlineLevel="0" collapsed="false">
      <c r="A51" s="236" t="n">
        <v>71643279</v>
      </c>
      <c r="B51" s="243" t="s">
        <v>321</v>
      </c>
      <c r="C51" s="243" t="s">
        <v>431</v>
      </c>
      <c r="D51" s="237" t="s">
        <v>116</v>
      </c>
      <c r="E51" s="238" t="n">
        <v>43927</v>
      </c>
      <c r="F51" s="238" t="n">
        <v>43927</v>
      </c>
      <c r="G51" s="239" t="n">
        <v>2</v>
      </c>
      <c r="I51" s="342" t="s">
        <v>174</v>
      </c>
      <c r="L51" s="186" t="n">
        <f aca="false">IF(AND(L$9&gt;=$F51,L$9&lt;=$F51,NOT(ISBLANK($F51))),$G51,"")</f>
        <v>2</v>
      </c>
      <c r="M51" s="186" t="str">
        <f aca="false">IF(AND(M$9&gt;=$F51,M$9&lt;=$F51,NOT(ISBLANK($F51))),$G51,"")</f>
        <v/>
      </c>
      <c r="N51" s="186" t="str">
        <f aca="false">IF(AND(N$9&gt;=$F51,N$9&lt;=$F51,NOT(ISBLANK($F51))),$G51,"")</f>
        <v/>
      </c>
      <c r="O51" s="186" t="str">
        <f aca="false">IF(AND(O$9&gt;=$F51,O$9&lt;=$F51,NOT(ISBLANK($F51))),$G51,"")</f>
        <v/>
      </c>
      <c r="P51" s="186" t="str">
        <f aca="false">IF(AND(P$9&gt;=$F51,P$9&lt;=$F51,NOT(ISBLANK($F51))),$G51,"")</f>
        <v/>
      </c>
      <c r="Q51" s="186" t="str">
        <f aca="false">IF(AND(Q$9&gt;=$F51,Q$9&lt;=$F51,NOT(ISBLANK($F51))),$G51,"")</f>
        <v/>
      </c>
      <c r="R51" s="186" t="str">
        <f aca="false">IF(AND(R$9&gt;=$F51,R$9&lt;=$F51,NOT(ISBLANK($F51))),$G51,"")</f>
        <v/>
      </c>
    </row>
    <row r="52" customFormat="false" ht="15.05" hidden="true" customHeight="false" outlineLevel="0" collapsed="false">
      <c r="A52" s="241"/>
      <c r="B52" s="244"/>
      <c r="C52" s="244"/>
      <c r="D52" s="237" t="s">
        <v>335</v>
      </c>
      <c r="E52" s="238" t="n">
        <v>43927</v>
      </c>
      <c r="F52" s="238" t="n">
        <v>43927</v>
      </c>
      <c r="G52" s="239" t="n">
        <v>0</v>
      </c>
      <c r="I52" s="343" t="s">
        <v>875</v>
      </c>
      <c r="L52" s="344" t="n">
        <v>0</v>
      </c>
      <c r="M52" s="186" t="str">
        <f aca="false">IF(AND(M$9&gt;=$F52,M$9&lt;=$F52,NOT(ISBLANK($F52))),$G52,"")</f>
        <v/>
      </c>
      <c r="N52" s="186" t="str">
        <f aca="false">IF(AND(N$9&gt;=$F52,N$9&lt;=$F52,NOT(ISBLANK($F52))),$G52,"")</f>
        <v/>
      </c>
      <c r="O52" s="186" t="str">
        <f aca="false">IF(AND(O$9&gt;=$F52,O$9&lt;=$F52,NOT(ISBLANK($F52))),$G52,"")</f>
        <v/>
      </c>
      <c r="P52" s="186" t="str">
        <f aca="false">IF(AND(P$9&gt;=$F52,P$9&lt;=$F52,NOT(ISBLANK($F52))),$G52,"")</f>
        <v/>
      </c>
      <c r="Q52" s="186" t="str">
        <f aca="false">IF(AND(Q$9&gt;=$F52,Q$9&lt;=$F52,NOT(ISBLANK($F52))),$G52,"")</f>
        <v/>
      </c>
      <c r="R52" s="186" t="str">
        <f aca="false">IF(AND(R$9&gt;=$F52,R$9&lt;=$F52,NOT(ISBLANK($F52))),$G52,"")</f>
        <v/>
      </c>
    </row>
    <row r="53" customFormat="false" ht="15.05" hidden="true" customHeight="false" outlineLevel="0" collapsed="false">
      <c r="A53" s="242" t="n">
        <v>71643280</v>
      </c>
      <c r="B53" s="237" t="s">
        <v>328</v>
      </c>
      <c r="C53" s="237" t="s">
        <v>433</v>
      </c>
      <c r="D53" s="237" t="s">
        <v>116</v>
      </c>
      <c r="E53" s="238" t="n">
        <v>43927</v>
      </c>
      <c r="F53" s="238" t="n">
        <v>43927</v>
      </c>
      <c r="G53" s="239" t="n">
        <v>0</v>
      </c>
      <c r="I53" s="342" t="s">
        <v>168</v>
      </c>
      <c r="L53" s="186" t="n">
        <f aca="false">IF(AND(L$9&gt;=$F53,L$9&lt;=$F53,NOT(ISBLANK($F53))),$G53,"")</f>
        <v>0</v>
      </c>
      <c r="M53" s="186" t="str">
        <f aca="false">IF(AND(M$9&gt;=$F53,M$9&lt;=$F53,NOT(ISBLANK($F53))),$G53,"")</f>
        <v/>
      </c>
      <c r="N53" s="186" t="str">
        <f aca="false">IF(AND(N$9&gt;=$F53,N$9&lt;=$F53,NOT(ISBLANK($F53))),$G53,"")</f>
        <v/>
      </c>
      <c r="O53" s="186" t="str">
        <f aca="false">IF(AND(O$9&gt;=$F53,O$9&lt;=$F53,NOT(ISBLANK($F53))),$G53,"")</f>
        <v/>
      </c>
      <c r="P53" s="186" t="str">
        <f aca="false">IF(AND(P$9&gt;=$F53,P$9&lt;=$F53,NOT(ISBLANK($F53))),$G53,"")</f>
        <v/>
      </c>
      <c r="Q53" s="186" t="str">
        <f aca="false">IF(AND(Q$9&gt;=$F53,Q$9&lt;=$F53,NOT(ISBLANK($F53))),$G53,"")</f>
        <v/>
      </c>
      <c r="R53" s="186" t="str">
        <f aca="false">IF(AND(R$9&gt;=$F53,R$9&lt;=$F53,NOT(ISBLANK($F53))),$G53,"")</f>
        <v/>
      </c>
    </row>
    <row r="54" customFormat="false" ht="15.05" hidden="true" customHeight="false" outlineLevel="0" collapsed="false">
      <c r="A54" s="236" t="n">
        <v>71643281</v>
      </c>
      <c r="B54" s="243" t="s">
        <v>374</v>
      </c>
      <c r="C54" s="243" t="s">
        <v>436</v>
      </c>
      <c r="D54" s="237" t="s">
        <v>144</v>
      </c>
      <c r="E54" s="238" t="n">
        <v>43927</v>
      </c>
      <c r="F54" s="238" t="n">
        <v>43927</v>
      </c>
      <c r="G54" s="239" t="n">
        <v>4</v>
      </c>
      <c r="I54" s="342" t="s">
        <v>174</v>
      </c>
      <c r="L54" s="186" t="n">
        <f aca="false">IF(AND(L$9&gt;=$F54,L$9&lt;=$F54,NOT(ISBLANK($F54))),$G54,"")</f>
        <v>4</v>
      </c>
      <c r="M54" s="186" t="str">
        <f aca="false">IF(AND(M$9&gt;=$F54,M$9&lt;=$F54,NOT(ISBLANK($F54))),$G54,"")</f>
        <v/>
      </c>
      <c r="N54" s="186" t="str">
        <f aca="false">IF(AND(N$9&gt;=$F54,N$9&lt;=$F54,NOT(ISBLANK($F54))),$G54,"")</f>
        <v/>
      </c>
      <c r="O54" s="186" t="str">
        <f aca="false">IF(AND(O$9&gt;=$F54,O$9&lt;=$F54,NOT(ISBLANK($F54))),$G54,"")</f>
        <v/>
      </c>
      <c r="P54" s="186" t="str">
        <f aca="false">IF(AND(P$9&gt;=$F54,P$9&lt;=$F54,NOT(ISBLANK($F54))),$G54,"")</f>
        <v/>
      </c>
      <c r="Q54" s="186" t="str">
        <f aca="false">IF(AND(Q$9&gt;=$F54,Q$9&lt;=$F54,NOT(ISBLANK($F54))),$G54,"")</f>
        <v/>
      </c>
      <c r="R54" s="186" t="str">
        <f aca="false">IF(AND(R$9&gt;=$F54,R$9&lt;=$F54,NOT(ISBLANK($F54))),$G54,"")</f>
        <v/>
      </c>
    </row>
    <row r="55" customFormat="false" ht="15.05" hidden="true" customHeight="false" outlineLevel="0" collapsed="false">
      <c r="A55" s="241"/>
      <c r="B55" s="244"/>
      <c r="C55" s="244"/>
      <c r="D55" s="237" t="s">
        <v>335</v>
      </c>
      <c r="E55" s="238" t="n">
        <v>43927</v>
      </c>
      <c r="F55" s="238" t="n">
        <v>43927</v>
      </c>
      <c r="G55" s="239" t="n">
        <v>0</v>
      </c>
      <c r="I55" s="342" t="s">
        <v>174</v>
      </c>
      <c r="L55" s="186" t="n">
        <f aca="false">IF(AND(L$9&gt;=$F55,L$9&lt;=$F55,NOT(ISBLANK($F55))),$G55,"")</f>
        <v>0</v>
      </c>
      <c r="M55" s="186" t="str">
        <f aca="false">IF(AND(M$9&gt;=$F55,M$9&lt;=$F55,NOT(ISBLANK($F55))),$G55,"")</f>
        <v/>
      </c>
      <c r="N55" s="186" t="str">
        <f aca="false">IF(AND(N$9&gt;=$F55,N$9&lt;=$F55,NOT(ISBLANK($F55))),$G55,"")</f>
        <v/>
      </c>
      <c r="O55" s="186" t="str">
        <f aca="false">IF(AND(O$9&gt;=$F55,O$9&lt;=$F55,NOT(ISBLANK($F55))),$G55,"")</f>
        <v/>
      </c>
      <c r="P55" s="186" t="str">
        <f aca="false">IF(AND(P$9&gt;=$F55,P$9&lt;=$F55,NOT(ISBLANK($F55))),$G55,"")</f>
        <v/>
      </c>
      <c r="Q55" s="186" t="str">
        <f aca="false">IF(AND(Q$9&gt;=$F55,Q$9&lt;=$F55,NOT(ISBLANK($F55))),$G55,"")</f>
        <v/>
      </c>
      <c r="R55" s="186" t="str">
        <f aca="false">IF(AND(R$9&gt;=$F55,R$9&lt;=$F55,NOT(ISBLANK($F55))),$G55,"")</f>
        <v/>
      </c>
    </row>
    <row r="56" customFormat="false" ht="15.05" hidden="true" customHeight="false" outlineLevel="0" collapsed="false">
      <c r="A56" s="242" t="n">
        <v>71648185</v>
      </c>
      <c r="B56" s="237" t="s">
        <v>439</v>
      </c>
      <c r="C56" s="237" t="s">
        <v>440</v>
      </c>
      <c r="D56" s="237" t="s">
        <v>130</v>
      </c>
      <c r="E56" s="238" t="n">
        <v>43927</v>
      </c>
      <c r="F56" s="238" t="n">
        <v>43927</v>
      </c>
      <c r="G56" s="239" t="n">
        <v>2</v>
      </c>
      <c r="I56" s="342" t="s">
        <v>174</v>
      </c>
      <c r="L56" s="186" t="n">
        <f aca="false">IF(AND(L$9&gt;=$F56,L$9&lt;=$F56,NOT(ISBLANK($F56))),$G56,"")</f>
        <v>2</v>
      </c>
      <c r="M56" s="186" t="str">
        <f aca="false">IF(AND(M$9&gt;=$F56,M$9&lt;=$F56,NOT(ISBLANK($F56))),$G56,"")</f>
        <v/>
      </c>
      <c r="N56" s="186" t="str">
        <f aca="false">IF(AND(N$9&gt;=$F56,N$9&lt;=$F56,NOT(ISBLANK($F56))),$G56,"")</f>
        <v/>
      </c>
      <c r="O56" s="186" t="str">
        <f aca="false">IF(AND(O$9&gt;=$F56,O$9&lt;=$F56,NOT(ISBLANK($F56))),$G56,"")</f>
        <v/>
      </c>
      <c r="P56" s="186" t="str">
        <f aca="false">IF(AND(P$9&gt;=$F56,P$9&lt;=$F56,NOT(ISBLANK($F56))),$G56,"")</f>
        <v/>
      </c>
      <c r="Q56" s="186" t="str">
        <f aca="false">IF(AND(Q$9&gt;=$F56,Q$9&lt;=$F56,NOT(ISBLANK($F56))),$G56,"")</f>
        <v/>
      </c>
      <c r="R56" s="186" t="str">
        <f aca="false">IF(AND(R$9&gt;=$F56,R$9&lt;=$F56,NOT(ISBLANK($F56))),$G56,"")</f>
        <v/>
      </c>
    </row>
    <row r="57" customFormat="false" ht="15.05" hidden="true" customHeight="false" outlineLevel="0" collapsed="false">
      <c r="A57" s="236" t="n">
        <v>71648202</v>
      </c>
      <c r="B57" s="243" t="s">
        <v>328</v>
      </c>
      <c r="C57" s="243" t="s">
        <v>444</v>
      </c>
      <c r="D57" s="237" t="s">
        <v>144</v>
      </c>
      <c r="E57" s="238" t="n">
        <v>43927</v>
      </c>
      <c r="F57" s="238" t="n">
        <v>43927</v>
      </c>
      <c r="G57" s="239" t="n">
        <v>2</v>
      </c>
      <c r="I57" s="342" t="s">
        <v>174</v>
      </c>
      <c r="L57" s="186" t="n">
        <f aca="false">IF(AND(L$9&gt;=$F57,L$9&lt;=$F57,NOT(ISBLANK($F57))),$G57,"")</f>
        <v>2</v>
      </c>
      <c r="M57" s="186" t="str">
        <f aca="false">IF(AND(M$9&gt;=$F57,M$9&lt;=$F57,NOT(ISBLANK($F57))),$G57,"")</f>
        <v/>
      </c>
      <c r="N57" s="186" t="str">
        <f aca="false">IF(AND(N$9&gt;=$F57,N$9&lt;=$F57,NOT(ISBLANK($F57))),$G57,"")</f>
        <v/>
      </c>
      <c r="O57" s="186" t="str">
        <f aca="false">IF(AND(O$9&gt;=$F57,O$9&lt;=$F57,NOT(ISBLANK($F57))),$G57,"")</f>
        <v/>
      </c>
      <c r="P57" s="186" t="str">
        <f aca="false">IF(AND(P$9&gt;=$F57,P$9&lt;=$F57,NOT(ISBLANK($F57))),$G57,"")</f>
        <v/>
      </c>
      <c r="Q57" s="186" t="str">
        <f aca="false">IF(AND(Q$9&gt;=$F57,Q$9&lt;=$F57,NOT(ISBLANK($F57))),$G57,"")</f>
        <v/>
      </c>
      <c r="R57" s="186" t="str">
        <f aca="false">IF(AND(R$9&gt;=$F57,R$9&lt;=$F57,NOT(ISBLANK($F57))),$G57,"")</f>
        <v/>
      </c>
    </row>
    <row r="58" customFormat="false" ht="15.05" hidden="true" customHeight="false" outlineLevel="0" collapsed="false">
      <c r="A58" s="241"/>
      <c r="B58" s="244"/>
      <c r="C58" s="244"/>
      <c r="D58" s="237" t="s">
        <v>335</v>
      </c>
      <c r="E58" s="238" t="n">
        <v>43927</v>
      </c>
      <c r="F58" s="238" t="n">
        <v>43927</v>
      </c>
      <c r="G58" s="239" t="n">
        <v>0</v>
      </c>
      <c r="I58" s="346" t="s">
        <v>875</v>
      </c>
      <c r="L58" s="186" t="n">
        <f aca="false">IF(AND(L$9&gt;=$F58,L$9&lt;=$F58,NOT(ISBLANK($F58))),$G58,"")</f>
        <v>0</v>
      </c>
      <c r="M58" s="186" t="str">
        <f aca="false">IF(AND(M$9&gt;=$F58,M$9&lt;=$F58,NOT(ISBLANK($F58))),$G58,"")</f>
        <v/>
      </c>
      <c r="N58" s="186" t="str">
        <f aca="false">IF(AND(N$9&gt;=$F58,N$9&lt;=$F58,NOT(ISBLANK($F58))),$G58,"")</f>
        <v/>
      </c>
      <c r="O58" s="186" t="str">
        <f aca="false">IF(AND(O$9&gt;=$F58,O$9&lt;=$F58,NOT(ISBLANK($F58))),$G58,"")</f>
        <v/>
      </c>
      <c r="P58" s="186" t="str">
        <f aca="false">IF(AND(P$9&gt;=$F58,P$9&lt;=$F58,NOT(ISBLANK($F58))),$G58,"")</f>
        <v/>
      </c>
      <c r="Q58" s="186" t="str">
        <f aca="false">IF(AND(Q$9&gt;=$F58,Q$9&lt;=$F58,NOT(ISBLANK($F58))),$G58,"")</f>
        <v/>
      </c>
      <c r="R58" s="186" t="str">
        <f aca="false">IF(AND(R$9&gt;=$F58,R$9&lt;=$F58,NOT(ISBLANK($F58))),$G58,"")</f>
        <v/>
      </c>
    </row>
    <row r="59" customFormat="false" ht="15.05" hidden="true" customHeight="false" outlineLevel="0" collapsed="false">
      <c r="A59" s="242" t="n">
        <v>71648203</v>
      </c>
      <c r="B59" s="237" t="s">
        <v>347</v>
      </c>
      <c r="C59" s="237" t="s">
        <v>449</v>
      </c>
      <c r="D59" s="237" t="s">
        <v>116</v>
      </c>
      <c r="E59" s="238" t="n">
        <v>43927</v>
      </c>
      <c r="F59" s="238" t="n">
        <v>43927</v>
      </c>
      <c r="G59" s="239" t="n">
        <v>2</v>
      </c>
      <c r="I59" s="347" t="s">
        <v>174</v>
      </c>
      <c r="L59" s="186" t="n">
        <f aca="false">IF(AND(L$9&gt;=$F59,L$9&lt;=$F59,NOT(ISBLANK($F59))),$G59,"")</f>
        <v>2</v>
      </c>
      <c r="M59" s="186" t="str">
        <f aca="false">IF(AND(M$9&gt;=$F59,M$9&lt;=$F59,NOT(ISBLANK($F59))),$G59,"")</f>
        <v/>
      </c>
      <c r="N59" s="186" t="str">
        <f aca="false">IF(AND(N$9&gt;=$F59,N$9&lt;=$F59,NOT(ISBLANK($F59))),$G59,"")</f>
        <v/>
      </c>
      <c r="O59" s="186" t="str">
        <f aca="false">IF(AND(O$9&gt;=$F59,O$9&lt;=$F59,NOT(ISBLANK($F59))),$G59,"")</f>
        <v/>
      </c>
      <c r="P59" s="186" t="str">
        <f aca="false">IF(AND(P$9&gt;=$F59,P$9&lt;=$F59,NOT(ISBLANK($F59))),$G59,"")</f>
        <v/>
      </c>
      <c r="Q59" s="186" t="str">
        <f aca="false">IF(AND(Q$9&gt;=$F59,Q$9&lt;=$F59,NOT(ISBLANK($F59))),$G59,"")</f>
        <v/>
      </c>
      <c r="R59" s="186" t="str">
        <f aca="false">IF(AND(R$9&gt;=$F59,R$9&lt;=$F59,NOT(ISBLANK($F59))),$G59,"")</f>
        <v/>
      </c>
    </row>
    <row r="60" customFormat="false" ht="15.05" hidden="true" customHeight="false" outlineLevel="0" collapsed="false">
      <c r="A60" s="236" t="n">
        <v>71648210</v>
      </c>
      <c r="B60" s="243" t="s">
        <v>451</v>
      </c>
      <c r="C60" s="243" t="s">
        <v>452</v>
      </c>
      <c r="D60" s="237" t="s">
        <v>116</v>
      </c>
      <c r="E60" s="238" t="n">
        <v>43927</v>
      </c>
      <c r="F60" s="238" t="n">
        <v>43927</v>
      </c>
      <c r="G60" s="239" t="n">
        <v>4</v>
      </c>
      <c r="I60" s="342" t="s">
        <v>174</v>
      </c>
      <c r="L60" s="186" t="n">
        <f aca="false">IF(AND(L$9&gt;=$F60,L$9&lt;=$F60,NOT(ISBLANK($F60))),$G60,"")</f>
        <v>4</v>
      </c>
      <c r="M60" s="186" t="str">
        <f aca="false">IF(AND(M$9&gt;=$F60,M$9&lt;=$F60,NOT(ISBLANK($F60))),$G60,"")</f>
        <v/>
      </c>
      <c r="N60" s="186" t="str">
        <f aca="false">IF(AND(N$9&gt;=$F60,N$9&lt;=$F60,NOT(ISBLANK($F60))),$G60,"")</f>
        <v/>
      </c>
      <c r="O60" s="186" t="str">
        <f aca="false">IF(AND(O$9&gt;=$F60,O$9&lt;=$F60,NOT(ISBLANK($F60))),$G60,"")</f>
        <v/>
      </c>
      <c r="P60" s="186" t="str">
        <f aca="false">IF(AND(P$9&gt;=$F60,P$9&lt;=$F60,NOT(ISBLANK($F60))),$G60,"")</f>
        <v/>
      </c>
      <c r="Q60" s="186" t="str">
        <f aca="false">IF(AND(Q$9&gt;=$F60,Q$9&lt;=$F60,NOT(ISBLANK($F60))),$G60,"")</f>
        <v/>
      </c>
      <c r="R60" s="186" t="str">
        <f aca="false">IF(AND(R$9&gt;=$F60,R$9&lt;=$F60,NOT(ISBLANK($F60))),$G60,"")</f>
        <v/>
      </c>
    </row>
    <row r="61" customFormat="false" ht="15.05" hidden="true" customHeight="false" outlineLevel="0" collapsed="false">
      <c r="A61" s="241"/>
      <c r="B61" s="244"/>
      <c r="C61" s="244"/>
      <c r="D61" s="237" t="s">
        <v>335</v>
      </c>
      <c r="E61" s="238" t="n">
        <v>43927</v>
      </c>
      <c r="F61" s="238" t="n">
        <v>43927</v>
      </c>
      <c r="G61" s="239" t="n">
        <v>0</v>
      </c>
      <c r="I61" s="342" t="s">
        <v>174</v>
      </c>
      <c r="L61" s="186" t="n">
        <f aca="false">IF(AND(L$9&gt;=$F61,L$9&lt;=$F61,NOT(ISBLANK($F61))),$G61,"")</f>
        <v>0</v>
      </c>
      <c r="M61" s="186" t="str">
        <f aca="false">IF(AND(M$9&gt;=$F61,M$9&lt;=$F61,NOT(ISBLANK($F61))),$G61,"")</f>
        <v/>
      </c>
      <c r="N61" s="186" t="str">
        <f aca="false">IF(AND(N$9&gt;=$F61,N$9&lt;=$F61,NOT(ISBLANK($F61))),$G61,"")</f>
        <v/>
      </c>
      <c r="O61" s="186" t="str">
        <f aca="false">IF(AND(O$9&gt;=$F61,O$9&lt;=$F61,NOT(ISBLANK($F61))),$G61,"")</f>
        <v/>
      </c>
      <c r="P61" s="186" t="str">
        <f aca="false">IF(AND(P$9&gt;=$F61,P$9&lt;=$F61,NOT(ISBLANK($F61))),$G61,"")</f>
        <v/>
      </c>
      <c r="Q61" s="186" t="str">
        <f aca="false">IF(AND(Q$9&gt;=$F61,Q$9&lt;=$F61,NOT(ISBLANK($F61))),$G61,"")</f>
        <v/>
      </c>
      <c r="R61" s="186" t="str">
        <f aca="false">IF(AND(R$9&gt;=$F61,R$9&lt;=$F61,NOT(ISBLANK($F61))),$G61,"")</f>
        <v/>
      </c>
    </row>
    <row r="62" customFormat="false" ht="15.05" hidden="true" customHeight="false" outlineLevel="0" collapsed="false">
      <c r="A62" s="242" t="n">
        <v>71648219</v>
      </c>
      <c r="B62" s="237" t="s">
        <v>237</v>
      </c>
      <c r="C62" s="237" t="s">
        <v>241</v>
      </c>
      <c r="D62" s="237" t="s">
        <v>124</v>
      </c>
      <c r="E62" s="238" t="n">
        <v>43927</v>
      </c>
      <c r="F62" s="238" t="n">
        <v>43927</v>
      </c>
      <c r="G62" s="239" t="n">
        <v>2.5</v>
      </c>
      <c r="I62" s="343" t="s">
        <v>875</v>
      </c>
      <c r="L62" s="344" t="n">
        <f aca="false">IF(AND(L$9&gt;=$F62,L$9&lt;=$F62,NOT(ISBLANK($F62))),$G62,"")</f>
        <v>2.5</v>
      </c>
      <c r="M62" s="186" t="str">
        <f aca="false">IF(AND(M$9&gt;=$F62,M$9&lt;=$F62,NOT(ISBLANK($F62))),$G62,"")</f>
        <v/>
      </c>
      <c r="N62" s="186" t="str">
        <f aca="false">IF(AND(N$9&gt;=$F62,N$9&lt;=$F62,NOT(ISBLANK($F62))),$G62,"")</f>
        <v/>
      </c>
      <c r="O62" s="186" t="str">
        <f aca="false">IF(AND(O$9&gt;=$F62,O$9&lt;=$F62,NOT(ISBLANK($F62))),$G62,"")</f>
        <v/>
      </c>
      <c r="P62" s="186" t="str">
        <f aca="false">IF(AND(P$9&gt;=$F62,P$9&lt;=$F62,NOT(ISBLANK($F62))),$G62,"")</f>
        <v/>
      </c>
      <c r="Q62" s="186" t="str">
        <f aca="false">IF(AND(Q$9&gt;=$F62,Q$9&lt;=$F62,NOT(ISBLANK($F62))),$G62,"")</f>
        <v/>
      </c>
      <c r="R62" s="186" t="str">
        <f aca="false">IF(AND(R$9&gt;=$F62,R$9&lt;=$F62,NOT(ISBLANK($F62))),$G62,"")</f>
        <v/>
      </c>
    </row>
    <row r="63" customFormat="false" ht="15.05" hidden="true" customHeight="false" outlineLevel="0" collapsed="false">
      <c r="A63" s="242" t="n">
        <v>71648226</v>
      </c>
      <c r="B63" s="237" t="s">
        <v>237</v>
      </c>
      <c r="C63" s="237" t="s">
        <v>184</v>
      </c>
      <c r="D63" s="237" t="s">
        <v>151</v>
      </c>
      <c r="E63" s="238" t="n">
        <v>43927</v>
      </c>
      <c r="F63" s="238" t="n">
        <v>43927</v>
      </c>
      <c r="G63" s="239" t="n">
        <v>4</v>
      </c>
      <c r="I63" s="345" t="s">
        <v>875</v>
      </c>
      <c r="L63" s="186" t="n">
        <f aca="false">IF(AND(L$9&gt;=$F63,L$9&lt;=$F63,NOT(ISBLANK($F63))),$G63,"")</f>
        <v>4</v>
      </c>
      <c r="M63" s="186" t="str">
        <f aca="false">IF(AND(M$9&gt;=$F63,M$9&lt;=$F63,NOT(ISBLANK($F63))),$G63,"")</f>
        <v/>
      </c>
      <c r="N63" s="186" t="str">
        <f aca="false">IF(AND(N$9&gt;=$F63,N$9&lt;=$F63,NOT(ISBLANK($F63))),$G63,"")</f>
        <v/>
      </c>
      <c r="O63" s="186" t="str">
        <f aca="false">IF(AND(O$9&gt;=$F63,O$9&lt;=$F63,NOT(ISBLANK($F63))),$G63,"")</f>
        <v/>
      </c>
      <c r="P63" s="186" t="str">
        <f aca="false">IF(AND(P$9&gt;=$F63,P$9&lt;=$F63,NOT(ISBLANK($F63))),$G63,"")</f>
        <v/>
      </c>
      <c r="Q63" s="186" t="str">
        <f aca="false">IF(AND(Q$9&gt;=$F63,Q$9&lt;=$F63,NOT(ISBLANK($F63))),$G63,"")</f>
        <v/>
      </c>
      <c r="R63" s="186" t="str">
        <f aca="false">IF(AND(R$9&gt;=$F63,R$9&lt;=$F63,NOT(ISBLANK($F63))),$G63,"")</f>
        <v/>
      </c>
    </row>
    <row r="64" customFormat="false" ht="15.05" hidden="true" customHeight="false" outlineLevel="0" collapsed="false">
      <c r="A64" s="242" t="n">
        <v>71648227</v>
      </c>
      <c r="B64" s="237" t="s">
        <v>237</v>
      </c>
      <c r="C64" s="237" t="s">
        <v>457</v>
      </c>
      <c r="D64" s="237" t="s">
        <v>116</v>
      </c>
      <c r="E64" s="238" t="n">
        <v>43927</v>
      </c>
      <c r="F64" s="238" t="n">
        <v>43927</v>
      </c>
      <c r="G64" s="239" t="n">
        <v>0</v>
      </c>
      <c r="I64" s="343" t="s">
        <v>875</v>
      </c>
      <c r="L64" s="344" t="n">
        <f aca="false">IF(AND(L$9&gt;=$F64,L$9&lt;=$F64,NOT(ISBLANK($F64))),$G64,"")</f>
        <v>0</v>
      </c>
      <c r="M64" s="186" t="str">
        <f aca="false">IF(AND(M$9&gt;=$F64,M$9&lt;=$F64,NOT(ISBLANK($F64))),$G64,"")</f>
        <v/>
      </c>
      <c r="N64" s="186" t="str">
        <f aca="false">IF(AND(N$9&gt;=$F64,N$9&lt;=$F64,NOT(ISBLANK($F64))),$G64,"")</f>
        <v/>
      </c>
      <c r="O64" s="186" t="str">
        <f aca="false">IF(AND(O$9&gt;=$F64,O$9&lt;=$F64,NOT(ISBLANK($F64))),$G64,"")</f>
        <v/>
      </c>
      <c r="P64" s="186" t="str">
        <f aca="false">IF(AND(P$9&gt;=$F64,P$9&lt;=$F64,NOT(ISBLANK($F64))),$G64,"")</f>
        <v/>
      </c>
      <c r="Q64" s="186" t="str">
        <f aca="false">IF(AND(Q$9&gt;=$F64,Q$9&lt;=$F64,NOT(ISBLANK($F64))),$G64,"")</f>
        <v/>
      </c>
      <c r="R64" s="186" t="str">
        <f aca="false">IF(AND(R$9&gt;=$F64,R$9&lt;=$F64,NOT(ISBLANK($F64))),$G64,"")</f>
        <v/>
      </c>
    </row>
    <row r="65" customFormat="false" ht="15.05" hidden="true" customHeight="false" outlineLevel="0" collapsed="false">
      <c r="A65" s="236" t="n">
        <v>71648230</v>
      </c>
      <c r="B65" s="243" t="s">
        <v>459</v>
      </c>
      <c r="C65" s="243" t="s">
        <v>460</v>
      </c>
      <c r="D65" s="237" t="s">
        <v>116</v>
      </c>
      <c r="E65" s="238" t="n">
        <v>43927</v>
      </c>
      <c r="F65" s="238" t="n">
        <v>43927</v>
      </c>
      <c r="G65" s="239" t="n">
        <v>3.5</v>
      </c>
      <c r="I65" s="342" t="s">
        <v>174</v>
      </c>
      <c r="L65" s="186" t="n">
        <f aca="false">IF(AND(L$9&gt;=$F65,L$9&lt;=$F65,NOT(ISBLANK($F65))),$G65,"")</f>
        <v>3.5</v>
      </c>
      <c r="M65" s="186" t="str">
        <f aca="false">IF(AND(M$9&gt;=$F65,M$9&lt;=$F65,NOT(ISBLANK($F65))),$G65,"")</f>
        <v/>
      </c>
      <c r="N65" s="186" t="str">
        <f aca="false">IF(AND(N$9&gt;=$F65,N$9&lt;=$F65,NOT(ISBLANK($F65))),$G65,"")</f>
        <v/>
      </c>
      <c r="O65" s="186" t="str">
        <f aca="false">IF(AND(O$9&gt;=$F65,O$9&lt;=$F65,NOT(ISBLANK($F65))),$G65,"")</f>
        <v/>
      </c>
      <c r="P65" s="186" t="str">
        <f aca="false">IF(AND(P$9&gt;=$F65,P$9&lt;=$F65,NOT(ISBLANK($F65))),$G65,"")</f>
        <v/>
      </c>
      <c r="Q65" s="186" t="str">
        <f aca="false">IF(AND(Q$9&gt;=$F65,Q$9&lt;=$F65,NOT(ISBLANK($F65))),$G65,"")</f>
        <v/>
      </c>
      <c r="R65" s="186" t="str">
        <f aca="false">IF(AND(R$9&gt;=$F65,R$9&lt;=$F65,NOT(ISBLANK($F65))),$G65,"")</f>
        <v/>
      </c>
    </row>
    <row r="66" customFormat="false" ht="15.05" hidden="true" customHeight="false" outlineLevel="0" collapsed="false">
      <c r="A66" s="241"/>
      <c r="B66" s="244"/>
      <c r="C66" s="244"/>
      <c r="D66" s="237" t="s">
        <v>335</v>
      </c>
      <c r="E66" s="238" t="n">
        <v>43927</v>
      </c>
      <c r="F66" s="238" t="n">
        <v>43927</v>
      </c>
      <c r="G66" s="239" t="n">
        <v>0</v>
      </c>
      <c r="I66" s="343" t="s">
        <v>875</v>
      </c>
      <c r="L66" s="186" t="n">
        <f aca="false">IF(AND(L$9&gt;=$F66,L$9&lt;=$F66,NOT(ISBLANK($F66))),$G66,"")</f>
        <v>0</v>
      </c>
      <c r="M66" s="186" t="str">
        <f aca="false">IF(AND(M$9&gt;=$F66,M$9&lt;=$F66,NOT(ISBLANK($F66))),$G66,"")</f>
        <v/>
      </c>
      <c r="N66" s="186" t="str">
        <f aca="false">IF(AND(N$9&gt;=$F66,N$9&lt;=$F66,NOT(ISBLANK($F66))),$G66,"")</f>
        <v/>
      </c>
      <c r="O66" s="186" t="str">
        <f aca="false">IF(AND(O$9&gt;=$F66,O$9&lt;=$F66,NOT(ISBLANK($F66))),$G66,"")</f>
        <v/>
      </c>
      <c r="P66" s="186" t="str">
        <f aca="false">IF(AND(P$9&gt;=$F66,P$9&lt;=$F66,NOT(ISBLANK($F66))),$G66,"")</f>
        <v/>
      </c>
      <c r="Q66" s="186" t="str">
        <f aca="false">IF(AND(Q$9&gt;=$F66,Q$9&lt;=$F66,NOT(ISBLANK($F66))),$G66,"")</f>
        <v/>
      </c>
      <c r="R66" s="186" t="str">
        <f aca="false">IF(AND(R$9&gt;=$F66,R$9&lt;=$F66,NOT(ISBLANK($F66))),$G66,"")</f>
        <v/>
      </c>
    </row>
    <row r="67" customFormat="false" ht="15.05" hidden="true" customHeight="false" outlineLevel="0" collapsed="false">
      <c r="A67" s="242" t="n">
        <v>71648239</v>
      </c>
      <c r="B67" s="237" t="s">
        <v>464</v>
      </c>
      <c r="C67" s="237" t="s">
        <v>465</v>
      </c>
      <c r="D67" s="237" t="s">
        <v>136</v>
      </c>
      <c r="E67" s="238" t="n">
        <v>43927</v>
      </c>
      <c r="F67" s="238" t="n">
        <v>43927</v>
      </c>
      <c r="G67" s="239" t="n">
        <v>0.5</v>
      </c>
      <c r="I67" s="342" t="s">
        <v>168</v>
      </c>
      <c r="L67" s="186" t="n">
        <f aca="false">IF(AND(L$9&gt;=$F67,L$9&lt;=$F67,NOT(ISBLANK($F67))),$G67,"")</f>
        <v>0.5</v>
      </c>
      <c r="M67" s="186" t="str">
        <f aca="false">IF(AND(M$9&gt;=$F67,M$9&lt;=$F67,NOT(ISBLANK($F67))),$G67,"")</f>
        <v/>
      </c>
      <c r="N67" s="186" t="str">
        <f aca="false">IF(AND(N$9&gt;=$F67,N$9&lt;=$F67,NOT(ISBLANK($F67))),$G67,"")</f>
        <v/>
      </c>
      <c r="O67" s="186" t="str">
        <f aca="false">IF(AND(O$9&gt;=$F67,O$9&lt;=$F67,NOT(ISBLANK($F67))),$G67,"")</f>
        <v/>
      </c>
      <c r="P67" s="186" t="str">
        <f aca="false">IF(AND(P$9&gt;=$F67,P$9&lt;=$F67,NOT(ISBLANK($F67))),$G67,"")</f>
        <v/>
      </c>
      <c r="Q67" s="186" t="str">
        <f aca="false">IF(AND(Q$9&gt;=$F67,Q$9&lt;=$F67,NOT(ISBLANK($F67))),$G67,"")</f>
        <v/>
      </c>
      <c r="R67" s="186" t="str">
        <f aca="false">IF(AND(R$9&gt;=$F67,R$9&lt;=$F67,NOT(ISBLANK($F67))),$G67,"")</f>
        <v/>
      </c>
    </row>
    <row r="68" customFormat="false" ht="15.05" hidden="true" customHeight="false" outlineLevel="0" collapsed="false">
      <c r="A68" s="242" t="n">
        <v>71648252</v>
      </c>
      <c r="B68" s="237" t="s">
        <v>403</v>
      </c>
      <c r="C68" s="237" t="s">
        <v>470</v>
      </c>
      <c r="D68" s="237" t="s">
        <v>116</v>
      </c>
      <c r="E68" s="238" t="n">
        <v>43927</v>
      </c>
      <c r="F68" s="238" t="n">
        <v>43927</v>
      </c>
      <c r="G68" s="239" t="n">
        <v>1</v>
      </c>
      <c r="I68" s="342" t="s">
        <v>174</v>
      </c>
      <c r="L68" s="186" t="n">
        <f aca="false">IF(AND(L$9&gt;=$F68,L$9&lt;=$F68,NOT(ISBLANK($F68))),$G68,"")</f>
        <v>1</v>
      </c>
      <c r="M68" s="186" t="str">
        <f aca="false">IF(AND(M$9&gt;=$F68,M$9&lt;=$F68,NOT(ISBLANK($F68))),$G68,"")</f>
        <v/>
      </c>
      <c r="N68" s="186" t="str">
        <f aca="false">IF(AND(N$9&gt;=$F68,N$9&lt;=$F68,NOT(ISBLANK($F68))),$G68,"")</f>
        <v/>
      </c>
      <c r="O68" s="186" t="str">
        <f aca="false">IF(AND(O$9&gt;=$F68,O$9&lt;=$F68,NOT(ISBLANK($F68))),$G68,"")</f>
        <v/>
      </c>
      <c r="P68" s="186" t="str">
        <f aca="false">IF(AND(P$9&gt;=$F68,P$9&lt;=$F68,NOT(ISBLANK($F68))),$G68,"")</f>
        <v/>
      </c>
      <c r="Q68" s="186" t="str">
        <f aca="false">IF(AND(Q$9&gt;=$F68,Q$9&lt;=$F68,NOT(ISBLANK($F68))),$G68,"")</f>
        <v/>
      </c>
      <c r="R68" s="186" t="str">
        <f aca="false">IF(AND(R$9&gt;=$F68,R$9&lt;=$F68,NOT(ISBLANK($F68))),$G68,"")</f>
        <v/>
      </c>
    </row>
    <row r="69" customFormat="false" ht="15.05" hidden="true" customHeight="false" outlineLevel="0" collapsed="false">
      <c r="A69" s="242" t="n">
        <v>71648253</v>
      </c>
      <c r="B69" s="237" t="s">
        <v>403</v>
      </c>
      <c r="C69" s="237" t="s">
        <v>473</v>
      </c>
      <c r="D69" s="237" t="s">
        <v>144</v>
      </c>
      <c r="E69" s="238" t="n">
        <v>43927</v>
      </c>
      <c r="F69" s="238" t="n">
        <v>43927</v>
      </c>
      <c r="G69" s="239" t="n">
        <v>1</v>
      </c>
      <c r="I69" s="342" t="s">
        <v>174</v>
      </c>
      <c r="L69" s="186" t="n">
        <f aca="false">IF(AND(L$9&gt;=$F69,L$9&lt;=$F69,NOT(ISBLANK($F69))),$G69,"")</f>
        <v>1</v>
      </c>
      <c r="M69" s="186" t="str">
        <f aca="false">IF(AND(M$9&gt;=$F69,M$9&lt;=$F69,NOT(ISBLANK($F69))),$G69,"")</f>
        <v/>
      </c>
      <c r="N69" s="186" t="str">
        <f aca="false">IF(AND(N$9&gt;=$F69,N$9&lt;=$F69,NOT(ISBLANK($F69))),$G69,"")</f>
        <v/>
      </c>
      <c r="O69" s="186" t="str">
        <f aca="false">IF(AND(O$9&gt;=$F69,O$9&lt;=$F69,NOT(ISBLANK($F69))),$G69,"")</f>
        <v/>
      </c>
      <c r="P69" s="186" t="str">
        <f aca="false">IF(AND(P$9&gt;=$F69,P$9&lt;=$F69,NOT(ISBLANK($F69))),$G69,"")</f>
        <v/>
      </c>
      <c r="Q69" s="186" t="str">
        <f aca="false">IF(AND(Q$9&gt;=$F69,Q$9&lt;=$F69,NOT(ISBLANK($F69))),$G69,"")</f>
        <v/>
      </c>
      <c r="R69" s="186" t="str">
        <f aca="false">IF(AND(R$9&gt;=$F69,R$9&lt;=$F69,NOT(ISBLANK($F69))),$G69,"")</f>
        <v/>
      </c>
    </row>
    <row r="70" customFormat="false" ht="15.05" hidden="true" customHeight="false" outlineLevel="0" collapsed="false">
      <c r="A70" s="242" t="n">
        <v>71648273</v>
      </c>
      <c r="B70" s="237" t="s">
        <v>475</v>
      </c>
      <c r="C70" s="237" t="s">
        <v>476</v>
      </c>
      <c r="D70" s="237" t="s">
        <v>144</v>
      </c>
      <c r="E70" s="238" t="n">
        <v>43927</v>
      </c>
      <c r="F70" s="238" t="n">
        <v>43927</v>
      </c>
      <c r="G70" s="239" t="n">
        <v>0.5</v>
      </c>
      <c r="I70" s="342" t="s">
        <v>174</v>
      </c>
      <c r="L70" s="186" t="n">
        <f aca="false">IF(AND(L$9&gt;=$F70,L$9&lt;=$F70,NOT(ISBLANK($F70))),$G70,"")</f>
        <v>0.5</v>
      </c>
      <c r="M70" s="186" t="str">
        <f aca="false">IF(AND(M$9&gt;=$F70,M$9&lt;=$F70,NOT(ISBLANK($F70))),$G70,"")</f>
        <v/>
      </c>
      <c r="N70" s="186" t="str">
        <f aca="false">IF(AND(N$9&gt;=$F70,N$9&lt;=$F70,NOT(ISBLANK($F70))),$G70,"")</f>
        <v/>
      </c>
      <c r="O70" s="186" t="str">
        <f aca="false">IF(AND(O$9&gt;=$F70,O$9&lt;=$F70,NOT(ISBLANK($F70))),$G70,"")</f>
        <v/>
      </c>
      <c r="P70" s="186" t="str">
        <f aca="false">IF(AND(P$9&gt;=$F70,P$9&lt;=$F70,NOT(ISBLANK($F70))),$G70,"")</f>
        <v/>
      </c>
      <c r="Q70" s="186" t="str">
        <f aca="false">IF(AND(Q$9&gt;=$F70,Q$9&lt;=$F70,NOT(ISBLANK($F70))),$G70,"")</f>
        <v/>
      </c>
      <c r="R70" s="186" t="str">
        <f aca="false">IF(AND(R$9&gt;=$F70,R$9&lt;=$F70,NOT(ISBLANK($F70))),$G70,"")</f>
        <v/>
      </c>
    </row>
    <row r="71" customFormat="false" ht="15.05" hidden="true" customHeight="false" outlineLevel="0" collapsed="false">
      <c r="A71" s="242" t="n">
        <v>71648275</v>
      </c>
      <c r="B71" s="237" t="s">
        <v>480</v>
      </c>
      <c r="C71" s="237" t="s">
        <v>481</v>
      </c>
      <c r="D71" s="237" t="s">
        <v>116</v>
      </c>
      <c r="E71" s="238" t="n">
        <v>43927</v>
      </c>
      <c r="F71" s="238" t="n">
        <v>43927</v>
      </c>
      <c r="G71" s="239" t="n">
        <v>0.5</v>
      </c>
      <c r="I71" s="342" t="s">
        <v>174</v>
      </c>
      <c r="L71" s="186" t="n">
        <f aca="false">IF(AND(L$9&gt;=$F71,L$9&lt;=$F71,NOT(ISBLANK($F71))),$G71,"")</f>
        <v>0.5</v>
      </c>
      <c r="M71" s="186" t="str">
        <f aca="false">IF(AND(M$9&gt;=$F71,M$9&lt;=$F71,NOT(ISBLANK($F71))),$G71,"")</f>
        <v/>
      </c>
      <c r="N71" s="186" t="str">
        <f aca="false">IF(AND(N$9&gt;=$F71,N$9&lt;=$F71,NOT(ISBLANK($F71))),$G71,"")</f>
        <v/>
      </c>
      <c r="O71" s="186" t="str">
        <f aca="false">IF(AND(O$9&gt;=$F71,O$9&lt;=$F71,NOT(ISBLANK($F71))),$G71,"")</f>
        <v/>
      </c>
      <c r="P71" s="186" t="str">
        <f aca="false">IF(AND(P$9&gt;=$F71,P$9&lt;=$F71,NOT(ISBLANK($F71))),$G71,"")</f>
        <v/>
      </c>
      <c r="Q71" s="186" t="str">
        <f aca="false">IF(AND(Q$9&gt;=$F71,Q$9&lt;=$F71,NOT(ISBLANK($F71))),$G71,"")</f>
        <v/>
      </c>
      <c r="R71" s="186" t="str">
        <f aca="false">IF(AND(R$9&gt;=$F71,R$9&lt;=$F71,NOT(ISBLANK($F71))),$G71,"")</f>
        <v/>
      </c>
    </row>
    <row r="72" customFormat="false" ht="15.05" hidden="true" customHeight="false" outlineLevel="0" collapsed="false">
      <c r="A72" s="236" t="n">
        <v>71648284</v>
      </c>
      <c r="B72" s="243" t="s">
        <v>370</v>
      </c>
      <c r="C72" s="243" t="s">
        <v>485</v>
      </c>
      <c r="D72" s="237" t="s">
        <v>116</v>
      </c>
      <c r="E72" s="238" t="n">
        <v>43927</v>
      </c>
      <c r="F72" s="238" t="n">
        <v>43927</v>
      </c>
      <c r="G72" s="239" t="n">
        <v>1</v>
      </c>
      <c r="I72" s="342" t="s">
        <v>174</v>
      </c>
      <c r="L72" s="186" t="n">
        <f aca="false">IF(AND(L$9&gt;=$F72,L$9&lt;=$F72,NOT(ISBLANK($F72))),$G72,"")</f>
        <v>1</v>
      </c>
      <c r="M72" s="186" t="str">
        <f aca="false">IF(AND(M$9&gt;=$F72,M$9&lt;=$F72,NOT(ISBLANK($F72))),$G72,"")</f>
        <v/>
      </c>
      <c r="N72" s="186" t="str">
        <f aca="false">IF(AND(N$9&gt;=$F72,N$9&lt;=$F72,NOT(ISBLANK($F72))),$G72,"")</f>
        <v/>
      </c>
      <c r="O72" s="186" t="str">
        <f aca="false">IF(AND(O$9&gt;=$F72,O$9&lt;=$F72,NOT(ISBLANK($F72))),$G72,"")</f>
        <v/>
      </c>
      <c r="P72" s="186" t="str">
        <f aca="false">IF(AND(P$9&gt;=$F72,P$9&lt;=$F72,NOT(ISBLANK($F72))),$G72,"")</f>
        <v/>
      </c>
      <c r="Q72" s="186" t="str">
        <f aca="false">IF(AND(Q$9&gt;=$F72,Q$9&lt;=$F72,NOT(ISBLANK($F72))),$G72,"")</f>
        <v/>
      </c>
      <c r="R72" s="186" t="str">
        <f aca="false">IF(AND(R$9&gt;=$F72,R$9&lt;=$F72,NOT(ISBLANK($F72))),$G72,"")</f>
        <v/>
      </c>
    </row>
    <row r="73" customFormat="false" ht="15.05" hidden="true" customHeight="false" outlineLevel="0" collapsed="false">
      <c r="A73" s="241"/>
      <c r="B73" s="244"/>
      <c r="C73" s="244"/>
      <c r="D73" s="237" t="s">
        <v>335</v>
      </c>
      <c r="E73" s="238" t="n">
        <v>43927</v>
      </c>
      <c r="F73" s="238" t="n">
        <v>43927</v>
      </c>
      <c r="G73" s="239" t="n">
        <v>0</v>
      </c>
      <c r="I73" s="342" t="s">
        <v>174</v>
      </c>
      <c r="L73" s="186" t="n">
        <f aca="false">IF(AND(L$9&gt;=$F73,L$9&lt;=$F73,NOT(ISBLANK($F73))),$G73,"")</f>
        <v>0</v>
      </c>
      <c r="M73" s="186" t="str">
        <f aca="false">IF(AND(M$9&gt;=$F73,M$9&lt;=$F73,NOT(ISBLANK($F73))),$G73,"")</f>
        <v/>
      </c>
      <c r="N73" s="186" t="str">
        <f aca="false">IF(AND(N$9&gt;=$F73,N$9&lt;=$F73,NOT(ISBLANK($F73))),$G73,"")</f>
        <v/>
      </c>
      <c r="O73" s="186" t="str">
        <f aca="false">IF(AND(O$9&gt;=$F73,O$9&lt;=$F73,NOT(ISBLANK($F73))),$G73,"")</f>
        <v/>
      </c>
      <c r="P73" s="186" t="str">
        <f aca="false">IF(AND(P$9&gt;=$F73,P$9&lt;=$F73,NOT(ISBLANK($F73))),$G73,"")</f>
        <v/>
      </c>
      <c r="Q73" s="186" t="str">
        <f aca="false">IF(AND(Q$9&gt;=$F73,Q$9&lt;=$F73,NOT(ISBLANK($F73))),$G73,"")</f>
        <v/>
      </c>
      <c r="R73" s="186" t="str">
        <f aca="false">IF(AND(R$9&gt;=$F73,R$9&lt;=$F73,NOT(ISBLANK($F73))),$G73,"")</f>
        <v/>
      </c>
    </row>
    <row r="74" customFormat="false" ht="15.05" hidden="true" customHeight="false" outlineLevel="0" collapsed="false">
      <c r="A74" s="236" t="n">
        <v>71648285</v>
      </c>
      <c r="B74" s="243" t="s">
        <v>328</v>
      </c>
      <c r="C74" s="243" t="s">
        <v>488</v>
      </c>
      <c r="D74" s="237" t="s">
        <v>144</v>
      </c>
      <c r="E74" s="238" t="n">
        <v>43927</v>
      </c>
      <c r="F74" s="238" t="n">
        <v>43927</v>
      </c>
      <c r="G74" s="239" t="n">
        <v>2</v>
      </c>
      <c r="I74" s="342" t="s">
        <v>174</v>
      </c>
      <c r="L74" s="186" t="n">
        <f aca="false">IF(AND(L$9&gt;=$F74,L$9&lt;=$F74,NOT(ISBLANK($F74))),$G74,"")</f>
        <v>2</v>
      </c>
      <c r="M74" s="186" t="str">
        <f aca="false">IF(AND(M$9&gt;=$F74,M$9&lt;=$F74,NOT(ISBLANK($F74))),$G74,"")</f>
        <v/>
      </c>
      <c r="N74" s="186" t="str">
        <f aca="false">IF(AND(N$9&gt;=$F74,N$9&lt;=$F74,NOT(ISBLANK($F74))),$G74,"")</f>
        <v/>
      </c>
      <c r="O74" s="186" t="str">
        <f aca="false">IF(AND(O$9&gt;=$F74,O$9&lt;=$F74,NOT(ISBLANK($F74))),$G74,"")</f>
        <v/>
      </c>
      <c r="P74" s="186" t="str">
        <f aca="false">IF(AND(P$9&gt;=$F74,P$9&lt;=$F74,NOT(ISBLANK($F74))),$G74,"")</f>
        <v/>
      </c>
      <c r="Q74" s="186" t="str">
        <f aca="false">IF(AND(Q$9&gt;=$F74,Q$9&lt;=$F74,NOT(ISBLANK($F74))),$G74,"")</f>
        <v/>
      </c>
      <c r="R74" s="186" t="str">
        <f aca="false">IF(AND(R$9&gt;=$F74,R$9&lt;=$F74,NOT(ISBLANK($F74))),$G74,"")</f>
        <v/>
      </c>
    </row>
    <row r="75" customFormat="false" ht="15.05" hidden="true" customHeight="false" outlineLevel="0" collapsed="false">
      <c r="A75" s="241"/>
      <c r="B75" s="244"/>
      <c r="C75" s="244"/>
      <c r="D75" s="237" t="s">
        <v>335</v>
      </c>
      <c r="E75" s="238" t="n">
        <v>43927</v>
      </c>
      <c r="F75" s="238" t="n">
        <v>43927</v>
      </c>
      <c r="G75" s="239" t="n">
        <v>0</v>
      </c>
      <c r="I75" s="343" t="s">
        <v>875</v>
      </c>
      <c r="L75" s="186" t="n">
        <f aca="false">IF(AND(L$9&gt;=$F75,L$9&lt;=$F75,NOT(ISBLANK($F75))),$G75,"")</f>
        <v>0</v>
      </c>
      <c r="M75" s="186" t="str">
        <f aca="false">IF(AND(M$9&gt;=$F75,M$9&lt;=$F75,NOT(ISBLANK($F75))),$G75,"")</f>
        <v/>
      </c>
      <c r="N75" s="186" t="str">
        <f aca="false">IF(AND(N$9&gt;=$F75,N$9&lt;=$F75,NOT(ISBLANK($F75))),$G75,"")</f>
        <v/>
      </c>
      <c r="O75" s="186" t="str">
        <f aca="false">IF(AND(O$9&gt;=$F75,O$9&lt;=$F75,NOT(ISBLANK($F75))),$G75,"")</f>
        <v/>
      </c>
      <c r="P75" s="186" t="str">
        <f aca="false">IF(AND(P$9&gt;=$F75,P$9&lt;=$F75,NOT(ISBLANK($F75))),$G75,"")</f>
        <v/>
      </c>
      <c r="Q75" s="186" t="str">
        <f aca="false">IF(AND(Q$9&gt;=$F75,Q$9&lt;=$F75,NOT(ISBLANK($F75))),$G75,"")</f>
        <v/>
      </c>
      <c r="R75" s="186" t="str">
        <f aca="false">IF(AND(R$9&gt;=$F75,R$9&lt;=$F75,NOT(ISBLANK($F75))),$G75,"")</f>
        <v/>
      </c>
    </row>
    <row r="76" customFormat="false" ht="15.05" hidden="true" customHeight="false" outlineLevel="0" collapsed="false">
      <c r="A76" s="242" t="n">
        <v>71648289</v>
      </c>
      <c r="B76" s="237" t="s">
        <v>491</v>
      </c>
      <c r="C76" s="237" t="s">
        <v>492</v>
      </c>
      <c r="D76" s="237" t="s">
        <v>116</v>
      </c>
      <c r="E76" s="238" t="n">
        <v>43927</v>
      </c>
      <c r="F76" s="238" t="n">
        <v>43927</v>
      </c>
      <c r="G76" s="239" t="n">
        <v>2</v>
      </c>
      <c r="I76" s="342" t="s">
        <v>174</v>
      </c>
      <c r="L76" s="186" t="n">
        <f aca="false">IF(AND(L$9&gt;=$F76,L$9&lt;=$F76,NOT(ISBLANK($F76))),$G76,"")</f>
        <v>2</v>
      </c>
      <c r="M76" s="186" t="str">
        <f aca="false">IF(AND(M$9&gt;=$F76,M$9&lt;=$F76,NOT(ISBLANK($F76))),$G76,"")</f>
        <v/>
      </c>
      <c r="N76" s="186" t="str">
        <f aca="false">IF(AND(N$9&gt;=$F76,N$9&lt;=$F76,NOT(ISBLANK($F76))),$G76,"")</f>
        <v/>
      </c>
      <c r="O76" s="186" t="str">
        <f aca="false">IF(AND(O$9&gt;=$F76,O$9&lt;=$F76,NOT(ISBLANK($F76))),$G76,"")</f>
        <v/>
      </c>
      <c r="P76" s="186" t="str">
        <f aca="false">IF(AND(P$9&gt;=$F76,P$9&lt;=$F76,NOT(ISBLANK($F76))),$G76,"")</f>
        <v/>
      </c>
      <c r="Q76" s="186" t="str">
        <f aca="false">IF(AND(Q$9&gt;=$F76,Q$9&lt;=$F76,NOT(ISBLANK($F76))),$G76,"")</f>
        <v/>
      </c>
      <c r="R76" s="186" t="str">
        <f aca="false">IF(AND(R$9&gt;=$F76,R$9&lt;=$F76,NOT(ISBLANK($F76))),$G76,"")</f>
        <v/>
      </c>
    </row>
    <row r="77" customFormat="false" ht="15.05" hidden="true" customHeight="false" outlineLevel="0" collapsed="false">
      <c r="A77" s="242" t="n">
        <v>71648290</v>
      </c>
      <c r="B77" s="237" t="s">
        <v>495</v>
      </c>
      <c r="C77" s="237" t="s">
        <v>496</v>
      </c>
      <c r="D77" s="237" t="s">
        <v>144</v>
      </c>
      <c r="E77" s="238" t="n">
        <v>43927</v>
      </c>
      <c r="F77" s="238" t="n">
        <v>43927</v>
      </c>
      <c r="G77" s="239" t="n">
        <v>0.5</v>
      </c>
      <c r="I77" s="345" t="s">
        <v>875</v>
      </c>
      <c r="L77" s="186" t="n">
        <f aca="false">IF(AND(L$9&gt;=$F77,L$9&lt;=$F77,NOT(ISBLANK($F77))),$G77,"")</f>
        <v>0.5</v>
      </c>
      <c r="M77" s="186" t="n">
        <v>0</v>
      </c>
      <c r="N77" s="186" t="str">
        <f aca="false">IF(AND(N$9&gt;=$F77,N$9&lt;=$F77,NOT(ISBLANK($F77))),$G77,"")</f>
        <v/>
      </c>
      <c r="O77" s="186" t="str">
        <f aca="false">IF(AND(O$9&gt;=$F77,O$9&lt;=$F77,NOT(ISBLANK($F77))),$G77,"")</f>
        <v/>
      </c>
      <c r="P77" s="186" t="str">
        <f aca="false">IF(AND(P$9&gt;=$F77,P$9&lt;=$F77,NOT(ISBLANK($F77))),$G77,"")</f>
        <v/>
      </c>
      <c r="Q77" s="186" t="str">
        <f aca="false">IF(AND(Q$9&gt;=$F77,Q$9&lt;=$F77,NOT(ISBLANK($F77))),$G77,"")</f>
        <v/>
      </c>
      <c r="R77" s="186" t="str">
        <f aca="false">IF(AND(R$9&gt;=$F77,R$9&lt;=$F77,NOT(ISBLANK($F77))),$G77,"")</f>
        <v/>
      </c>
    </row>
    <row r="78" customFormat="false" ht="15.05" hidden="true" customHeight="false" outlineLevel="0" collapsed="false">
      <c r="A78" s="242" t="n">
        <v>71648299</v>
      </c>
      <c r="B78" s="237" t="s">
        <v>251</v>
      </c>
      <c r="C78" s="237" t="s">
        <v>186</v>
      </c>
      <c r="D78" s="237" t="s">
        <v>151</v>
      </c>
      <c r="E78" s="238" t="n">
        <v>43927</v>
      </c>
      <c r="F78" s="238" t="n">
        <v>43927</v>
      </c>
      <c r="G78" s="239" t="n">
        <v>2</v>
      </c>
      <c r="I78" s="342" t="s">
        <v>174</v>
      </c>
      <c r="L78" s="186" t="n">
        <f aca="false">IF(AND(L$9&gt;=$F78,L$9&lt;=$F78,NOT(ISBLANK($F78))),$G78,"")</f>
        <v>2</v>
      </c>
      <c r="M78" s="186" t="str">
        <f aca="false">IF(AND(M$9&gt;=$F78,M$9&lt;=$F78,NOT(ISBLANK($F78))),$G78,"")</f>
        <v/>
      </c>
      <c r="N78" s="186" t="str">
        <f aca="false">IF(AND(N$9&gt;=$F78,N$9&lt;=$F78,NOT(ISBLANK($F78))),$G78,"")</f>
        <v/>
      </c>
      <c r="O78" s="186" t="str">
        <f aca="false">IF(AND(O$9&gt;=$F78,O$9&lt;=$F78,NOT(ISBLANK($F78))),$G78,"")</f>
        <v/>
      </c>
      <c r="P78" s="186" t="str">
        <f aca="false">IF(AND(P$9&gt;=$F78,P$9&lt;=$F78,NOT(ISBLANK($F78))),$G78,"")</f>
        <v/>
      </c>
      <c r="Q78" s="186" t="str">
        <f aca="false">IF(AND(Q$9&gt;=$F78,Q$9&lt;=$F78,NOT(ISBLANK($F78))),$G78,"")</f>
        <v/>
      </c>
      <c r="R78" s="186" t="str">
        <f aca="false">IF(AND(R$9&gt;=$F78,R$9&lt;=$F78,NOT(ISBLANK($F78))),$G78,"")</f>
        <v/>
      </c>
    </row>
    <row r="79" customFormat="false" ht="15.05" hidden="true" customHeight="false" outlineLevel="0" collapsed="false">
      <c r="A79" s="242" t="n">
        <v>71648307</v>
      </c>
      <c r="B79" s="237" t="s">
        <v>251</v>
      </c>
      <c r="C79" s="237" t="s">
        <v>197</v>
      </c>
      <c r="D79" s="237" t="s">
        <v>144</v>
      </c>
      <c r="E79" s="238" t="n">
        <v>43927</v>
      </c>
      <c r="F79" s="238" t="n">
        <v>43927</v>
      </c>
      <c r="G79" s="239" t="n">
        <v>2</v>
      </c>
      <c r="I79" s="342" t="s">
        <v>174</v>
      </c>
      <c r="L79" s="186" t="n">
        <f aca="false">IF(AND(L$9&gt;=$F79,L$9&lt;=$F79,NOT(ISBLANK($F79))),$G79,"")</f>
        <v>2</v>
      </c>
      <c r="M79" s="186" t="str">
        <f aca="false">IF(AND(M$9&gt;=$F79,M$9&lt;=$F79,NOT(ISBLANK($F79))),$G79,"")</f>
        <v/>
      </c>
      <c r="N79" s="186" t="str">
        <f aca="false">IF(AND(N$9&gt;=$F79,N$9&lt;=$F79,NOT(ISBLANK($F79))),$G79,"")</f>
        <v/>
      </c>
      <c r="O79" s="186" t="str">
        <f aca="false">IF(AND(O$9&gt;=$F79,O$9&lt;=$F79,NOT(ISBLANK($F79))),$G79,"")</f>
        <v/>
      </c>
      <c r="P79" s="186" t="str">
        <f aca="false">IF(AND(P$9&gt;=$F79,P$9&lt;=$F79,NOT(ISBLANK($F79))),$G79,"")</f>
        <v/>
      </c>
      <c r="Q79" s="186" t="str">
        <f aca="false">IF(AND(Q$9&gt;=$F79,Q$9&lt;=$F79,NOT(ISBLANK($F79))),$G79,"")</f>
        <v/>
      </c>
      <c r="R79" s="186" t="str">
        <f aca="false">IF(AND(R$9&gt;=$F79,R$9&lt;=$F79,NOT(ISBLANK($F79))),$G79,"")</f>
        <v/>
      </c>
    </row>
    <row r="80" customFormat="false" ht="15.05" hidden="true" customHeight="false" outlineLevel="0" collapsed="false">
      <c r="A80" s="236" t="n">
        <v>71648315</v>
      </c>
      <c r="B80" s="243" t="s">
        <v>254</v>
      </c>
      <c r="C80" s="243" t="s">
        <v>182</v>
      </c>
      <c r="D80" s="237" t="s">
        <v>116</v>
      </c>
      <c r="E80" s="238" t="n">
        <v>43927</v>
      </c>
      <c r="F80" s="238" t="n">
        <v>43927</v>
      </c>
      <c r="G80" s="239" t="n">
        <v>0</v>
      </c>
      <c r="I80" s="342" t="s">
        <v>875</v>
      </c>
      <c r="L80" s="186" t="n">
        <f aca="false">IF(AND(L$9&gt;=$F80,L$9&lt;=$F80,NOT(ISBLANK($F80))),$G80,"")</f>
        <v>0</v>
      </c>
      <c r="M80" s="186" t="n">
        <v>4</v>
      </c>
      <c r="N80" s="186" t="str">
        <f aca="false">IF(AND(N$9&gt;=$F80,N$9&lt;=$F80,NOT(ISBLANK($F80))),$G80,"")</f>
        <v/>
      </c>
      <c r="O80" s="186" t="str">
        <f aca="false">IF(AND(O$9&gt;=$F80,O$9&lt;=$F80,NOT(ISBLANK($F80))),$G80,"")</f>
        <v/>
      </c>
      <c r="P80" s="186" t="str">
        <f aca="false">IF(AND(P$9&gt;=$F80,P$9&lt;=$F80,NOT(ISBLANK($F80))),$G80,"")</f>
        <v/>
      </c>
      <c r="Q80" s="186" t="str">
        <f aca="false">IF(AND(Q$9&gt;=$F80,Q$9&lt;=$F80,NOT(ISBLANK($F80))),$G80,"")</f>
        <v/>
      </c>
      <c r="R80" s="186" t="str">
        <f aca="false">IF(AND(R$9&gt;=$F80,R$9&lt;=$F80,NOT(ISBLANK($F80))),$G80,"")</f>
        <v/>
      </c>
    </row>
    <row r="81" customFormat="false" ht="15.05" hidden="true" customHeight="false" outlineLevel="0" collapsed="false">
      <c r="A81" s="241"/>
      <c r="B81" s="244"/>
      <c r="C81" s="244"/>
      <c r="D81" s="237" t="s">
        <v>124</v>
      </c>
      <c r="E81" s="238" t="n">
        <v>43927</v>
      </c>
      <c r="F81" s="238" t="n">
        <v>43927</v>
      </c>
      <c r="G81" s="239" t="n">
        <v>2</v>
      </c>
      <c r="I81" s="342" t="s">
        <v>174</v>
      </c>
      <c r="L81" s="186" t="n">
        <f aca="false">IF(AND(L$9&gt;=$F81,L$9&lt;=$F81,NOT(ISBLANK($F81))),$G81,"")</f>
        <v>2</v>
      </c>
      <c r="M81" s="186" t="str">
        <f aca="false">IF(AND(M$9&gt;=$F81,M$9&lt;=$F81,NOT(ISBLANK($F81))),$G81,"")</f>
        <v/>
      </c>
      <c r="N81" s="186" t="str">
        <f aca="false">IF(AND(N$9&gt;=$F81,N$9&lt;=$F81,NOT(ISBLANK($F81))),$G81,"")</f>
        <v/>
      </c>
      <c r="O81" s="186" t="str">
        <f aca="false">IF(AND(O$9&gt;=$F81,O$9&lt;=$F81,NOT(ISBLANK($F81))),$G81,"")</f>
        <v/>
      </c>
      <c r="P81" s="186" t="str">
        <f aca="false">IF(AND(P$9&gt;=$F81,P$9&lt;=$F81,NOT(ISBLANK($F81))),$G81,"")</f>
        <v/>
      </c>
      <c r="Q81" s="186" t="str">
        <f aca="false">IF(AND(Q$9&gt;=$F81,Q$9&lt;=$F81,NOT(ISBLANK($F81))),$G81,"")</f>
        <v/>
      </c>
      <c r="R81" s="186" t="str">
        <f aca="false">IF(AND(R$9&gt;=$F81,R$9&lt;=$F81,NOT(ISBLANK($F81))),$G81,"")</f>
        <v/>
      </c>
    </row>
    <row r="82" customFormat="false" ht="15.05" hidden="true" customHeight="false" outlineLevel="0" collapsed="false">
      <c r="A82" s="242" t="n">
        <v>71648323</v>
      </c>
      <c r="B82" s="237" t="s">
        <v>254</v>
      </c>
      <c r="C82" s="237" t="s">
        <v>192</v>
      </c>
      <c r="D82" s="237" t="s">
        <v>116</v>
      </c>
      <c r="E82" s="238" t="n">
        <v>43927</v>
      </c>
      <c r="F82" s="238" t="n">
        <v>43927</v>
      </c>
      <c r="G82" s="239" t="n">
        <v>2</v>
      </c>
      <c r="I82" s="342" t="s">
        <v>174</v>
      </c>
      <c r="L82" s="186" t="n">
        <f aca="false">IF(AND(L$9&gt;=$F82,L$9&lt;=$F82,NOT(ISBLANK($F82))),$G82,"")</f>
        <v>2</v>
      </c>
      <c r="M82" s="186" t="str">
        <f aca="false">IF(AND(M$9&gt;=$F82,M$9&lt;=$F82,NOT(ISBLANK($F82))),$G82,"")</f>
        <v/>
      </c>
      <c r="N82" s="186" t="str">
        <f aca="false">IF(AND(N$9&gt;=$F82,N$9&lt;=$F82,NOT(ISBLANK($F82))),$G82,"")</f>
        <v/>
      </c>
      <c r="O82" s="186" t="str">
        <f aca="false">IF(AND(O$9&gt;=$F82,O$9&lt;=$F82,NOT(ISBLANK($F82))),$G82,"")</f>
        <v/>
      </c>
      <c r="P82" s="186" t="str">
        <f aca="false">IF(AND(P$9&gt;=$F82,P$9&lt;=$F82,NOT(ISBLANK($F82))),$G82,"")</f>
        <v/>
      </c>
      <c r="Q82" s="186" t="str">
        <f aca="false">IF(AND(Q$9&gt;=$F82,Q$9&lt;=$F82,NOT(ISBLANK($F82))),$G82,"")</f>
        <v/>
      </c>
      <c r="R82" s="186" t="str">
        <f aca="false">IF(AND(R$9&gt;=$F82,R$9&lt;=$F82,NOT(ISBLANK($F82))),$G82,"")</f>
        <v/>
      </c>
    </row>
    <row r="83" customFormat="false" ht="15.05" hidden="true" customHeight="false" outlineLevel="0" collapsed="false">
      <c r="A83" s="242" t="n">
        <v>71648331</v>
      </c>
      <c r="B83" s="237" t="s">
        <v>237</v>
      </c>
      <c r="C83" s="237" t="s">
        <v>243</v>
      </c>
      <c r="D83" s="237" t="s">
        <v>116</v>
      </c>
      <c r="E83" s="238" t="n">
        <v>43927</v>
      </c>
      <c r="F83" s="238" t="n">
        <v>43927</v>
      </c>
      <c r="G83" s="239" t="n">
        <v>2.5</v>
      </c>
      <c r="I83" s="342" t="s">
        <v>174</v>
      </c>
      <c r="L83" s="186" t="n">
        <f aca="false">IF(AND(L$9&gt;=$F83,L$9&lt;=$F83,NOT(ISBLANK($F83))),$G83,"")</f>
        <v>2.5</v>
      </c>
      <c r="M83" s="186" t="str">
        <f aca="false">IF(AND(M$9&gt;=$F83,M$9&lt;=$F83,NOT(ISBLANK($F83))),$G83,"")</f>
        <v/>
      </c>
      <c r="N83" s="186" t="str">
        <f aca="false">IF(AND(N$9&gt;=$F83,N$9&lt;=$F83,NOT(ISBLANK($F83))),$G83,"")</f>
        <v/>
      </c>
      <c r="O83" s="186" t="str">
        <f aca="false">IF(AND(O$9&gt;=$F83,O$9&lt;=$F83,NOT(ISBLANK($F83))),$G83,"")</f>
        <v/>
      </c>
      <c r="P83" s="186" t="str">
        <f aca="false">IF(AND(P$9&gt;=$F83,P$9&lt;=$F83,NOT(ISBLANK($F83))),$G83,"")</f>
        <v/>
      </c>
      <c r="Q83" s="186" t="str">
        <f aca="false">IF(AND(Q$9&gt;=$F83,Q$9&lt;=$F83,NOT(ISBLANK($F83))),$G83,"")</f>
        <v/>
      </c>
      <c r="R83" s="186" t="str">
        <f aca="false">IF(AND(R$9&gt;=$F83,R$9&lt;=$F83,NOT(ISBLANK($F83))),$G83,"")</f>
        <v/>
      </c>
    </row>
    <row r="84" customFormat="false" ht="15.05" hidden="true" customHeight="false" outlineLevel="0" collapsed="false">
      <c r="A84" s="242" t="n">
        <v>71648339</v>
      </c>
      <c r="B84" s="237" t="s">
        <v>237</v>
      </c>
      <c r="C84" s="237" t="s">
        <v>195</v>
      </c>
      <c r="D84" s="237" t="s">
        <v>144</v>
      </c>
      <c r="E84" s="238" t="n">
        <v>43927</v>
      </c>
      <c r="F84" s="238" t="n">
        <v>43927</v>
      </c>
      <c r="G84" s="239" t="n">
        <v>4</v>
      </c>
      <c r="I84" s="342" t="s">
        <v>174</v>
      </c>
      <c r="L84" s="186" t="n">
        <f aca="false">IF(AND(L$9&gt;=$F84,L$9&lt;=$F84,NOT(ISBLANK($F84))),$G84,"")</f>
        <v>4</v>
      </c>
      <c r="M84" s="186" t="str">
        <f aca="false">IF(AND(M$9&gt;=$F84,M$9&lt;=$F84,NOT(ISBLANK($F84))),$G84,"")</f>
        <v/>
      </c>
      <c r="N84" s="186" t="str">
        <f aca="false">IF(AND(N$9&gt;=$F84,N$9&lt;=$F84,NOT(ISBLANK($F84))),$G84,"")</f>
        <v/>
      </c>
      <c r="O84" s="186" t="str">
        <f aca="false">IF(AND(O$9&gt;=$F84,O$9&lt;=$F84,NOT(ISBLANK($F84))),$G84,"")</f>
        <v/>
      </c>
      <c r="P84" s="186" t="str">
        <f aca="false">IF(AND(P$9&gt;=$F84,P$9&lt;=$F84,NOT(ISBLANK($F84))),$G84,"")</f>
        <v/>
      </c>
      <c r="Q84" s="186" t="str">
        <f aca="false">IF(AND(Q$9&gt;=$F84,Q$9&lt;=$F84,NOT(ISBLANK($F84))),$G84,"")</f>
        <v/>
      </c>
      <c r="R84" s="186" t="str">
        <f aca="false">IF(AND(R$9&gt;=$F84,R$9&lt;=$F84,NOT(ISBLANK($F84))),$G84,"")</f>
        <v/>
      </c>
    </row>
    <row r="85" customFormat="false" ht="15.05" hidden="false" customHeight="false" outlineLevel="0" collapsed="false">
      <c r="A85" s="242" t="n">
        <v>71648351</v>
      </c>
      <c r="B85" s="237" t="s">
        <v>506</v>
      </c>
      <c r="C85" s="237" t="s">
        <v>507</v>
      </c>
      <c r="D85" s="237" t="s">
        <v>167</v>
      </c>
      <c r="E85" s="238" t="n">
        <v>43927</v>
      </c>
      <c r="F85" s="238" t="n">
        <v>43927</v>
      </c>
      <c r="G85" s="239" t="n">
        <v>4</v>
      </c>
      <c r="I85" s="342" t="s">
        <v>174</v>
      </c>
      <c r="L85" s="186" t="n">
        <f aca="false">IF(AND(L$9&gt;=$F85,L$9&lt;=$F85,NOT(ISBLANK($F85))),$G85,"")</f>
        <v>4</v>
      </c>
      <c r="M85" s="186" t="str">
        <f aca="false">IF(AND(M$9&gt;=$F85,M$9&lt;=$F85,NOT(ISBLANK($F85))),$G85,"")</f>
        <v/>
      </c>
      <c r="N85" s="186" t="str">
        <f aca="false">IF(AND(N$9&gt;=$F85,N$9&lt;=$F85,NOT(ISBLANK($F85))),$G85,"")</f>
        <v/>
      </c>
      <c r="O85" s="186" t="str">
        <f aca="false">IF(AND(O$9&gt;=$F85,O$9&lt;=$F85,NOT(ISBLANK($F85))),$G85,"")</f>
        <v/>
      </c>
      <c r="P85" s="186" t="str">
        <f aca="false">IF(AND(P$9&gt;=$F85,P$9&lt;=$F85,NOT(ISBLANK($F85))),$G85,"")</f>
        <v/>
      </c>
      <c r="Q85" s="186" t="str">
        <f aca="false">IF(AND(Q$9&gt;=$F85,Q$9&lt;=$F85,NOT(ISBLANK($F85))),$G85,"")</f>
        <v/>
      </c>
      <c r="R85" s="186" t="str">
        <f aca="false">IF(AND(R$9&gt;=$F85,R$9&lt;=$F85,NOT(ISBLANK($F85))),$G85,"")</f>
        <v/>
      </c>
    </row>
    <row r="86" customFormat="false" ht="15.05" hidden="false" customHeight="false" outlineLevel="0" collapsed="false">
      <c r="A86" s="242" t="n">
        <v>71648356</v>
      </c>
      <c r="B86" s="237" t="s">
        <v>511</v>
      </c>
      <c r="C86" s="237" t="s">
        <v>512</v>
      </c>
      <c r="D86" s="237" t="s">
        <v>167</v>
      </c>
      <c r="E86" s="238" t="n">
        <v>43927</v>
      </c>
      <c r="F86" s="238" t="n">
        <v>43927</v>
      </c>
      <c r="G86" s="239" t="n">
        <v>4</v>
      </c>
      <c r="I86" s="342" t="s">
        <v>174</v>
      </c>
      <c r="L86" s="186" t="n">
        <f aca="false">IF(AND(L$9&gt;=$F86,L$9&lt;=$F86,NOT(ISBLANK($F86))),$G86,"")</f>
        <v>4</v>
      </c>
      <c r="M86" s="186" t="str">
        <f aca="false">IF(AND(M$9&gt;=$F86,M$9&lt;=$F86,NOT(ISBLANK($F86))),$G86,"")</f>
        <v/>
      </c>
      <c r="N86" s="186" t="str">
        <f aca="false">IF(AND(N$9&gt;=$F86,N$9&lt;=$F86,NOT(ISBLANK($F86))),$G86,"")</f>
        <v/>
      </c>
      <c r="O86" s="186" t="str">
        <f aca="false">IF(AND(O$9&gt;=$F86,O$9&lt;=$F86,NOT(ISBLANK($F86))),$G86,"")</f>
        <v/>
      </c>
      <c r="P86" s="186" t="str">
        <f aca="false">IF(AND(P$9&gt;=$F86,P$9&lt;=$F86,NOT(ISBLANK($F86))),$G86,"")</f>
        <v/>
      </c>
      <c r="Q86" s="186" t="str">
        <f aca="false">IF(AND(Q$9&gt;=$F86,Q$9&lt;=$F86,NOT(ISBLANK($F86))),$G86,"")</f>
        <v/>
      </c>
      <c r="R86" s="186" t="str">
        <f aca="false">IF(AND(R$9&gt;=$F86,R$9&lt;=$F86,NOT(ISBLANK($F86))),$G86,"")</f>
        <v/>
      </c>
    </row>
    <row r="87" customFormat="false" ht="15.05" hidden="true" customHeight="false" outlineLevel="0" collapsed="false">
      <c r="A87" s="242" t="n">
        <v>71648361</v>
      </c>
      <c r="B87" s="237" t="s">
        <v>515</v>
      </c>
      <c r="C87" s="237" t="s">
        <v>516</v>
      </c>
      <c r="D87" s="237" t="s">
        <v>155</v>
      </c>
      <c r="E87" s="238" t="n">
        <v>43927</v>
      </c>
      <c r="F87" s="238" t="n">
        <v>43927</v>
      </c>
      <c r="G87" s="239" t="n">
        <v>1.2</v>
      </c>
      <c r="I87" s="342" t="s">
        <v>174</v>
      </c>
      <c r="L87" s="186" t="n">
        <f aca="false">IF(AND(L$9&gt;=$F87,L$9&lt;=$F87,NOT(ISBLANK($F87))),$G87,"")</f>
        <v>1.2</v>
      </c>
      <c r="M87" s="186" t="str">
        <f aca="false">IF(AND(M$9&gt;=$F87,M$9&lt;=$F87,NOT(ISBLANK($F87))),$G87,"")</f>
        <v/>
      </c>
      <c r="N87" s="186" t="str">
        <f aca="false">IF(AND(N$9&gt;=$F87,N$9&lt;=$F87,NOT(ISBLANK($F87))),$G87,"")</f>
        <v/>
      </c>
      <c r="O87" s="186" t="str">
        <f aca="false">IF(AND(O$9&gt;=$F87,O$9&lt;=$F87,NOT(ISBLANK($F87))),$G87,"")</f>
        <v/>
      </c>
      <c r="P87" s="186" t="str">
        <f aca="false">IF(AND(P$9&gt;=$F87,P$9&lt;=$F87,NOT(ISBLANK($F87))),$G87,"")</f>
        <v/>
      </c>
      <c r="Q87" s="186" t="str">
        <f aca="false">IF(AND(Q$9&gt;=$F87,Q$9&lt;=$F87,NOT(ISBLANK($F87))),$G87,"")</f>
        <v/>
      </c>
      <c r="R87" s="186" t="str">
        <f aca="false">IF(AND(R$9&gt;=$F87,R$9&lt;=$F87,NOT(ISBLANK($F87))),$G87,"")</f>
        <v/>
      </c>
    </row>
    <row r="88" customFormat="false" ht="15.05" hidden="true" customHeight="false" outlineLevel="0" collapsed="false">
      <c r="A88" s="242" t="n">
        <v>71648366</v>
      </c>
      <c r="B88" s="237" t="s">
        <v>257</v>
      </c>
      <c r="C88" s="237" t="s">
        <v>258</v>
      </c>
      <c r="D88" s="237" t="s">
        <v>116</v>
      </c>
      <c r="E88" s="238" t="n">
        <v>43927</v>
      </c>
      <c r="F88" s="238" t="n">
        <v>43927</v>
      </c>
      <c r="G88" s="239" t="n">
        <v>0.3</v>
      </c>
      <c r="I88" s="342" t="s">
        <v>174</v>
      </c>
      <c r="L88" s="186" t="n">
        <f aca="false">IF(AND(L$9&gt;=$F88,L$9&lt;=$F88,NOT(ISBLANK($F88))),$G88,"")</f>
        <v>0.3</v>
      </c>
      <c r="M88" s="186" t="str">
        <f aca="false">IF(AND(M$9&gt;=$F88,M$9&lt;=$F88,NOT(ISBLANK($F88))),$G88,"")</f>
        <v/>
      </c>
      <c r="N88" s="186" t="str">
        <f aca="false">IF(AND(N$9&gt;=$F88,N$9&lt;=$F88,NOT(ISBLANK($F88))),$G88,"")</f>
        <v/>
      </c>
      <c r="O88" s="186" t="str">
        <f aca="false">IF(AND(O$9&gt;=$F88,O$9&lt;=$F88,NOT(ISBLANK($F88))),$G88,"")</f>
        <v/>
      </c>
      <c r="P88" s="186" t="str">
        <f aca="false">IF(AND(P$9&gt;=$F88,P$9&lt;=$F88,NOT(ISBLANK($F88))),$G88,"")</f>
        <v/>
      </c>
      <c r="Q88" s="186" t="str">
        <f aca="false">IF(AND(Q$9&gt;=$F88,Q$9&lt;=$F88,NOT(ISBLANK($F88))),$G88,"")</f>
        <v/>
      </c>
      <c r="R88" s="186" t="str">
        <f aca="false">IF(AND(R$9&gt;=$F88,R$9&lt;=$F88,NOT(ISBLANK($F88))),$G88,"")</f>
        <v/>
      </c>
    </row>
    <row r="89" customFormat="false" ht="15.05" hidden="true" customHeight="false" outlineLevel="0" collapsed="false">
      <c r="A89" s="242" t="n">
        <v>71648371</v>
      </c>
      <c r="B89" s="237" t="s">
        <v>520</v>
      </c>
      <c r="C89" s="237" t="s">
        <v>521</v>
      </c>
      <c r="D89" s="237" t="s">
        <v>132</v>
      </c>
      <c r="E89" s="238" t="n">
        <v>43927</v>
      </c>
      <c r="F89" s="238" t="n">
        <v>43927</v>
      </c>
      <c r="G89" s="239" t="n">
        <v>1</v>
      </c>
      <c r="I89" s="342" t="s">
        <v>174</v>
      </c>
      <c r="L89" s="186" t="n">
        <f aca="false">IF(AND(L$9&gt;=$F89,L$9&lt;=$F89,NOT(ISBLANK($F89))),$G89,"")</f>
        <v>1</v>
      </c>
      <c r="M89" s="186" t="str">
        <f aca="false">IF(AND(M$9&gt;=$F89,M$9&lt;=$F89,NOT(ISBLANK($F89))),$G89,"")</f>
        <v/>
      </c>
      <c r="N89" s="186" t="str">
        <f aca="false">IF(AND(N$9&gt;=$F89,N$9&lt;=$F89,NOT(ISBLANK($F89))),$G89,"")</f>
        <v/>
      </c>
      <c r="O89" s="186" t="str">
        <f aca="false">IF(AND(O$9&gt;=$F89,O$9&lt;=$F89,NOT(ISBLANK($F89))),$G89,"")</f>
        <v/>
      </c>
      <c r="P89" s="186" t="str">
        <f aca="false">IF(AND(P$9&gt;=$F89,P$9&lt;=$F89,NOT(ISBLANK($F89))),$G89,"")</f>
        <v/>
      </c>
      <c r="Q89" s="186" t="str">
        <f aca="false">IF(AND(Q$9&gt;=$F89,Q$9&lt;=$F89,NOT(ISBLANK($F89))),$G89,"")</f>
        <v/>
      </c>
      <c r="R89" s="186" t="str">
        <f aca="false">IF(AND(R$9&gt;=$F89,R$9&lt;=$F89,NOT(ISBLANK($F89))),$G89,"")</f>
        <v/>
      </c>
    </row>
    <row r="90" customFormat="false" ht="15.05" hidden="true" customHeight="false" outlineLevel="0" collapsed="false">
      <c r="A90" s="242" t="n">
        <v>71648376</v>
      </c>
      <c r="B90" s="237" t="s">
        <v>515</v>
      </c>
      <c r="C90" s="237" t="s">
        <v>524</v>
      </c>
      <c r="D90" s="237" t="s">
        <v>136</v>
      </c>
      <c r="E90" s="238" t="n">
        <v>43927</v>
      </c>
      <c r="F90" s="238" t="n">
        <v>43927</v>
      </c>
      <c r="G90" s="239" t="n">
        <v>1</v>
      </c>
      <c r="I90" s="342" t="s">
        <v>174</v>
      </c>
      <c r="L90" s="186" t="n">
        <f aca="false">IF(AND(L$9&gt;=$F90,L$9&lt;=$F90,NOT(ISBLANK($F90))),$G90,"")</f>
        <v>1</v>
      </c>
      <c r="M90" s="186" t="str">
        <f aca="false">IF(AND(M$9&gt;=$F90,M$9&lt;=$F90,NOT(ISBLANK($F90))),$G90,"")</f>
        <v/>
      </c>
      <c r="N90" s="186" t="str">
        <f aca="false">IF(AND(N$9&gt;=$F90,N$9&lt;=$F90,NOT(ISBLANK($F90))),$G90,"")</f>
        <v/>
      </c>
      <c r="O90" s="186" t="str">
        <f aca="false">IF(AND(O$9&gt;=$F90,O$9&lt;=$F90,NOT(ISBLANK($F90))),$G90,"")</f>
        <v/>
      </c>
      <c r="P90" s="186" t="str">
        <f aca="false">IF(AND(P$9&gt;=$F90,P$9&lt;=$F90,NOT(ISBLANK($F90))),$G90,"")</f>
        <v/>
      </c>
      <c r="Q90" s="186" t="str">
        <f aca="false">IF(AND(Q$9&gt;=$F90,Q$9&lt;=$F90,NOT(ISBLANK($F90))),$G90,"")</f>
        <v/>
      </c>
      <c r="R90" s="186" t="str">
        <f aca="false">IF(AND(R$9&gt;=$F90,R$9&lt;=$F90,NOT(ISBLANK($F90))),$G90,"")</f>
        <v/>
      </c>
    </row>
    <row r="91" customFormat="false" ht="15.05" hidden="true" customHeight="false" outlineLevel="0" collapsed="false">
      <c r="A91" s="242" t="n">
        <v>71648381</v>
      </c>
      <c r="B91" s="237" t="s">
        <v>394</v>
      </c>
      <c r="C91" s="237" t="s">
        <v>526</v>
      </c>
      <c r="D91" s="237" t="s">
        <v>128</v>
      </c>
      <c r="E91" s="238" t="n">
        <v>43927</v>
      </c>
      <c r="F91" s="238" t="n">
        <v>43927</v>
      </c>
      <c r="G91" s="239" t="n">
        <v>1</v>
      </c>
      <c r="I91" s="342" t="s">
        <v>174</v>
      </c>
      <c r="L91" s="186" t="n">
        <f aca="false">IF(AND(L$9&gt;=$F91,L$9&lt;=$F91,NOT(ISBLANK($F91))),$G91,"")</f>
        <v>1</v>
      </c>
      <c r="M91" s="186" t="str">
        <f aca="false">IF(AND(M$9&gt;=$F91,M$9&lt;=$F91,NOT(ISBLANK($F91))),$G91,"")</f>
        <v/>
      </c>
      <c r="N91" s="186" t="str">
        <f aca="false">IF(AND(N$9&gt;=$F91,N$9&lt;=$F91,NOT(ISBLANK($F91))),$G91,"")</f>
        <v/>
      </c>
      <c r="O91" s="186" t="str">
        <f aca="false">IF(AND(O$9&gt;=$F91,O$9&lt;=$F91,NOT(ISBLANK($F91))),$G91,"")</f>
        <v/>
      </c>
      <c r="P91" s="186" t="str">
        <f aca="false">IF(AND(P$9&gt;=$F91,P$9&lt;=$F91,NOT(ISBLANK($F91))),$G91,"")</f>
        <v/>
      </c>
      <c r="Q91" s="186" t="str">
        <f aca="false">IF(AND(Q$9&gt;=$F91,Q$9&lt;=$F91,NOT(ISBLANK($F91))),$G91,"")</f>
        <v/>
      </c>
      <c r="R91" s="186" t="str">
        <f aca="false">IF(AND(R$9&gt;=$F91,R$9&lt;=$F91,NOT(ISBLANK($F91))),$G91,"")</f>
        <v/>
      </c>
    </row>
    <row r="92" customFormat="false" ht="15.05" hidden="true" customHeight="false" outlineLevel="0" collapsed="false">
      <c r="A92" s="242" t="n">
        <v>71648386</v>
      </c>
      <c r="B92" s="237" t="s">
        <v>528</v>
      </c>
      <c r="C92" s="237" t="s">
        <v>529</v>
      </c>
      <c r="D92" s="237" t="s">
        <v>126</v>
      </c>
      <c r="E92" s="238" t="n">
        <v>43927</v>
      </c>
      <c r="F92" s="238" t="n">
        <v>43927</v>
      </c>
      <c r="G92" s="239" t="n">
        <v>1</v>
      </c>
      <c r="I92" s="342" t="s">
        <v>875</v>
      </c>
      <c r="L92" s="186" t="n">
        <f aca="false">IF(AND(L$9&gt;=$F92,L$9&lt;=$F92,NOT(ISBLANK($F92))),$G92,"")</f>
        <v>1</v>
      </c>
      <c r="M92" s="186" t="str">
        <f aca="false">IF(AND(M$9&gt;=$F92,M$9&lt;=$F92,NOT(ISBLANK($F92))),$G92,"")</f>
        <v/>
      </c>
      <c r="N92" s="186" t="str">
        <f aca="false">IF(AND(N$9&gt;=$F92,N$9&lt;=$F92,NOT(ISBLANK($F92))),$G92,"")</f>
        <v/>
      </c>
      <c r="O92" s="186" t="str">
        <f aca="false">IF(AND(O$9&gt;=$F92,O$9&lt;=$F92,NOT(ISBLANK($F92))),$G92,"")</f>
        <v/>
      </c>
      <c r="P92" s="186" t="str">
        <f aca="false">IF(AND(P$9&gt;=$F92,P$9&lt;=$F92,NOT(ISBLANK($F92))),$G92,"")</f>
        <v/>
      </c>
      <c r="Q92" s="186" t="str">
        <f aca="false">IF(AND(Q$9&gt;=$F92,Q$9&lt;=$F92,NOT(ISBLANK($F92))),$G92,"")</f>
        <v/>
      </c>
      <c r="R92" s="186" t="str">
        <f aca="false">IF(AND(R$9&gt;=$F92,R$9&lt;=$F92,NOT(ISBLANK($F92))),$G92,"")</f>
        <v/>
      </c>
    </row>
    <row r="93" customFormat="false" ht="15.05" hidden="true" customHeight="false" outlineLevel="0" collapsed="false">
      <c r="A93" s="242" t="n">
        <v>71648447</v>
      </c>
      <c r="B93" s="237" t="s">
        <v>347</v>
      </c>
      <c r="C93" s="237" t="s">
        <v>531</v>
      </c>
      <c r="D93" s="237" t="s">
        <v>138</v>
      </c>
      <c r="E93" s="238" t="n">
        <v>43927</v>
      </c>
      <c r="F93" s="238" t="n">
        <v>43927</v>
      </c>
      <c r="G93" s="239" t="n">
        <v>6</v>
      </c>
      <c r="I93" s="342" t="s">
        <v>174</v>
      </c>
      <c r="L93" s="186" t="n">
        <f aca="false">IF(AND(L$9&gt;=$F93,L$9&lt;=$F93,NOT(ISBLANK($F93))),$G93,"")</f>
        <v>6</v>
      </c>
      <c r="M93" s="186" t="str">
        <f aca="false">IF(AND(M$9&gt;=$F93,M$9&lt;=$F93,NOT(ISBLANK($F93))),$G93,"")</f>
        <v/>
      </c>
      <c r="N93" s="186" t="str">
        <f aca="false">IF(AND(N$9&gt;=$F93,N$9&lt;=$F93,NOT(ISBLANK($F93))),$G93,"")</f>
        <v/>
      </c>
      <c r="O93" s="186" t="str">
        <f aca="false">IF(AND(O$9&gt;=$F93,O$9&lt;=$F93,NOT(ISBLANK($F93))),$G93,"")</f>
        <v/>
      </c>
      <c r="P93" s="186" t="str">
        <f aca="false">IF(AND(P$9&gt;=$F93,P$9&lt;=$F93,NOT(ISBLANK($F93))),$G93,"")</f>
        <v/>
      </c>
      <c r="Q93" s="186" t="str">
        <f aca="false">IF(AND(Q$9&gt;=$F93,Q$9&lt;=$F93,NOT(ISBLANK($F93))),$G93,"")</f>
        <v/>
      </c>
      <c r="R93" s="186" t="str">
        <f aca="false">IF(AND(R$9&gt;=$F93,R$9&lt;=$F93,NOT(ISBLANK($F93))),$G93,"")</f>
        <v/>
      </c>
    </row>
    <row r="94" customFormat="false" ht="15.05" hidden="true" customHeight="false" outlineLevel="0" collapsed="false">
      <c r="A94" s="242" t="n">
        <v>71649900</v>
      </c>
      <c r="B94" s="237" t="s">
        <v>328</v>
      </c>
      <c r="C94" s="237" t="s">
        <v>534</v>
      </c>
      <c r="D94" s="237" t="s">
        <v>144</v>
      </c>
      <c r="E94" s="238" t="n">
        <v>43927</v>
      </c>
      <c r="F94" s="238" t="n">
        <v>43927</v>
      </c>
      <c r="G94" s="239" t="n">
        <v>1</v>
      </c>
      <c r="I94" s="342" t="s">
        <v>174</v>
      </c>
      <c r="L94" s="186" t="n">
        <f aca="false">IF(AND(L$9&gt;=$F94,L$9&lt;=$F94,NOT(ISBLANK($F94))),$G94,"")</f>
        <v>1</v>
      </c>
      <c r="M94" s="186" t="str">
        <f aca="false">IF(AND(M$9&gt;=$F94,M$9&lt;=$F94,NOT(ISBLANK($F94))),$G94,"")</f>
        <v/>
      </c>
      <c r="N94" s="186" t="str">
        <f aca="false">IF(AND(N$9&gt;=$F94,N$9&lt;=$F94,NOT(ISBLANK($F94))),$G94,"")</f>
        <v/>
      </c>
      <c r="O94" s="186" t="str">
        <f aca="false">IF(AND(O$9&gt;=$F94,O$9&lt;=$F94,NOT(ISBLANK($F94))),$G94,"")</f>
        <v/>
      </c>
      <c r="P94" s="186" t="str">
        <f aca="false">IF(AND(P$9&gt;=$F94,P$9&lt;=$F94,NOT(ISBLANK($F94))),$G94,"")</f>
        <v/>
      </c>
      <c r="Q94" s="186" t="str">
        <f aca="false">IF(AND(Q$9&gt;=$F94,Q$9&lt;=$F94,NOT(ISBLANK($F94))),$G94,"")</f>
        <v/>
      </c>
      <c r="R94" s="186" t="str">
        <f aca="false">IF(AND(R$9&gt;=$F94,R$9&lt;=$F94,NOT(ISBLANK($F94))),$G94,"")</f>
        <v/>
      </c>
    </row>
    <row r="95" customFormat="false" ht="15.05" hidden="true" customHeight="false" outlineLevel="0" collapsed="false">
      <c r="A95" s="242" t="n">
        <v>71653520</v>
      </c>
      <c r="B95" s="237" t="s">
        <v>403</v>
      </c>
      <c r="C95" s="237" t="s">
        <v>537</v>
      </c>
      <c r="D95" s="237" t="s">
        <v>116</v>
      </c>
      <c r="E95" s="238" t="n">
        <v>43927</v>
      </c>
      <c r="F95" s="238" t="n">
        <v>43927</v>
      </c>
      <c r="G95" s="239" t="n">
        <v>0</v>
      </c>
      <c r="I95" s="342" t="s">
        <v>174</v>
      </c>
      <c r="L95" s="186" t="n">
        <f aca="false">IF(AND(L$9&gt;=$F95,L$9&lt;=$F95,NOT(ISBLANK($F95))),$G95,"")</f>
        <v>0</v>
      </c>
      <c r="M95" s="186" t="str">
        <f aca="false">IF(AND(M$9&gt;=$F95,M$9&lt;=$F95,NOT(ISBLANK($F95))),$G95,"")</f>
        <v/>
      </c>
      <c r="N95" s="186" t="str">
        <f aca="false">IF(AND(N$9&gt;=$F95,N$9&lt;=$F95,NOT(ISBLANK($F95))),$G95,"")</f>
        <v/>
      </c>
      <c r="O95" s="186" t="str">
        <f aca="false">IF(AND(O$9&gt;=$F95,O$9&lt;=$F95,NOT(ISBLANK($F95))),$G95,"")</f>
        <v/>
      </c>
      <c r="P95" s="186" t="str">
        <f aca="false">IF(AND(P$9&gt;=$F95,P$9&lt;=$F95,NOT(ISBLANK($F95))),$G95,"")</f>
        <v/>
      </c>
      <c r="Q95" s="186" t="str">
        <f aca="false">IF(AND(Q$9&gt;=$F95,Q$9&lt;=$F95,NOT(ISBLANK($F95))),$G95,"")</f>
        <v/>
      </c>
      <c r="R95" s="186" t="str">
        <f aca="false">IF(AND(R$9&gt;=$F95,R$9&lt;=$F95,NOT(ISBLANK($F95))),$G95,"")</f>
        <v/>
      </c>
    </row>
    <row r="96" customFormat="false" ht="15.05" hidden="true" customHeight="false" outlineLevel="0" collapsed="false">
      <c r="A96" s="242" t="n">
        <v>71654642</v>
      </c>
      <c r="B96" s="237" t="s">
        <v>347</v>
      </c>
      <c r="C96" s="237" t="s">
        <v>540</v>
      </c>
      <c r="D96" s="237" t="s">
        <v>541</v>
      </c>
      <c r="E96" s="238" t="n">
        <v>43927</v>
      </c>
      <c r="F96" s="238" t="n">
        <v>43927</v>
      </c>
      <c r="G96" s="239" t="n">
        <v>1</v>
      </c>
      <c r="I96" s="342" t="s">
        <v>174</v>
      </c>
      <c r="L96" s="186" t="n">
        <f aca="false">IF(AND(L$9&gt;=$F96,L$9&lt;=$F96,NOT(ISBLANK($F96))),$G96,"")</f>
        <v>1</v>
      </c>
      <c r="M96" s="186" t="str">
        <f aca="false">IF(AND(M$9&gt;=$F96,M$9&lt;=$F96,NOT(ISBLANK($F96))),$G96,"")</f>
        <v/>
      </c>
      <c r="N96" s="186" t="str">
        <f aca="false">IF(AND(N$9&gt;=$F96,N$9&lt;=$F96,NOT(ISBLANK($F96))),$G96,"")</f>
        <v/>
      </c>
      <c r="O96" s="186" t="str">
        <f aca="false">IF(AND(O$9&gt;=$F96,O$9&lt;=$F96,NOT(ISBLANK($F96))),$G96,"")</f>
        <v/>
      </c>
      <c r="P96" s="186" t="str">
        <f aca="false">IF(AND(P$9&gt;=$F96,P$9&lt;=$F96,NOT(ISBLANK($F96))),$G96,"")</f>
        <v/>
      </c>
      <c r="Q96" s="186" t="str">
        <f aca="false">IF(AND(Q$9&gt;=$F96,Q$9&lt;=$F96,NOT(ISBLANK($F96))),$G96,"")</f>
        <v/>
      </c>
      <c r="R96" s="186" t="str">
        <f aca="false">IF(AND(R$9&gt;=$F96,R$9&lt;=$F96,NOT(ISBLANK($F96))),$G96,"")</f>
        <v/>
      </c>
    </row>
    <row r="97" customFormat="false" ht="15.05" hidden="true" customHeight="false" outlineLevel="0" collapsed="false">
      <c r="A97" s="242" t="n">
        <v>71655700</v>
      </c>
      <c r="B97" s="237" t="s">
        <v>544</v>
      </c>
      <c r="C97" s="237" t="s">
        <v>545</v>
      </c>
      <c r="D97" s="237" t="s">
        <v>128</v>
      </c>
      <c r="E97" s="238" t="n">
        <v>43927</v>
      </c>
      <c r="F97" s="238" t="n">
        <v>43927</v>
      </c>
      <c r="G97" s="239" t="n">
        <v>0.5</v>
      </c>
      <c r="I97" s="342" t="s">
        <v>174</v>
      </c>
      <c r="L97" s="186" t="n">
        <f aca="false">IF(AND(L$9&gt;=$F97,L$9&lt;=$F97,NOT(ISBLANK($F97))),$G97,"")</f>
        <v>0.5</v>
      </c>
      <c r="M97" s="186" t="str">
        <f aca="false">IF(AND(M$9&gt;=$F97,M$9&lt;=$F97,NOT(ISBLANK($F97))),$G97,"")</f>
        <v/>
      </c>
      <c r="N97" s="186" t="str">
        <f aca="false">IF(AND(N$9&gt;=$F97,N$9&lt;=$F97,NOT(ISBLANK($F97))),$G97,"")</f>
        <v/>
      </c>
      <c r="O97" s="186" t="str">
        <f aca="false">IF(AND(O$9&gt;=$F97,O$9&lt;=$F97,NOT(ISBLANK($F97))),$G97,"")</f>
        <v/>
      </c>
      <c r="P97" s="186" t="str">
        <f aca="false">IF(AND(P$9&gt;=$F97,P$9&lt;=$F97,NOT(ISBLANK($F97))),$G97,"")</f>
        <v/>
      </c>
      <c r="Q97" s="186" t="str">
        <f aca="false">IF(AND(Q$9&gt;=$F97,Q$9&lt;=$F97,NOT(ISBLANK($F97))),$G97,"")</f>
        <v/>
      </c>
      <c r="R97" s="186" t="str">
        <f aca="false">IF(AND(R$9&gt;=$F97,R$9&lt;=$F97,NOT(ISBLANK($F97))),$G97,"")</f>
        <v/>
      </c>
    </row>
    <row r="98" customFormat="false" ht="15.05" hidden="true" customHeight="false" outlineLevel="0" collapsed="false">
      <c r="A98" s="242" t="n">
        <v>71655868</v>
      </c>
      <c r="B98" s="237" t="s">
        <v>340</v>
      </c>
      <c r="C98" s="237" t="s">
        <v>548</v>
      </c>
      <c r="D98" s="237" t="s">
        <v>138</v>
      </c>
      <c r="E98" s="238" t="n">
        <v>43927</v>
      </c>
      <c r="F98" s="238" t="n">
        <v>43927</v>
      </c>
      <c r="G98" s="239" t="n">
        <v>2</v>
      </c>
      <c r="I98" s="342" t="s">
        <v>174</v>
      </c>
      <c r="L98" s="186" t="n">
        <f aca="false">IF(AND(L$9&gt;=$F98,L$9&lt;=$F98,NOT(ISBLANK($F98))),$G98,"")</f>
        <v>2</v>
      </c>
      <c r="M98" s="186" t="str">
        <f aca="false">IF(AND(M$9&gt;=$F98,M$9&lt;=$F98,NOT(ISBLANK($F98))),$G98,"")</f>
        <v/>
      </c>
      <c r="N98" s="186" t="str">
        <f aca="false">IF(AND(N$9&gt;=$F98,N$9&lt;=$F98,NOT(ISBLANK($F98))),$G98,"")</f>
        <v/>
      </c>
      <c r="O98" s="186" t="str">
        <f aca="false">IF(AND(O$9&gt;=$F98,O$9&lt;=$F98,NOT(ISBLANK($F98))),$G98,"")</f>
        <v/>
      </c>
      <c r="P98" s="186" t="str">
        <f aca="false">IF(AND(P$9&gt;=$F98,P$9&lt;=$F98,NOT(ISBLANK($F98))),$G98,"")</f>
        <v/>
      </c>
      <c r="Q98" s="186" t="str">
        <f aca="false">IF(AND(Q$9&gt;=$F98,Q$9&lt;=$F98,NOT(ISBLANK($F98))),$G98,"")</f>
        <v/>
      </c>
      <c r="R98" s="186" t="str">
        <f aca="false">IF(AND(R$9&gt;=$F98,R$9&lt;=$F98,NOT(ISBLANK($F98))),$G98,"")</f>
        <v/>
      </c>
    </row>
    <row r="99" customFormat="false" ht="15.05" hidden="true" customHeight="false" outlineLevel="0" collapsed="false">
      <c r="A99" s="242" t="n">
        <v>71655879</v>
      </c>
      <c r="B99" s="237" t="s">
        <v>551</v>
      </c>
      <c r="C99" s="237" t="s">
        <v>282</v>
      </c>
      <c r="D99" s="237" t="s">
        <v>138</v>
      </c>
      <c r="E99" s="238" t="n">
        <v>43927</v>
      </c>
      <c r="F99" s="238" t="n">
        <v>43927</v>
      </c>
      <c r="G99" s="239" t="n">
        <v>16</v>
      </c>
      <c r="I99" s="343" t="s">
        <v>875</v>
      </c>
      <c r="L99" s="186" t="n">
        <f aca="false">IF(AND(L$9&gt;=$F99,L$9&lt;=$F99,NOT(ISBLANK($F99))),$G99,"")</f>
        <v>16</v>
      </c>
      <c r="M99" s="186" t="str">
        <f aca="false">IF(AND(M$9&gt;=$F99,M$9&lt;=$F99,NOT(ISBLANK($F99))),$G99,"")</f>
        <v/>
      </c>
      <c r="N99" s="186" t="str">
        <f aca="false">IF(AND(N$9&gt;=$F99,N$9&lt;=$F99,NOT(ISBLANK($F99))),$G99,"")</f>
        <v/>
      </c>
      <c r="O99" s="186" t="str">
        <f aca="false">IF(AND(O$9&gt;=$F99,O$9&lt;=$F99,NOT(ISBLANK($F99))),$G99,"")</f>
        <v/>
      </c>
      <c r="P99" s="186" t="str">
        <f aca="false">IF(AND(P$9&gt;=$F99,P$9&lt;=$F99,NOT(ISBLANK($F99))),$G99,"")</f>
        <v/>
      </c>
      <c r="Q99" s="186" t="str">
        <f aca="false">IF(AND(Q$9&gt;=$F99,Q$9&lt;=$F99,NOT(ISBLANK($F99))),$G99,"")</f>
        <v/>
      </c>
      <c r="R99" s="186" t="str">
        <f aca="false">IF(AND(R$9&gt;=$F99,R$9&lt;=$F99,NOT(ISBLANK($F99))),$G99,"")</f>
        <v/>
      </c>
    </row>
    <row r="100" customFormat="false" ht="15.05" hidden="true" customHeight="false" outlineLevel="0" collapsed="false">
      <c r="A100" s="242" t="n">
        <v>71655894</v>
      </c>
      <c r="B100" s="237" t="s">
        <v>528</v>
      </c>
      <c r="C100" s="237" t="s">
        <v>557</v>
      </c>
      <c r="D100" s="237" t="s">
        <v>116</v>
      </c>
      <c r="E100" s="238" t="n">
        <v>43927</v>
      </c>
      <c r="F100" s="238" t="n">
        <v>43927</v>
      </c>
      <c r="G100" s="239" t="n">
        <v>0</v>
      </c>
      <c r="I100" s="342" t="s">
        <v>168</v>
      </c>
      <c r="L100" s="186" t="n">
        <f aca="false">IF(AND(L$9&gt;=$F100,L$9&lt;=$F100,NOT(ISBLANK($F100))),$G100,"")</f>
        <v>0</v>
      </c>
      <c r="M100" s="186" t="str">
        <f aca="false">IF(AND(M$9&gt;=$F100,M$9&lt;=$F100,NOT(ISBLANK($F100))),$G100,"")</f>
        <v/>
      </c>
      <c r="N100" s="186" t="str">
        <f aca="false">IF(AND(N$9&gt;=$F100,N$9&lt;=$F100,NOT(ISBLANK($F100))),$G100,"")</f>
        <v/>
      </c>
      <c r="O100" s="186" t="str">
        <f aca="false">IF(AND(O$9&gt;=$F100,O$9&lt;=$F100,NOT(ISBLANK($F100))),$G100,"")</f>
        <v/>
      </c>
      <c r="P100" s="186" t="str">
        <f aca="false">IF(AND(P$9&gt;=$F100,P$9&lt;=$F100,NOT(ISBLANK($F100))),$G100,"")</f>
        <v/>
      </c>
      <c r="Q100" s="186" t="str">
        <f aca="false">IF(AND(Q$9&gt;=$F100,Q$9&lt;=$F100,NOT(ISBLANK($F100))),$G100,"")</f>
        <v/>
      </c>
      <c r="R100" s="186" t="str">
        <f aca="false">IF(AND(R$9&gt;=$F100,R$9&lt;=$F100,NOT(ISBLANK($F100))),$G100,"")</f>
        <v/>
      </c>
    </row>
    <row r="101" customFormat="false" ht="15.05" hidden="true" customHeight="false" outlineLevel="0" collapsed="false">
      <c r="A101" s="242" t="n">
        <v>71655969</v>
      </c>
      <c r="B101" s="237" t="s">
        <v>328</v>
      </c>
      <c r="C101" s="237" t="s">
        <v>558</v>
      </c>
      <c r="D101" s="237" t="s">
        <v>144</v>
      </c>
      <c r="E101" s="238" t="n">
        <v>43927</v>
      </c>
      <c r="F101" s="238" t="n">
        <v>43927</v>
      </c>
      <c r="G101" s="239" t="n">
        <v>0.5</v>
      </c>
      <c r="I101" s="342" t="s">
        <v>174</v>
      </c>
      <c r="J101" s="348"/>
      <c r="L101" s="186" t="n">
        <f aca="false">IF(AND(L$9&gt;=$F101,L$9&lt;=$F101,NOT(ISBLANK($F101))),$G101,"")</f>
        <v>0.5</v>
      </c>
      <c r="M101" s="186" t="str">
        <f aca="false">IF(AND(M$9&gt;=$F101,M$9&lt;=$F101,NOT(ISBLANK($F101))),$G101,"")</f>
        <v/>
      </c>
      <c r="N101" s="186" t="str">
        <f aca="false">IF(AND(N$9&gt;=$F101,N$9&lt;=$F101,NOT(ISBLANK($F101))),$G101,"")</f>
        <v/>
      </c>
      <c r="O101" s="186" t="str">
        <f aca="false">IF(AND(O$9&gt;=$F101,O$9&lt;=$F101,NOT(ISBLANK($F101))),$G101,"")</f>
        <v/>
      </c>
      <c r="P101" s="186" t="str">
        <f aca="false">IF(AND(P$9&gt;=$F101,P$9&lt;=$F101,NOT(ISBLANK($F101))),$G101,"")</f>
        <v/>
      </c>
      <c r="Q101" s="186" t="str">
        <f aca="false">IF(AND(Q$9&gt;=$F101,Q$9&lt;=$F101,NOT(ISBLANK($F101))),$G101,"")</f>
        <v/>
      </c>
      <c r="R101" s="186" t="str">
        <f aca="false">IF(AND(R$9&gt;=$F101,R$9&lt;=$F101,NOT(ISBLANK($F101))),$G101,"")</f>
        <v/>
      </c>
    </row>
    <row r="102" customFormat="false" ht="15.05" hidden="false" customHeight="false" outlineLevel="0" collapsed="false">
      <c r="A102" s="242" t="n">
        <v>71655972</v>
      </c>
      <c r="B102" s="237" t="s">
        <v>562</v>
      </c>
      <c r="C102" s="237" t="s">
        <v>563</v>
      </c>
      <c r="D102" s="237" t="s">
        <v>168</v>
      </c>
      <c r="E102" s="238" t="n">
        <v>43927</v>
      </c>
      <c r="F102" s="238" t="n">
        <v>43931</v>
      </c>
      <c r="G102" s="239" t="n">
        <v>0</v>
      </c>
      <c r="I102" s="342" t="s">
        <v>174</v>
      </c>
      <c r="L102" s="186" t="str">
        <f aca="false">IF(AND(L$9&gt;=$F102,L$9&lt;=$F102,NOT(ISBLANK($F102))),$G102,"")</f>
        <v/>
      </c>
      <c r="M102" s="186" t="str">
        <f aca="false">IF(AND(M$9&gt;=$F102,M$9&lt;=$F102,NOT(ISBLANK($F102))),$G102,"")</f>
        <v/>
      </c>
      <c r="N102" s="186" t="str">
        <f aca="false">IF(AND(N$9&gt;=$F102,N$9&lt;=$F102,NOT(ISBLANK($F102))),$G102,"")</f>
        <v/>
      </c>
      <c r="O102" s="186" t="str">
        <f aca="false">IF(AND(O$9&gt;=$F102,O$9&lt;=$F102,NOT(ISBLANK($F102))),$G102,"")</f>
        <v/>
      </c>
      <c r="P102" s="186" t="n">
        <f aca="false">IF(AND(P$9&gt;=$F102,P$9&lt;=$F102,NOT(ISBLANK($F102))),$G102,"")</f>
        <v>0</v>
      </c>
      <c r="Q102" s="186" t="str">
        <f aca="false">IF(AND(Q$9&gt;=$F102,Q$9&lt;=$F102,NOT(ISBLANK($F102))),$G102,"")</f>
        <v/>
      </c>
      <c r="R102" s="186" t="str">
        <f aca="false">IF(AND(R$9&gt;=$F102,R$9&lt;=$F102,NOT(ISBLANK($F102))),$G102,"")</f>
        <v/>
      </c>
    </row>
    <row r="103" customFormat="false" ht="15.05" hidden="true" customHeight="false" outlineLevel="0" collapsed="false">
      <c r="A103" s="242" t="n">
        <v>71656001</v>
      </c>
      <c r="B103" s="237" t="s">
        <v>567</v>
      </c>
      <c r="C103" s="237" t="s">
        <v>568</v>
      </c>
      <c r="D103" s="237" t="s">
        <v>138</v>
      </c>
      <c r="E103" s="238" t="n">
        <v>43927</v>
      </c>
      <c r="F103" s="238" t="n">
        <v>43927</v>
      </c>
      <c r="G103" s="239" t="n">
        <v>6</v>
      </c>
      <c r="I103" s="342" t="s">
        <v>174</v>
      </c>
      <c r="L103" s="186" t="n">
        <f aca="false">IF(AND(L$9&gt;=$F103,L$9&lt;=$F103,NOT(ISBLANK($F103))),$G103,"")</f>
        <v>6</v>
      </c>
      <c r="M103" s="186" t="str">
        <f aca="false">IF(AND(M$9&gt;=$F103,M$9&lt;=$F103,NOT(ISBLANK($F103))),$G103,"")</f>
        <v/>
      </c>
      <c r="N103" s="186" t="str">
        <f aca="false">IF(AND(N$9&gt;=$F103,N$9&lt;=$F103,NOT(ISBLANK($F103))),$G103,"")</f>
        <v/>
      </c>
      <c r="O103" s="186" t="str">
        <f aca="false">IF(AND(O$9&gt;=$F103,O$9&lt;=$F103,NOT(ISBLANK($F103))),$G103,"")</f>
        <v/>
      </c>
      <c r="P103" s="186" t="str">
        <f aca="false">IF(AND(P$9&gt;=$F103,P$9&lt;=$F103,NOT(ISBLANK($F103))),$G103,"")</f>
        <v/>
      </c>
      <c r="Q103" s="186" t="str">
        <f aca="false">IF(AND(Q$9&gt;=$F103,Q$9&lt;=$F103,NOT(ISBLANK($F103))),$G103,"")</f>
        <v/>
      </c>
      <c r="R103" s="186" t="str">
        <f aca="false">IF(AND(R$9&gt;=$F103,R$9&lt;=$F103,NOT(ISBLANK($F103))),$G103,"")</f>
        <v/>
      </c>
    </row>
    <row r="104" customFormat="false" ht="15.05" hidden="true" customHeight="false" outlineLevel="0" collapsed="false">
      <c r="A104" s="242" t="n">
        <v>71656303</v>
      </c>
      <c r="B104" s="237" t="s">
        <v>359</v>
      </c>
      <c r="C104" s="237" t="s">
        <v>571</v>
      </c>
      <c r="D104" s="237" t="s">
        <v>151</v>
      </c>
      <c r="E104" s="238" t="n">
        <v>43927</v>
      </c>
      <c r="F104" s="238" t="n">
        <v>43927</v>
      </c>
      <c r="G104" s="239" t="n">
        <v>2</v>
      </c>
      <c r="I104" s="342" t="s">
        <v>168</v>
      </c>
      <c r="L104" s="186" t="n">
        <f aca="false">IF(AND(L$9&gt;=$F104,L$9&lt;=$F104,NOT(ISBLANK($F104))),$G104,"")</f>
        <v>2</v>
      </c>
      <c r="M104" s="186" t="str">
        <f aca="false">IF(AND(M$9&gt;=$F104,M$9&lt;=$F104,NOT(ISBLANK($F104))),$G104,"")</f>
        <v/>
      </c>
      <c r="N104" s="186" t="str">
        <f aca="false">IF(AND(N$9&gt;=$F104,N$9&lt;=$F104,NOT(ISBLANK($F104))),$G104,"")</f>
        <v/>
      </c>
      <c r="O104" s="186" t="str">
        <f aca="false">IF(AND(O$9&gt;=$F104,O$9&lt;=$F104,NOT(ISBLANK($F104))),$G104,"")</f>
        <v/>
      </c>
      <c r="P104" s="186" t="str">
        <f aca="false">IF(AND(P$9&gt;=$F104,P$9&lt;=$F104,NOT(ISBLANK($F104))),$G104,"")</f>
        <v/>
      </c>
      <c r="Q104" s="186" t="str">
        <f aca="false">IF(AND(Q$9&gt;=$F104,Q$9&lt;=$F104,NOT(ISBLANK($F104))),$G104,"")</f>
        <v/>
      </c>
      <c r="R104" s="186" t="str">
        <f aca="false">IF(AND(R$9&gt;=$F104,R$9&lt;=$F104,NOT(ISBLANK($F104))),$G104,"")</f>
        <v/>
      </c>
    </row>
    <row r="105" customFormat="false" ht="15.05" hidden="true" customHeight="false" outlineLevel="0" collapsed="false">
      <c r="A105" s="242" t="n">
        <v>71613207</v>
      </c>
      <c r="B105" s="237" t="s">
        <v>575</v>
      </c>
      <c r="C105" s="237" t="s">
        <v>576</v>
      </c>
      <c r="D105" s="237" t="s">
        <v>132</v>
      </c>
      <c r="E105" s="238" t="n">
        <v>43928</v>
      </c>
      <c r="F105" s="238" t="n">
        <v>43928</v>
      </c>
      <c r="G105" s="239" t="n">
        <v>1</v>
      </c>
      <c r="I105" s="342" t="s">
        <v>174</v>
      </c>
      <c r="L105" s="186" t="str">
        <f aca="false">IF(AND(L$9&gt;=$F105,L$9&lt;=$F105,NOT(ISBLANK($F105))),$G105,"")</f>
        <v/>
      </c>
      <c r="M105" s="186" t="n">
        <f aca="false">IF(AND(M$9&gt;=$F105,M$9&lt;=$F105,NOT(ISBLANK($F105))),$G105,"")</f>
        <v>1</v>
      </c>
      <c r="N105" s="186" t="str">
        <f aca="false">IF(AND(N$9&gt;=$F105,N$9&lt;=$F105,NOT(ISBLANK($F105))),$G105,"")</f>
        <v/>
      </c>
      <c r="O105" s="186" t="str">
        <f aca="false">IF(AND(O$9&gt;=$F105,O$9&lt;=$F105,NOT(ISBLANK($F105))),$G105,"")</f>
        <v/>
      </c>
      <c r="P105" s="186" t="str">
        <f aca="false">IF(AND(P$9&gt;=$F105,P$9&lt;=$F105,NOT(ISBLANK($F105))),$G105,"")</f>
        <v/>
      </c>
      <c r="Q105" s="186" t="str">
        <f aca="false">IF(AND(Q$9&gt;=$F105,Q$9&lt;=$F105,NOT(ISBLANK($F105))),$G105,"")</f>
        <v/>
      </c>
      <c r="R105" s="186" t="str">
        <f aca="false">IF(AND(R$9&gt;=$F105,R$9&lt;=$F105,NOT(ISBLANK($F105))),$G105,"")</f>
        <v/>
      </c>
    </row>
    <row r="106" customFormat="false" ht="15.05" hidden="true" customHeight="false" outlineLevel="0" collapsed="false">
      <c r="A106" s="242" t="n">
        <v>71626265</v>
      </c>
      <c r="B106" s="237" t="s">
        <v>581</v>
      </c>
      <c r="C106" s="237" t="s">
        <v>582</v>
      </c>
      <c r="D106" s="237" t="s">
        <v>138</v>
      </c>
      <c r="E106" s="238" t="n">
        <v>43928</v>
      </c>
      <c r="F106" s="238" t="n">
        <v>43928</v>
      </c>
      <c r="G106" s="239" t="n">
        <v>16</v>
      </c>
      <c r="I106" s="342" t="s">
        <v>174</v>
      </c>
      <c r="L106" s="186" t="str">
        <f aca="false">IF(AND(L$9&gt;=$F106,L$9&lt;=$F106,NOT(ISBLANK($F106))),$G106,"")</f>
        <v/>
      </c>
      <c r="M106" s="186" t="n">
        <f aca="false">IF(AND(M$9&gt;=$F106,M$9&lt;=$F106,NOT(ISBLANK($F106))),$G106,"")</f>
        <v>16</v>
      </c>
      <c r="N106" s="186" t="str">
        <f aca="false">IF(AND(N$9&gt;=$F106,N$9&lt;=$F106,NOT(ISBLANK($F106))),$G106,"")</f>
        <v/>
      </c>
      <c r="O106" s="186" t="str">
        <f aca="false">IF(AND(O$9&gt;=$F106,O$9&lt;=$F106,NOT(ISBLANK($F106))),$G106,"")</f>
        <v/>
      </c>
      <c r="P106" s="186" t="str">
        <f aca="false">IF(AND(P$9&gt;=$F106,P$9&lt;=$F106,NOT(ISBLANK($F106))),$G106,"")</f>
        <v/>
      </c>
      <c r="Q106" s="186" t="str">
        <f aca="false">IF(AND(Q$9&gt;=$F106,Q$9&lt;=$F106,NOT(ISBLANK($F106))),$G106,"")</f>
        <v/>
      </c>
      <c r="R106" s="186" t="str">
        <f aca="false">IF(AND(R$9&gt;=$F106,R$9&lt;=$F106,NOT(ISBLANK($F106))),$G106,"")</f>
        <v/>
      </c>
    </row>
    <row r="107" customFormat="false" ht="15.05" hidden="false" customHeight="false" outlineLevel="0" collapsed="false">
      <c r="A107" s="242" t="n">
        <v>71648212</v>
      </c>
      <c r="B107" s="237" t="s">
        <v>587</v>
      </c>
      <c r="C107" s="237" t="s">
        <v>588</v>
      </c>
      <c r="D107" s="237" t="s">
        <v>167</v>
      </c>
      <c r="E107" s="238" t="n">
        <v>43928</v>
      </c>
      <c r="F107" s="238" t="n">
        <v>43928</v>
      </c>
      <c r="G107" s="239" t="n">
        <v>0</v>
      </c>
      <c r="I107" s="342" t="s">
        <v>174</v>
      </c>
      <c r="L107" s="186" t="str">
        <f aca="false">IF(AND(L$9&gt;=$F107,L$9&lt;=$F107,NOT(ISBLANK($F107))),$G107,"")</f>
        <v/>
      </c>
      <c r="M107" s="186" t="n">
        <f aca="false">IF(AND(M$9&gt;=$F107,M$9&lt;=$F107,NOT(ISBLANK($F107))),$G107,"")</f>
        <v>0</v>
      </c>
      <c r="N107" s="186" t="str">
        <f aca="false">IF(AND(N$9&gt;=$F107,N$9&lt;=$F107,NOT(ISBLANK($F107))),$G107,"")</f>
        <v/>
      </c>
      <c r="O107" s="186" t="str">
        <f aca="false">IF(AND(O$9&gt;=$F107,O$9&lt;=$F107,NOT(ISBLANK($F107))),$G107,"")</f>
        <v/>
      </c>
      <c r="P107" s="186" t="str">
        <f aca="false">IF(AND(P$9&gt;=$F107,P$9&lt;=$F107,NOT(ISBLANK($F107))),$G107,"")</f>
        <v/>
      </c>
      <c r="Q107" s="186" t="str">
        <f aca="false">IF(AND(Q$9&gt;=$F107,Q$9&lt;=$F107,NOT(ISBLANK($F107))),$G107,"")</f>
        <v/>
      </c>
      <c r="R107" s="186" t="str">
        <f aca="false">IF(AND(R$9&gt;=$F107,R$9&lt;=$F107,NOT(ISBLANK($F107))),$G107,"")</f>
        <v/>
      </c>
    </row>
    <row r="108" customFormat="false" ht="15.05" hidden="true" customHeight="false" outlineLevel="0" collapsed="false">
      <c r="A108" s="236" t="n">
        <v>71648259</v>
      </c>
      <c r="B108" s="243" t="s">
        <v>424</v>
      </c>
      <c r="C108" s="243" t="s">
        <v>591</v>
      </c>
      <c r="D108" s="237" t="s">
        <v>335</v>
      </c>
      <c r="E108" s="238" t="n">
        <v>43928</v>
      </c>
      <c r="F108" s="238" t="n">
        <v>43928</v>
      </c>
      <c r="G108" s="239" t="n">
        <v>0</v>
      </c>
      <c r="I108" s="343" t="s">
        <v>875</v>
      </c>
      <c r="L108" s="186" t="str">
        <f aca="false">IF(AND(L$9&gt;=$F108,L$9&lt;=$F108,NOT(ISBLANK($F108))),$G108,"")</f>
        <v/>
      </c>
      <c r="M108" s="186" t="n">
        <f aca="false">IF(AND(M$9&gt;=$F108,M$9&lt;=$F108,NOT(ISBLANK($F108))),$G108,"")</f>
        <v>0</v>
      </c>
      <c r="N108" s="186" t="str">
        <f aca="false">IF(AND(N$9&gt;=$F108,N$9&lt;=$F108,NOT(ISBLANK($F108))),$G108,"")</f>
        <v/>
      </c>
      <c r="O108" s="186" t="str">
        <f aca="false">IF(AND(O$9&gt;=$F108,O$9&lt;=$F108,NOT(ISBLANK($F108))),$G108,"")</f>
        <v/>
      </c>
      <c r="P108" s="186" t="str">
        <f aca="false">IF(AND(P$9&gt;=$F108,P$9&lt;=$F108,NOT(ISBLANK($F108))),$G108,"")</f>
        <v/>
      </c>
      <c r="Q108" s="186" t="str">
        <f aca="false">IF(AND(Q$9&gt;=$F108,Q$9&lt;=$F108,NOT(ISBLANK($F108))),$G108,"")</f>
        <v/>
      </c>
      <c r="R108" s="186" t="str">
        <f aca="false">IF(AND(R$9&gt;=$F108,R$9&lt;=$F108,NOT(ISBLANK($F108))),$G108,"")</f>
        <v/>
      </c>
    </row>
    <row r="109" customFormat="false" ht="15.05" hidden="true" customHeight="false" outlineLevel="0" collapsed="false">
      <c r="A109" s="241"/>
      <c r="B109" s="244"/>
      <c r="C109" s="244"/>
      <c r="D109" s="237" t="s">
        <v>130</v>
      </c>
      <c r="E109" s="238" t="n">
        <v>43928</v>
      </c>
      <c r="F109" s="238" t="n">
        <v>43928</v>
      </c>
      <c r="G109" s="239" t="n">
        <v>6</v>
      </c>
      <c r="I109" s="343" t="s">
        <v>875</v>
      </c>
      <c r="L109" s="186" t="str">
        <f aca="false">IF(AND(L$9&gt;=$F109,L$9&lt;=$F109,NOT(ISBLANK($F109))),$G109,"")</f>
        <v/>
      </c>
      <c r="M109" s="186" t="n">
        <f aca="false">IF(AND(M$9&gt;=$F109,M$9&lt;=$F109,NOT(ISBLANK($F109))),$G109,"")</f>
        <v>6</v>
      </c>
      <c r="N109" s="186" t="str">
        <f aca="false">IF(AND(N$9&gt;=$F109,N$9&lt;=$F109,NOT(ISBLANK($F109))),$G109,"")</f>
        <v/>
      </c>
      <c r="O109" s="186" t="str">
        <f aca="false">IF(AND(O$9&gt;=$F109,O$9&lt;=$F109,NOT(ISBLANK($F109))),$G109,"")</f>
        <v/>
      </c>
      <c r="P109" s="186" t="str">
        <f aca="false">IF(AND(P$9&gt;=$F109,P$9&lt;=$F109,NOT(ISBLANK($F109))),$G109,"")</f>
        <v/>
      </c>
      <c r="Q109" s="186" t="str">
        <f aca="false">IF(AND(Q$9&gt;=$F109,Q$9&lt;=$F109,NOT(ISBLANK($F109))),$G109,"")</f>
        <v/>
      </c>
      <c r="R109" s="186" t="str">
        <f aca="false">IF(AND(R$9&gt;=$F109,R$9&lt;=$F109,NOT(ISBLANK($F109))),$G109,"")</f>
        <v/>
      </c>
    </row>
    <row r="110" customFormat="false" ht="15.05" hidden="true" customHeight="false" outlineLevel="0" collapsed="false">
      <c r="A110" s="242" t="n">
        <v>71648263</v>
      </c>
      <c r="B110" s="237" t="s">
        <v>424</v>
      </c>
      <c r="C110" s="237" t="s">
        <v>593</v>
      </c>
      <c r="D110" s="237" t="s">
        <v>153</v>
      </c>
      <c r="E110" s="238" t="n">
        <v>43928</v>
      </c>
      <c r="F110" s="238" t="n">
        <v>43928</v>
      </c>
      <c r="G110" s="239" t="n">
        <v>3</v>
      </c>
      <c r="I110" s="347" t="s">
        <v>174</v>
      </c>
      <c r="L110" s="186" t="str">
        <f aca="false">IF(AND(L$9&gt;=$F110,L$9&lt;=$F110,NOT(ISBLANK($F110))),$G110,"")</f>
        <v/>
      </c>
      <c r="M110" s="186" t="n">
        <f aca="false">IF(AND(M$9&gt;=$F110,M$9&lt;=$F110,NOT(ISBLANK($F110))),$G110,"")</f>
        <v>3</v>
      </c>
      <c r="N110" s="186" t="str">
        <f aca="false">IF(AND(N$9&gt;=$F110,N$9&lt;=$F110,NOT(ISBLANK($F110))),$G110,"")</f>
        <v/>
      </c>
      <c r="O110" s="186" t="str">
        <f aca="false">IF(AND(O$9&gt;=$F110,O$9&lt;=$F110,NOT(ISBLANK($F110))),$G110,"")</f>
        <v/>
      </c>
      <c r="P110" s="186" t="str">
        <f aca="false">IF(AND(P$9&gt;=$F110,P$9&lt;=$F110,NOT(ISBLANK($F110))),$G110,"")</f>
        <v/>
      </c>
      <c r="Q110" s="186" t="str">
        <f aca="false">IF(AND(Q$9&gt;=$F110,Q$9&lt;=$F110,NOT(ISBLANK($F110))),$G110,"")</f>
        <v/>
      </c>
      <c r="R110" s="186" t="str">
        <f aca="false">IF(AND(R$9&gt;=$F110,R$9&lt;=$F110,NOT(ISBLANK($F110))),$G110,"")</f>
        <v/>
      </c>
    </row>
    <row r="111" customFormat="false" ht="15.05" hidden="true" customHeight="false" outlineLevel="0" collapsed="false">
      <c r="A111" s="236" t="n">
        <v>71648276</v>
      </c>
      <c r="B111" s="243" t="s">
        <v>520</v>
      </c>
      <c r="C111" s="243" t="s">
        <v>595</v>
      </c>
      <c r="D111" s="237" t="s">
        <v>144</v>
      </c>
      <c r="E111" s="238" t="n">
        <v>43928</v>
      </c>
      <c r="F111" s="238" t="n">
        <v>43928</v>
      </c>
      <c r="G111" s="239" t="n">
        <v>3</v>
      </c>
      <c r="I111" s="342" t="s">
        <v>174</v>
      </c>
      <c r="L111" s="186" t="str">
        <f aca="false">IF(AND(L$9&gt;=$F111,L$9&lt;=$F111,NOT(ISBLANK($F111))),$G111,"")</f>
        <v/>
      </c>
      <c r="M111" s="186" t="n">
        <f aca="false">IF(AND(M$9&gt;=$F111,M$9&lt;=$F111,NOT(ISBLANK($F111))),$G111,"")</f>
        <v>3</v>
      </c>
      <c r="N111" s="186" t="str">
        <f aca="false">IF(AND(N$9&gt;=$F111,N$9&lt;=$F111,NOT(ISBLANK($F111))),$G111,"")</f>
        <v/>
      </c>
      <c r="O111" s="186" t="str">
        <f aca="false">IF(AND(O$9&gt;=$F111,O$9&lt;=$F111,NOT(ISBLANK($F111))),$G111,"")</f>
        <v/>
      </c>
      <c r="P111" s="186" t="str">
        <f aca="false">IF(AND(P$9&gt;=$F111,P$9&lt;=$F111,NOT(ISBLANK($F111))),$G111,"")</f>
        <v/>
      </c>
      <c r="Q111" s="186" t="str">
        <f aca="false">IF(AND(Q$9&gt;=$F111,Q$9&lt;=$F111,NOT(ISBLANK($F111))),$G111,"")</f>
        <v/>
      </c>
      <c r="R111" s="186" t="str">
        <f aca="false">IF(AND(R$9&gt;=$F111,R$9&lt;=$F111,NOT(ISBLANK($F111))),$G111,"")</f>
        <v/>
      </c>
    </row>
    <row r="112" customFormat="false" ht="15.05" hidden="true" customHeight="false" outlineLevel="0" collapsed="false">
      <c r="A112" s="241"/>
      <c r="B112" s="244"/>
      <c r="C112" s="244"/>
      <c r="D112" s="237" t="s">
        <v>335</v>
      </c>
      <c r="E112" s="238" t="n">
        <v>43928</v>
      </c>
      <c r="F112" s="238" t="n">
        <v>43928</v>
      </c>
      <c r="G112" s="239" t="n">
        <v>0</v>
      </c>
      <c r="I112" s="342" t="s">
        <v>174</v>
      </c>
      <c r="L112" s="186" t="str">
        <f aca="false">IF(AND(L$9&gt;=$F112,L$9&lt;=$F112,NOT(ISBLANK($F112))),$G112,"")</f>
        <v/>
      </c>
      <c r="M112" s="186" t="n">
        <f aca="false">IF(AND(M$9&gt;=$F112,M$9&lt;=$F112,NOT(ISBLANK($F112))),$G112,"")</f>
        <v>0</v>
      </c>
      <c r="N112" s="186" t="str">
        <f aca="false">IF(AND(N$9&gt;=$F112,N$9&lt;=$F112,NOT(ISBLANK($F112))),$G112,"")</f>
        <v/>
      </c>
      <c r="O112" s="186" t="str">
        <f aca="false">IF(AND(O$9&gt;=$F112,O$9&lt;=$F112,NOT(ISBLANK($F112))),$G112,"")</f>
        <v/>
      </c>
      <c r="P112" s="186" t="str">
        <f aca="false">IF(AND(P$9&gt;=$F112,P$9&lt;=$F112,NOT(ISBLANK($F112))),$G112,"")</f>
        <v/>
      </c>
      <c r="Q112" s="186" t="str">
        <f aca="false">IF(AND(Q$9&gt;=$F112,Q$9&lt;=$F112,NOT(ISBLANK($F112))),$G112,"")</f>
        <v/>
      </c>
      <c r="R112" s="186" t="str">
        <f aca="false">IF(AND(R$9&gt;=$F112,R$9&lt;=$F112,NOT(ISBLANK($F112))),$G112,"")</f>
        <v/>
      </c>
    </row>
    <row r="113" customFormat="false" ht="15.05" hidden="true" customHeight="false" outlineLevel="0" collapsed="false">
      <c r="A113" s="242" t="n">
        <v>71648341</v>
      </c>
      <c r="B113" s="237" t="s">
        <v>597</v>
      </c>
      <c r="C113" s="237" t="s">
        <v>598</v>
      </c>
      <c r="D113" s="237" t="s">
        <v>116</v>
      </c>
      <c r="E113" s="238" t="n">
        <v>43928</v>
      </c>
      <c r="F113" s="238" t="n">
        <v>43928</v>
      </c>
      <c r="G113" s="239" t="n">
        <v>2</v>
      </c>
      <c r="I113" s="342" t="s">
        <v>174</v>
      </c>
      <c r="L113" s="186" t="str">
        <f aca="false">IF(AND(L$9&gt;=$F113,L$9&lt;=$F113,NOT(ISBLANK($F113))),$G113,"")</f>
        <v/>
      </c>
      <c r="M113" s="186" t="n">
        <f aca="false">IF(AND(M$9&gt;=$F113,M$9&lt;=$F113,NOT(ISBLANK($F113))),$G113,"")</f>
        <v>2</v>
      </c>
      <c r="N113" s="186" t="str">
        <f aca="false">IF(AND(N$9&gt;=$F113,N$9&lt;=$F113,NOT(ISBLANK($F113))),$G113,"")</f>
        <v/>
      </c>
      <c r="O113" s="186" t="str">
        <f aca="false">IF(AND(O$9&gt;=$F113,O$9&lt;=$F113,NOT(ISBLANK($F113))),$G113,"")</f>
        <v/>
      </c>
      <c r="P113" s="186" t="str">
        <f aca="false">IF(AND(P$9&gt;=$F113,P$9&lt;=$F113,NOT(ISBLANK($F113))),$G113,"")</f>
        <v/>
      </c>
      <c r="Q113" s="186" t="str">
        <f aca="false">IF(AND(Q$9&gt;=$F113,Q$9&lt;=$F113,NOT(ISBLANK($F113))),$G113,"")</f>
        <v/>
      </c>
      <c r="R113" s="186" t="str">
        <f aca="false">IF(AND(R$9&gt;=$F113,R$9&lt;=$F113,NOT(ISBLANK($F113))),$G113,"")</f>
        <v/>
      </c>
    </row>
    <row r="114" customFormat="false" ht="15.05" hidden="true" customHeight="false" outlineLevel="0" collapsed="false">
      <c r="A114" s="242" t="n">
        <v>71655694</v>
      </c>
      <c r="B114" s="237" t="s">
        <v>251</v>
      </c>
      <c r="C114" s="237" t="s">
        <v>186</v>
      </c>
      <c r="D114" s="237" t="s">
        <v>144</v>
      </c>
      <c r="E114" s="238" t="n">
        <v>43928</v>
      </c>
      <c r="F114" s="238" t="n">
        <v>43928</v>
      </c>
      <c r="G114" s="239" t="n">
        <v>2</v>
      </c>
      <c r="I114" s="342" t="s">
        <v>174</v>
      </c>
      <c r="L114" s="186" t="str">
        <f aca="false">IF(AND(L$9&gt;=$F114,L$9&lt;=$F114,NOT(ISBLANK($F114))),$G114,"")</f>
        <v/>
      </c>
      <c r="M114" s="186" t="n">
        <f aca="false">IF(AND(M$9&gt;=$F114,M$9&lt;=$F114,NOT(ISBLANK($F114))),$G114,"")</f>
        <v>2</v>
      </c>
      <c r="N114" s="186" t="str">
        <f aca="false">IF(AND(N$9&gt;=$F114,N$9&lt;=$F114,NOT(ISBLANK($F114))),$G114,"")</f>
        <v/>
      </c>
      <c r="O114" s="186" t="str">
        <f aca="false">IF(AND(O$9&gt;=$F114,O$9&lt;=$F114,NOT(ISBLANK($F114))),$G114,"")</f>
        <v/>
      </c>
      <c r="P114" s="186" t="str">
        <f aca="false">IF(AND(P$9&gt;=$F114,P$9&lt;=$F114,NOT(ISBLANK($F114))),$G114,"")</f>
        <v/>
      </c>
      <c r="Q114" s="186" t="str">
        <f aca="false">IF(AND(Q$9&gt;=$F114,Q$9&lt;=$F114,NOT(ISBLANK($F114))),$G114,"")</f>
        <v/>
      </c>
      <c r="R114" s="186" t="str">
        <f aca="false">IF(AND(R$9&gt;=$F114,R$9&lt;=$F114,NOT(ISBLANK($F114))),$G114,"")</f>
        <v/>
      </c>
    </row>
    <row r="115" customFormat="false" ht="15.05" hidden="true" customHeight="false" outlineLevel="0" collapsed="false">
      <c r="A115" s="242" t="n">
        <v>71655695</v>
      </c>
      <c r="B115" s="237" t="s">
        <v>251</v>
      </c>
      <c r="C115" s="237" t="s">
        <v>197</v>
      </c>
      <c r="D115" s="237" t="s">
        <v>144</v>
      </c>
      <c r="E115" s="238" t="n">
        <v>43928</v>
      </c>
      <c r="F115" s="238" t="n">
        <v>43928</v>
      </c>
      <c r="G115" s="239" t="n">
        <v>2</v>
      </c>
      <c r="I115" s="342" t="s">
        <v>174</v>
      </c>
      <c r="L115" s="186" t="str">
        <f aca="false">IF(AND(L$9&gt;=$F115,L$9&lt;=$F115,NOT(ISBLANK($F115))),$G115,"")</f>
        <v/>
      </c>
      <c r="M115" s="186" t="n">
        <f aca="false">IF(AND(M$9&gt;=$F115,M$9&lt;=$F115,NOT(ISBLANK($F115))),$G115,"")</f>
        <v>2</v>
      </c>
      <c r="N115" s="186" t="str">
        <f aca="false">IF(AND(N$9&gt;=$F115,N$9&lt;=$F115,NOT(ISBLANK($F115))),$G115,"")</f>
        <v/>
      </c>
      <c r="O115" s="186" t="str">
        <f aca="false">IF(AND(O$9&gt;=$F115,O$9&lt;=$F115,NOT(ISBLANK($F115))),$G115,"")</f>
        <v/>
      </c>
      <c r="P115" s="186" t="str">
        <f aca="false">IF(AND(P$9&gt;=$F115,P$9&lt;=$F115,NOT(ISBLANK($F115))),$G115,"")</f>
        <v/>
      </c>
      <c r="Q115" s="186" t="str">
        <f aca="false">IF(AND(Q$9&gt;=$F115,Q$9&lt;=$F115,NOT(ISBLANK($F115))),$G115,"")</f>
        <v/>
      </c>
      <c r="R115" s="186" t="str">
        <f aca="false">IF(AND(R$9&gt;=$F115,R$9&lt;=$F115,NOT(ISBLANK($F115))),$G115,"")</f>
        <v/>
      </c>
    </row>
    <row r="116" customFormat="false" ht="15.05" hidden="true" customHeight="false" outlineLevel="0" collapsed="false">
      <c r="A116" s="242" t="n">
        <v>71655696</v>
      </c>
      <c r="B116" s="237" t="s">
        <v>254</v>
      </c>
      <c r="C116" s="237" t="s">
        <v>182</v>
      </c>
      <c r="D116" s="237" t="s">
        <v>126</v>
      </c>
      <c r="E116" s="238" t="n">
        <v>43928</v>
      </c>
      <c r="F116" s="238" t="n">
        <v>43928</v>
      </c>
      <c r="G116" s="239" t="n">
        <v>2</v>
      </c>
      <c r="I116" s="345" t="s">
        <v>875</v>
      </c>
      <c r="L116" s="186" t="str">
        <f aca="false">IF(AND(L$9&gt;=$F116,L$9&lt;=$F116,NOT(ISBLANK($F116))),$G116,"")</f>
        <v/>
      </c>
      <c r="M116" s="186" t="n">
        <v>8</v>
      </c>
      <c r="N116" s="186" t="str">
        <f aca="false">IF(AND(N$9&gt;=$F116,N$9&lt;=$F116,NOT(ISBLANK($F116))),$G116,"")</f>
        <v/>
      </c>
      <c r="O116" s="186" t="str">
        <f aca="false">IF(AND(O$9&gt;=$F116,O$9&lt;=$F116,NOT(ISBLANK($F116))),$G116,"")</f>
        <v/>
      </c>
      <c r="P116" s="186" t="str">
        <f aca="false">IF(AND(P$9&gt;=$F116,P$9&lt;=$F116,NOT(ISBLANK($F116))),$G116,"")</f>
        <v/>
      </c>
      <c r="Q116" s="186" t="str">
        <f aca="false">IF(AND(Q$9&gt;=$F116,Q$9&lt;=$F116,NOT(ISBLANK($F116))),$G116,"")</f>
        <v/>
      </c>
      <c r="R116" s="186" t="str">
        <f aca="false">IF(AND(R$9&gt;=$F116,R$9&lt;=$F116,NOT(ISBLANK($F116))),$G116,"")</f>
        <v/>
      </c>
    </row>
    <row r="117" customFormat="false" ht="15.05" hidden="true" customHeight="false" outlineLevel="0" collapsed="false">
      <c r="A117" s="242" t="n">
        <v>71655697</v>
      </c>
      <c r="B117" s="237" t="s">
        <v>254</v>
      </c>
      <c r="C117" s="237" t="s">
        <v>192</v>
      </c>
      <c r="D117" s="237" t="s">
        <v>116</v>
      </c>
      <c r="E117" s="238" t="n">
        <v>43928</v>
      </c>
      <c r="F117" s="238" t="n">
        <v>43928</v>
      </c>
      <c r="G117" s="239" t="n">
        <v>2</v>
      </c>
      <c r="I117" s="342" t="s">
        <v>174</v>
      </c>
      <c r="L117" s="186" t="str">
        <f aca="false">IF(AND(L$9&gt;=$F117,L$9&lt;=$F117,NOT(ISBLANK($F117))),$G117,"")</f>
        <v/>
      </c>
      <c r="M117" s="186" t="n">
        <f aca="false">IF(AND(M$9&gt;=$F117,M$9&lt;=$F117,NOT(ISBLANK($F117))),$G117,"")</f>
        <v>2</v>
      </c>
      <c r="N117" s="186" t="str">
        <f aca="false">IF(AND(N$9&gt;=$F117,N$9&lt;=$F117,NOT(ISBLANK($F117))),$G117,"")</f>
        <v/>
      </c>
      <c r="O117" s="186" t="str">
        <f aca="false">IF(AND(O$9&gt;=$F117,O$9&lt;=$F117,NOT(ISBLANK($F117))),$G117,"")</f>
        <v/>
      </c>
      <c r="P117" s="186" t="str">
        <f aca="false">IF(AND(P$9&gt;=$F117,P$9&lt;=$F117,NOT(ISBLANK($F117))),$G117,"")</f>
        <v/>
      </c>
      <c r="Q117" s="186" t="str">
        <f aca="false">IF(AND(Q$9&gt;=$F117,Q$9&lt;=$F117,NOT(ISBLANK($F117))),$G117,"")</f>
        <v/>
      </c>
      <c r="R117" s="186" t="str">
        <f aca="false">IF(AND(R$9&gt;=$F117,R$9&lt;=$F117,NOT(ISBLANK($F117))),$G117,"")</f>
        <v/>
      </c>
    </row>
    <row r="118" customFormat="false" ht="15.05" hidden="true" customHeight="false" outlineLevel="0" collapsed="false">
      <c r="A118" s="242" t="n">
        <v>71655698</v>
      </c>
      <c r="B118" s="237" t="s">
        <v>237</v>
      </c>
      <c r="C118" s="237" t="s">
        <v>243</v>
      </c>
      <c r="D118" s="237" t="s">
        <v>116</v>
      </c>
      <c r="E118" s="238" t="n">
        <v>43928</v>
      </c>
      <c r="F118" s="238" t="n">
        <v>43928</v>
      </c>
      <c r="G118" s="239" t="n">
        <v>2.5</v>
      </c>
      <c r="I118" s="342" t="s">
        <v>174</v>
      </c>
      <c r="L118" s="186" t="str">
        <f aca="false">IF(AND(L$9&gt;=$F118,L$9&lt;=$F118,NOT(ISBLANK($F118))),$G118,"")</f>
        <v/>
      </c>
      <c r="M118" s="186" t="n">
        <f aca="false">IF(AND(M$9&gt;=$F118,M$9&lt;=$F118,NOT(ISBLANK($F118))),$G118,"")</f>
        <v>2.5</v>
      </c>
      <c r="N118" s="186" t="str">
        <f aca="false">IF(AND(N$9&gt;=$F118,N$9&lt;=$F118,NOT(ISBLANK($F118))),$G118,"")</f>
        <v/>
      </c>
      <c r="O118" s="186" t="str">
        <f aca="false">IF(AND(O$9&gt;=$F118,O$9&lt;=$F118,NOT(ISBLANK($F118))),$G118,"")</f>
        <v/>
      </c>
      <c r="P118" s="186" t="str">
        <f aca="false">IF(AND(P$9&gt;=$F118,P$9&lt;=$F118,NOT(ISBLANK($F118))),$G118,"")</f>
        <v/>
      </c>
      <c r="Q118" s="186" t="str">
        <f aca="false">IF(AND(Q$9&gt;=$F118,Q$9&lt;=$F118,NOT(ISBLANK($F118))),$G118,"")</f>
        <v/>
      </c>
      <c r="R118" s="186" t="str">
        <f aca="false">IF(AND(R$9&gt;=$F118,R$9&lt;=$F118,NOT(ISBLANK($F118))),$G118,"")</f>
        <v/>
      </c>
    </row>
    <row r="119" customFormat="false" ht="15.05" hidden="true" customHeight="false" outlineLevel="0" collapsed="false">
      <c r="A119" s="242" t="n">
        <v>71655699</v>
      </c>
      <c r="B119" s="237" t="s">
        <v>237</v>
      </c>
      <c r="C119" s="237" t="s">
        <v>195</v>
      </c>
      <c r="D119" s="237" t="s">
        <v>144</v>
      </c>
      <c r="E119" s="238" t="n">
        <v>43928</v>
      </c>
      <c r="F119" s="238" t="n">
        <v>43928</v>
      </c>
      <c r="G119" s="239" t="n">
        <v>4</v>
      </c>
      <c r="I119" s="342" t="s">
        <v>174</v>
      </c>
      <c r="L119" s="186" t="str">
        <f aca="false">IF(AND(L$9&gt;=$F119,L$9&lt;=$F119,NOT(ISBLANK($F119))),$G119,"")</f>
        <v/>
      </c>
      <c r="M119" s="186" t="n">
        <f aca="false">IF(AND(M$9&gt;=$F119,M$9&lt;=$F119,NOT(ISBLANK($F119))),$G119,"")</f>
        <v>4</v>
      </c>
      <c r="N119" s="186" t="str">
        <f aca="false">IF(AND(N$9&gt;=$F119,N$9&lt;=$F119,NOT(ISBLANK($F119))),$G119,"")</f>
        <v/>
      </c>
      <c r="O119" s="186" t="str">
        <f aca="false">IF(AND(O$9&gt;=$F119,O$9&lt;=$F119,NOT(ISBLANK($F119))),$G119,"")</f>
        <v/>
      </c>
      <c r="P119" s="186" t="str">
        <f aca="false">IF(AND(P$9&gt;=$F119,P$9&lt;=$F119,NOT(ISBLANK($F119))),$G119,"")</f>
        <v/>
      </c>
      <c r="Q119" s="186" t="str">
        <f aca="false">IF(AND(Q$9&gt;=$F119,Q$9&lt;=$F119,NOT(ISBLANK($F119))),$G119,"")</f>
        <v/>
      </c>
      <c r="R119" s="186" t="str">
        <f aca="false">IF(AND(R$9&gt;=$F119,R$9&lt;=$F119,NOT(ISBLANK($F119))),$G119,"")</f>
        <v/>
      </c>
    </row>
    <row r="120" customFormat="false" ht="15.05" hidden="true" customHeight="false" outlineLevel="0" collapsed="false">
      <c r="A120" s="236" t="n">
        <v>71655703</v>
      </c>
      <c r="B120" s="243" t="s">
        <v>581</v>
      </c>
      <c r="C120" s="243" t="s">
        <v>602</v>
      </c>
      <c r="D120" s="237" t="s">
        <v>116</v>
      </c>
      <c r="E120" s="238" t="n">
        <v>43928</v>
      </c>
      <c r="F120" s="238" t="n">
        <v>43928</v>
      </c>
      <c r="G120" s="239" t="n">
        <v>0</v>
      </c>
      <c r="I120" s="342" t="s">
        <v>174</v>
      </c>
      <c r="L120" s="186" t="str">
        <f aca="false">IF(AND(L$9&gt;=$F120,L$9&lt;=$F120,NOT(ISBLANK($F120))),$G120,"")</f>
        <v/>
      </c>
      <c r="M120" s="186" t="n">
        <f aca="false">IF(AND(M$9&gt;=$F120,M$9&lt;=$F120,NOT(ISBLANK($F120))),$G120,"")</f>
        <v>0</v>
      </c>
      <c r="N120" s="186" t="str">
        <f aca="false">IF(AND(N$9&gt;=$F120,N$9&lt;=$F120,NOT(ISBLANK($F120))),$G120,"")</f>
        <v/>
      </c>
      <c r="O120" s="186" t="str">
        <f aca="false">IF(AND(O$9&gt;=$F120,O$9&lt;=$F120,NOT(ISBLANK($F120))),$G120,"")</f>
        <v/>
      </c>
      <c r="P120" s="186" t="str">
        <f aca="false">IF(AND(P$9&gt;=$F120,P$9&lt;=$F120,NOT(ISBLANK($F120))),$G120,"")</f>
        <v/>
      </c>
      <c r="Q120" s="186" t="str">
        <f aca="false">IF(AND(Q$9&gt;=$F120,Q$9&lt;=$F120,NOT(ISBLANK($F120))),$G120,"")</f>
        <v/>
      </c>
      <c r="R120" s="186" t="str">
        <f aca="false">IF(AND(R$9&gt;=$F120,R$9&lt;=$F120,NOT(ISBLANK($F120))),$G120,"")</f>
        <v/>
      </c>
    </row>
    <row r="121" customFormat="false" ht="15.05" hidden="true" customHeight="false" outlineLevel="0" collapsed="false">
      <c r="A121" s="241"/>
      <c r="B121" s="244"/>
      <c r="C121" s="244"/>
      <c r="D121" s="237" t="s">
        <v>138</v>
      </c>
      <c r="E121" s="238" t="n">
        <v>43928</v>
      </c>
      <c r="F121" s="238" t="n">
        <v>43928</v>
      </c>
      <c r="G121" s="239" t="n">
        <v>8</v>
      </c>
      <c r="I121" s="342" t="s">
        <v>174</v>
      </c>
      <c r="L121" s="186" t="str">
        <f aca="false">IF(AND(L$9&gt;=$F121,L$9&lt;=$F121,NOT(ISBLANK($F121))),$G121,"")</f>
        <v/>
      </c>
      <c r="M121" s="186" t="n">
        <f aca="false">IF(AND(M$9&gt;=$F121,M$9&lt;=$F121,NOT(ISBLANK($F121))),$G121,"")</f>
        <v>8</v>
      </c>
      <c r="N121" s="186" t="str">
        <f aca="false">IF(AND(N$9&gt;=$F121,N$9&lt;=$F121,NOT(ISBLANK($F121))),$G121,"")</f>
        <v/>
      </c>
      <c r="O121" s="186" t="str">
        <f aca="false">IF(AND(O$9&gt;=$F121,O$9&lt;=$F121,NOT(ISBLANK($F121))),$G121,"")</f>
        <v/>
      </c>
      <c r="P121" s="186" t="str">
        <f aca="false">IF(AND(P$9&gt;=$F121,P$9&lt;=$F121,NOT(ISBLANK($F121))),$G121,"")</f>
        <v/>
      </c>
      <c r="Q121" s="186" t="str">
        <f aca="false">IF(AND(Q$9&gt;=$F121,Q$9&lt;=$F121,NOT(ISBLANK($F121))),$G121,"")</f>
        <v/>
      </c>
      <c r="R121" s="186" t="str">
        <f aca="false">IF(AND(R$9&gt;=$F121,R$9&lt;=$F121,NOT(ISBLANK($F121))),$G121,"")</f>
        <v/>
      </c>
    </row>
    <row r="122" customFormat="false" ht="15.05" hidden="true" customHeight="false" outlineLevel="0" collapsed="false">
      <c r="A122" s="242" t="n">
        <v>71655715</v>
      </c>
      <c r="B122" s="237" t="s">
        <v>604</v>
      </c>
      <c r="C122" s="237" t="s">
        <v>605</v>
      </c>
      <c r="D122" s="237" t="s">
        <v>134</v>
      </c>
      <c r="E122" s="238" t="n">
        <v>43928</v>
      </c>
      <c r="F122" s="238" t="n">
        <v>43928</v>
      </c>
      <c r="G122" s="239" t="n">
        <v>7</v>
      </c>
      <c r="I122" s="342" t="s">
        <v>174</v>
      </c>
      <c r="L122" s="186" t="str">
        <f aca="false">IF(AND(L$9&gt;=$F122,L$9&lt;=$F122,NOT(ISBLANK($F122))),$G122,"")</f>
        <v/>
      </c>
      <c r="M122" s="186" t="n">
        <f aca="false">IF(AND(M$9&gt;=$F122,M$9&lt;=$F122,NOT(ISBLANK($F122))),$G122,"")</f>
        <v>7</v>
      </c>
      <c r="N122" s="186" t="str">
        <f aca="false">IF(AND(N$9&gt;=$F122,N$9&lt;=$F122,NOT(ISBLANK($F122))),$G122,"")</f>
        <v/>
      </c>
      <c r="O122" s="186" t="str">
        <f aca="false">IF(AND(O$9&gt;=$F122,O$9&lt;=$F122,NOT(ISBLANK($F122))),$G122,"")</f>
        <v/>
      </c>
      <c r="P122" s="186" t="str">
        <f aca="false">IF(AND(P$9&gt;=$F122,P$9&lt;=$F122,NOT(ISBLANK($F122))),$G122,"")</f>
        <v/>
      </c>
      <c r="Q122" s="186" t="str">
        <f aca="false">IF(AND(Q$9&gt;=$F122,Q$9&lt;=$F122,NOT(ISBLANK($F122))),$G122,"")</f>
        <v/>
      </c>
      <c r="R122" s="186" t="str">
        <f aca="false">IF(AND(R$9&gt;=$F122,R$9&lt;=$F122,NOT(ISBLANK($F122))),$G122,"")</f>
        <v/>
      </c>
    </row>
    <row r="123" customFormat="false" ht="15.05" hidden="false" customHeight="false" outlineLevel="0" collapsed="false">
      <c r="A123" s="242" t="n">
        <v>71655716</v>
      </c>
      <c r="B123" s="237" t="s">
        <v>506</v>
      </c>
      <c r="C123" s="237" t="s">
        <v>507</v>
      </c>
      <c r="D123" s="237" t="s">
        <v>167</v>
      </c>
      <c r="E123" s="238" t="n">
        <v>43928</v>
      </c>
      <c r="F123" s="238" t="n">
        <v>43928</v>
      </c>
      <c r="G123" s="239" t="n">
        <v>4</v>
      </c>
      <c r="I123" s="342" t="s">
        <v>875</v>
      </c>
      <c r="L123" s="186" t="str">
        <f aca="false">IF(AND(L$9&gt;=$F123,L$9&lt;=$F123,NOT(ISBLANK($F123))),$G123,"")</f>
        <v/>
      </c>
      <c r="M123" s="186" t="n">
        <f aca="false">IF(AND(M$9&gt;=$F123,M$9&lt;=$F123,NOT(ISBLANK($F123))),$G123,"")</f>
        <v>4</v>
      </c>
      <c r="N123" s="186" t="str">
        <f aca="false">IF(AND(N$9&gt;=$F123,N$9&lt;=$F123,NOT(ISBLANK($F123))),$G123,"")</f>
        <v/>
      </c>
      <c r="O123" s="186" t="str">
        <f aca="false">IF(AND(O$9&gt;=$F123,O$9&lt;=$F123,NOT(ISBLANK($F123))),$G123,"")</f>
        <v/>
      </c>
      <c r="P123" s="186" t="str">
        <f aca="false">IF(AND(P$9&gt;=$F123,P$9&lt;=$F123,NOT(ISBLANK($F123))),$G123,"")</f>
        <v/>
      </c>
      <c r="Q123" s="186" t="str">
        <f aca="false">IF(AND(Q$9&gt;=$F123,Q$9&lt;=$F123,NOT(ISBLANK($F123))),$G123,"")</f>
        <v/>
      </c>
      <c r="R123" s="186" t="str">
        <f aca="false">IF(AND(R$9&gt;=$F123,R$9&lt;=$F123,NOT(ISBLANK($F123))),$G123,"")</f>
        <v/>
      </c>
    </row>
    <row r="124" customFormat="false" ht="15.05" hidden="false" customHeight="false" outlineLevel="0" collapsed="false">
      <c r="A124" s="242" t="n">
        <v>71655717</v>
      </c>
      <c r="B124" s="237" t="s">
        <v>511</v>
      </c>
      <c r="C124" s="237" t="s">
        <v>512</v>
      </c>
      <c r="D124" s="237" t="s">
        <v>167</v>
      </c>
      <c r="E124" s="238" t="n">
        <v>43928</v>
      </c>
      <c r="F124" s="238" t="n">
        <v>43928</v>
      </c>
      <c r="G124" s="239" t="n">
        <v>4</v>
      </c>
      <c r="I124" s="342" t="s">
        <v>174</v>
      </c>
      <c r="L124" s="186" t="str">
        <f aca="false">IF(AND(L$9&gt;=$F124,L$9&lt;=$F124,NOT(ISBLANK($F124))),$G124,"")</f>
        <v/>
      </c>
      <c r="M124" s="186" t="n">
        <f aca="false">IF(AND(M$9&gt;=$F124,M$9&lt;=$F124,NOT(ISBLANK($F124))),$G124,"")</f>
        <v>4</v>
      </c>
      <c r="N124" s="186" t="str">
        <f aca="false">IF(AND(N$9&gt;=$F124,N$9&lt;=$F124,NOT(ISBLANK($F124))),$G124,"")</f>
        <v/>
      </c>
      <c r="O124" s="186" t="str">
        <f aca="false">IF(AND(O$9&gt;=$F124,O$9&lt;=$F124,NOT(ISBLANK($F124))),$G124,"")</f>
        <v/>
      </c>
      <c r="P124" s="186" t="str">
        <f aca="false">IF(AND(P$9&gt;=$F124,P$9&lt;=$F124,NOT(ISBLANK($F124))),$G124,"")</f>
        <v/>
      </c>
      <c r="Q124" s="186" t="str">
        <f aca="false">IF(AND(Q$9&gt;=$F124,Q$9&lt;=$F124,NOT(ISBLANK($F124))),$G124,"")</f>
        <v/>
      </c>
      <c r="R124" s="186" t="str">
        <f aca="false">IF(AND(R$9&gt;=$F124,R$9&lt;=$F124,NOT(ISBLANK($F124))),$G124,"")</f>
        <v/>
      </c>
    </row>
    <row r="125" customFormat="false" ht="15.05" hidden="true" customHeight="false" outlineLevel="0" collapsed="false">
      <c r="A125" s="242" t="n">
        <v>71655718</v>
      </c>
      <c r="B125" s="237" t="s">
        <v>515</v>
      </c>
      <c r="C125" s="237" t="s">
        <v>516</v>
      </c>
      <c r="D125" s="237" t="s">
        <v>155</v>
      </c>
      <c r="E125" s="238" t="n">
        <v>43928</v>
      </c>
      <c r="F125" s="238" t="n">
        <v>43928</v>
      </c>
      <c r="G125" s="239" t="n">
        <v>1.2</v>
      </c>
      <c r="I125" s="342" t="s">
        <v>174</v>
      </c>
      <c r="L125" s="186" t="str">
        <f aca="false">IF(AND(L$9&gt;=$F125,L$9&lt;=$F125,NOT(ISBLANK($F125))),$G125,"")</f>
        <v/>
      </c>
      <c r="M125" s="186" t="n">
        <f aca="false">IF(AND(M$9&gt;=$F125,M$9&lt;=$F125,NOT(ISBLANK($F125))),$G125,"")</f>
        <v>1.2</v>
      </c>
      <c r="N125" s="186" t="str">
        <f aca="false">IF(AND(N$9&gt;=$F125,N$9&lt;=$F125,NOT(ISBLANK($F125))),$G125,"")</f>
        <v/>
      </c>
      <c r="O125" s="186" t="str">
        <f aca="false">IF(AND(O$9&gt;=$F125,O$9&lt;=$F125,NOT(ISBLANK($F125))),$G125,"")</f>
        <v/>
      </c>
      <c r="P125" s="186" t="str">
        <f aca="false">IF(AND(P$9&gt;=$F125,P$9&lt;=$F125,NOT(ISBLANK($F125))),$G125,"")</f>
        <v/>
      </c>
      <c r="Q125" s="186" t="str">
        <f aca="false">IF(AND(Q$9&gt;=$F125,Q$9&lt;=$F125,NOT(ISBLANK($F125))),$G125,"")</f>
        <v/>
      </c>
      <c r="R125" s="186" t="str">
        <f aca="false">IF(AND(R$9&gt;=$F125,R$9&lt;=$F125,NOT(ISBLANK($F125))),$G125,"")</f>
        <v/>
      </c>
    </row>
    <row r="126" customFormat="false" ht="15.05" hidden="true" customHeight="false" outlineLevel="0" collapsed="false">
      <c r="A126" s="242" t="n">
        <v>71655719</v>
      </c>
      <c r="B126" s="237" t="s">
        <v>257</v>
      </c>
      <c r="C126" s="237" t="s">
        <v>258</v>
      </c>
      <c r="D126" s="237" t="s">
        <v>116</v>
      </c>
      <c r="E126" s="238" t="n">
        <v>43928</v>
      </c>
      <c r="F126" s="238" t="n">
        <v>43928</v>
      </c>
      <c r="G126" s="239" t="n">
        <v>0.3</v>
      </c>
      <c r="I126" s="342" t="s">
        <v>174</v>
      </c>
      <c r="L126" s="186" t="str">
        <f aca="false">IF(AND(L$9&gt;=$F126,L$9&lt;=$F126,NOT(ISBLANK($F126))),$G126,"")</f>
        <v/>
      </c>
      <c r="M126" s="186" t="n">
        <f aca="false">IF(AND(M$9&gt;=$F126,M$9&lt;=$F126,NOT(ISBLANK($F126))),$G126,"")</f>
        <v>0.3</v>
      </c>
      <c r="N126" s="186" t="str">
        <f aca="false">IF(AND(N$9&gt;=$F126,N$9&lt;=$F126,NOT(ISBLANK($F126))),$G126,"")</f>
        <v/>
      </c>
      <c r="O126" s="186" t="str">
        <f aca="false">IF(AND(O$9&gt;=$F126,O$9&lt;=$F126,NOT(ISBLANK($F126))),$G126,"")</f>
        <v/>
      </c>
      <c r="P126" s="186" t="str">
        <f aca="false">IF(AND(P$9&gt;=$F126,P$9&lt;=$F126,NOT(ISBLANK($F126))),$G126,"")</f>
        <v/>
      </c>
      <c r="Q126" s="186" t="str">
        <f aca="false">IF(AND(Q$9&gt;=$F126,Q$9&lt;=$F126,NOT(ISBLANK($F126))),$G126,"")</f>
        <v/>
      </c>
      <c r="R126" s="186" t="str">
        <f aca="false">IF(AND(R$9&gt;=$F126,R$9&lt;=$F126,NOT(ISBLANK($F126))),$G126,"")</f>
        <v/>
      </c>
    </row>
    <row r="127" customFormat="false" ht="15.05" hidden="true" customHeight="false" outlineLevel="0" collapsed="false">
      <c r="A127" s="242" t="n">
        <v>71655720</v>
      </c>
      <c r="B127" s="237" t="s">
        <v>520</v>
      </c>
      <c r="C127" s="237" t="s">
        <v>521</v>
      </c>
      <c r="D127" s="237" t="s">
        <v>132</v>
      </c>
      <c r="E127" s="238" t="n">
        <v>43928</v>
      </c>
      <c r="F127" s="238" t="n">
        <v>43928</v>
      </c>
      <c r="G127" s="239" t="n">
        <v>1</v>
      </c>
      <c r="I127" s="342" t="s">
        <v>174</v>
      </c>
      <c r="L127" s="186" t="str">
        <f aca="false">IF(AND(L$9&gt;=$F127,L$9&lt;=$F127,NOT(ISBLANK($F127))),$G127,"")</f>
        <v/>
      </c>
      <c r="M127" s="186" t="n">
        <f aca="false">IF(AND(M$9&gt;=$F127,M$9&lt;=$F127,NOT(ISBLANK($F127))),$G127,"")</f>
        <v>1</v>
      </c>
      <c r="N127" s="186" t="str">
        <f aca="false">IF(AND(N$9&gt;=$F127,N$9&lt;=$F127,NOT(ISBLANK($F127))),$G127,"")</f>
        <v/>
      </c>
      <c r="O127" s="186" t="str">
        <f aca="false">IF(AND(O$9&gt;=$F127,O$9&lt;=$F127,NOT(ISBLANK($F127))),$G127,"")</f>
        <v/>
      </c>
      <c r="P127" s="186" t="str">
        <f aca="false">IF(AND(P$9&gt;=$F127,P$9&lt;=$F127,NOT(ISBLANK($F127))),$G127,"")</f>
        <v/>
      </c>
      <c r="Q127" s="186" t="str">
        <f aca="false">IF(AND(Q$9&gt;=$F127,Q$9&lt;=$F127,NOT(ISBLANK($F127))),$G127,"")</f>
        <v/>
      </c>
      <c r="R127" s="186" t="str">
        <f aca="false">IF(AND(R$9&gt;=$F127,R$9&lt;=$F127,NOT(ISBLANK($F127))),$G127,"")</f>
        <v/>
      </c>
    </row>
    <row r="128" customFormat="false" ht="15.05" hidden="true" customHeight="false" outlineLevel="0" collapsed="false">
      <c r="A128" s="242" t="n">
        <v>71655721</v>
      </c>
      <c r="B128" s="237" t="s">
        <v>515</v>
      </c>
      <c r="C128" s="237" t="s">
        <v>524</v>
      </c>
      <c r="D128" s="237" t="s">
        <v>136</v>
      </c>
      <c r="E128" s="238" t="n">
        <v>43928</v>
      </c>
      <c r="F128" s="238" t="n">
        <v>43928</v>
      </c>
      <c r="G128" s="239" t="n">
        <v>1</v>
      </c>
      <c r="I128" s="342" t="s">
        <v>174</v>
      </c>
      <c r="L128" s="186" t="str">
        <f aca="false">IF(AND(L$9&gt;=$F128,L$9&lt;=$F128,NOT(ISBLANK($F128))),$G128,"")</f>
        <v/>
      </c>
      <c r="M128" s="186" t="n">
        <f aca="false">IF(AND(M$9&gt;=$F128,M$9&lt;=$F128,NOT(ISBLANK($F128))),$G128,"")</f>
        <v>1</v>
      </c>
      <c r="N128" s="186" t="str">
        <f aca="false">IF(AND(N$9&gt;=$F128,N$9&lt;=$F128,NOT(ISBLANK($F128))),$G128,"")</f>
        <v/>
      </c>
      <c r="O128" s="186" t="str">
        <f aca="false">IF(AND(O$9&gt;=$F128,O$9&lt;=$F128,NOT(ISBLANK($F128))),$G128,"")</f>
        <v/>
      </c>
      <c r="P128" s="186" t="str">
        <f aca="false">IF(AND(P$9&gt;=$F128,P$9&lt;=$F128,NOT(ISBLANK($F128))),$G128,"")</f>
        <v/>
      </c>
      <c r="Q128" s="186" t="str">
        <f aca="false">IF(AND(Q$9&gt;=$F128,Q$9&lt;=$F128,NOT(ISBLANK($F128))),$G128,"")</f>
        <v/>
      </c>
      <c r="R128" s="186" t="str">
        <f aca="false">IF(AND(R$9&gt;=$F128,R$9&lt;=$F128,NOT(ISBLANK($F128))),$G128,"")</f>
        <v/>
      </c>
    </row>
    <row r="129" customFormat="false" ht="15.05" hidden="true" customHeight="false" outlineLevel="0" collapsed="false">
      <c r="A129" s="242" t="n">
        <v>71655722</v>
      </c>
      <c r="B129" s="237" t="s">
        <v>394</v>
      </c>
      <c r="C129" s="237" t="s">
        <v>526</v>
      </c>
      <c r="D129" s="237" t="s">
        <v>128</v>
      </c>
      <c r="E129" s="238" t="n">
        <v>43928</v>
      </c>
      <c r="F129" s="238" t="n">
        <v>43928</v>
      </c>
      <c r="G129" s="239" t="n">
        <v>1</v>
      </c>
      <c r="I129" s="342" t="s">
        <v>174</v>
      </c>
      <c r="L129" s="186" t="str">
        <f aca="false">IF(AND(L$9&gt;=$F129,L$9&lt;=$F129,NOT(ISBLANK($F129))),$G129,"")</f>
        <v/>
      </c>
      <c r="M129" s="186" t="n">
        <f aca="false">IF(AND(M$9&gt;=$F129,M$9&lt;=$F129,NOT(ISBLANK($F129))),$G129,"")</f>
        <v>1</v>
      </c>
      <c r="N129" s="186" t="str">
        <f aca="false">IF(AND(N$9&gt;=$F129,N$9&lt;=$F129,NOT(ISBLANK($F129))),$G129,"")</f>
        <v/>
      </c>
      <c r="O129" s="186" t="str">
        <f aca="false">IF(AND(O$9&gt;=$F129,O$9&lt;=$F129,NOT(ISBLANK($F129))),$G129,"")</f>
        <v/>
      </c>
      <c r="P129" s="186" t="str">
        <f aca="false">IF(AND(P$9&gt;=$F129,P$9&lt;=$F129,NOT(ISBLANK($F129))),$G129,"")</f>
        <v/>
      </c>
      <c r="Q129" s="186" t="str">
        <f aca="false">IF(AND(Q$9&gt;=$F129,Q$9&lt;=$F129,NOT(ISBLANK($F129))),$G129,"")</f>
        <v/>
      </c>
      <c r="R129" s="186" t="str">
        <f aca="false">IF(AND(R$9&gt;=$F129,R$9&lt;=$F129,NOT(ISBLANK($F129))),$G129,"")</f>
        <v/>
      </c>
    </row>
    <row r="130" customFormat="false" ht="15.05" hidden="true" customHeight="false" outlineLevel="0" collapsed="false">
      <c r="A130" s="242" t="n">
        <v>71655723</v>
      </c>
      <c r="B130" s="237" t="s">
        <v>528</v>
      </c>
      <c r="C130" s="237" t="s">
        <v>529</v>
      </c>
      <c r="D130" s="237" t="s">
        <v>126</v>
      </c>
      <c r="E130" s="238" t="n">
        <v>43928</v>
      </c>
      <c r="F130" s="238" t="n">
        <v>43928</v>
      </c>
      <c r="G130" s="239" t="n">
        <v>1</v>
      </c>
      <c r="I130" s="342" t="s">
        <v>174</v>
      </c>
      <c r="L130" s="186" t="str">
        <f aca="false">IF(AND(L$9&gt;=$F130,L$9&lt;=$F130,NOT(ISBLANK($F130))),$G130,"")</f>
        <v/>
      </c>
      <c r="M130" s="186" t="n">
        <f aca="false">IF(AND(M$9&gt;=$F130,M$9&lt;=$F130,NOT(ISBLANK($F130))),$G130,"")</f>
        <v>1</v>
      </c>
      <c r="N130" s="186" t="str">
        <f aca="false">IF(AND(N$9&gt;=$F130,N$9&lt;=$F130,NOT(ISBLANK($F130))),$G130,"")</f>
        <v/>
      </c>
      <c r="O130" s="186" t="str">
        <f aca="false">IF(AND(O$9&gt;=$F130,O$9&lt;=$F130,NOT(ISBLANK($F130))),$G130,"")</f>
        <v/>
      </c>
      <c r="P130" s="186" t="str">
        <f aca="false">IF(AND(P$9&gt;=$F130,P$9&lt;=$F130,NOT(ISBLANK($F130))),$G130,"")</f>
        <v/>
      </c>
      <c r="Q130" s="186" t="str">
        <f aca="false">IF(AND(Q$9&gt;=$F130,Q$9&lt;=$F130,NOT(ISBLANK($F130))),$G130,"")</f>
        <v/>
      </c>
      <c r="R130" s="186" t="str">
        <f aca="false">IF(AND(R$9&gt;=$F130,R$9&lt;=$F130,NOT(ISBLANK($F130))),$G130,"")</f>
        <v/>
      </c>
    </row>
    <row r="131" customFormat="false" ht="15.05" hidden="true" customHeight="false" outlineLevel="0" collapsed="false">
      <c r="A131" s="242" t="n">
        <v>71655736</v>
      </c>
      <c r="B131" s="237" t="s">
        <v>237</v>
      </c>
      <c r="C131" s="237" t="s">
        <v>241</v>
      </c>
      <c r="D131" s="237" t="s">
        <v>126</v>
      </c>
      <c r="E131" s="238" t="n">
        <v>43928</v>
      </c>
      <c r="F131" s="238" t="n">
        <v>43928</v>
      </c>
      <c r="G131" s="239" t="n">
        <v>2.5</v>
      </c>
      <c r="I131" s="342" t="s">
        <v>174</v>
      </c>
      <c r="L131" s="186" t="str">
        <f aca="false">IF(AND(L$9&gt;=$F131,L$9&lt;=$F131,NOT(ISBLANK($F131))),$G131,"")</f>
        <v/>
      </c>
      <c r="M131" s="186" t="n">
        <f aca="false">IF(AND(M$9&gt;=$F131,M$9&lt;=$F131,NOT(ISBLANK($F131))),$G131,"")</f>
        <v>2.5</v>
      </c>
      <c r="N131" s="186" t="str">
        <f aca="false">IF(AND(N$9&gt;=$F131,N$9&lt;=$F131,NOT(ISBLANK($F131))),$G131,"")</f>
        <v/>
      </c>
      <c r="O131" s="186" t="str">
        <f aca="false">IF(AND(O$9&gt;=$F131,O$9&lt;=$F131,NOT(ISBLANK($F131))),$G131,"")</f>
        <v/>
      </c>
      <c r="P131" s="186" t="str">
        <f aca="false">IF(AND(P$9&gt;=$F131,P$9&lt;=$F131,NOT(ISBLANK($F131))),$G131,"")</f>
        <v/>
      </c>
      <c r="Q131" s="186" t="str">
        <f aca="false">IF(AND(Q$9&gt;=$F131,Q$9&lt;=$F131,NOT(ISBLANK($F131))),$G131,"")</f>
        <v/>
      </c>
      <c r="R131" s="186" t="str">
        <f aca="false">IF(AND(R$9&gt;=$F131,R$9&lt;=$F131,NOT(ISBLANK($F131))),$G131,"")</f>
        <v/>
      </c>
    </row>
    <row r="132" customFormat="false" ht="15.05" hidden="true" customHeight="false" outlineLevel="0" collapsed="false">
      <c r="A132" s="242" t="n">
        <v>71655737</v>
      </c>
      <c r="B132" s="237" t="s">
        <v>237</v>
      </c>
      <c r="C132" s="237" t="s">
        <v>184</v>
      </c>
      <c r="D132" s="237" t="s">
        <v>144</v>
      </c>
      <c r="E132" s="238" t="n">
        <v>43928</v>
      </c>
      <c r="F132" s="238" t="n">
        <v>43928</v>
      </c>
      <c r="G132" s="239" t="n">
        <v>4</v>
      </c>
      <c r="I132" s="342" t="s">
        <v>174</v>
      </c>
      <c r="L132" s="186" t="str">
        <f aca="false">IF(AND(L$9&gt;=$F132,L$9&lt;=$F132,NOT(ISBLANK($F132))),$G132,"")</f>
        <v/>
      </c>
      <c r="M132" s="186" t="n">
        <f aca="false">IF(AND(M$9&gt;=$F132,M$9&lt;=$F132,NOT(ISBLANK($F132))),$G132,"")</f>
        <v>4</v>
      </c>
      <c r="N132" s="186" t="str">
        <f aca="false">IF(AND(N$9&gt;=$F132,N$9&lt;=$F132,NOT(ISBLANK($F132))),$G132,"")</f>
        <v/>
      </c>
      <c r="O132" s="186" t="str">
        <f aca="false">IF(AND(O$9&gt;=$F132,O$9&lt;=$F132,NOT(ISBLANK($F132))),$G132,"")</f>
        <v/>
      </c>
      <c r="P132" s="186" t="str">
        <f aca="false">IF(AND(P$9&gt;=$F132,P$9&lt;=$F132,NOT(ISBLANK($F132))),$G132,"")</f>
        <v/>
      </c>
      <c r="Q132" s="186" t="str">
        <f aca="false">IF(AND(Q$9&gt;=$F132,Q$9&lt;=$F132,NOT(ISBLANK($F132))),$G132,"")</f>
        <v/>
      </c>
      <c r="R132" s="186" t="str">
        <f aca="false">IF(AND(R$9&gt;=$F132,R$9&lt;=$F132,NOT(ISBLANK($F132))),$G132,"")</f>
        <v/>
      </c>
    </row>
    <row r="133" customFormat="false" ht="15.05" hidden="true" customHeight="false" outlineLevel="0" collapsed="false">
      <c r="A133" s="242" t="n">
        <v>71656371</v>
      </c>
      <c r="B133" s="237" t="s">
        <v>609</v>
      </c>
      <c r="C133" s="237" t="s">
        <v>610</v>
      </c>
      <c r="D133" s="237" t="s">
        <v>138</v>
      </c>
      <c r="E133" s="238" t="n">
        <v>43928</v>
      </c>
      <c r="F133" s="238" t="n">
        <v>43928</v>
      </c>
      <c r="G133" s="239" t="n">
        <v>22</v>
      </c>
      <c r="I133" s="342" t="s">
        <v>174</v>
      </c>
      <c r="L133" s="186" t="str">
        <f aca="false">IF(AND(L$9&gt;=$F133,L$9&lt;=$F133,NOT(ISBLANK($F133))),$G133,"")</f>
        <v/>
      </c>
      <c r="M133" s="186" t="n">
        <f aca="false">IF(AND(M$9&gt;=$F133,M$9&lt;=$F133,NOT(ISBLANK($F133))),$G133,"")</f>
        <v>22</v>
      </c>
      <c r="N133" s="186" t="str">
        <f aca="false">IF(AND(N$9&gt;=$F133,N$9&lt;=$F133,NOT(ISBLANK($F133))),$G133,"")</f>
        <v/>
      </c>
      <c r="O133" s="186" t="str">
        <f aca="false">IF(AND(O$9&gt;=$F133,O$9&lt;=$F133,NOT(ISBLANK($F133))),$G133,"")</f>
        <v/>
      </c>
      <c r="P133" s="186" t="str">
        <f aca="false">IF(AND(P$9&gt;=$F133,P$9&lt;=$F133,NOT(ISBLANK($F133))),$G133,"")</f>
        <v/>
      </c>
      <c r="Q133" s="186" t="str">
        <f aca="false">IF(AND(Q$9&gt;=$F133,Q$9&lt;=$F133,NOT(ISBLANK($F133))),$G133,"")</f>
        <v/>
      </c>
      <c r="R133" s="186" t="str">
        <f aca="false">IF(AND(R$9&gt;=$F133,R$9&lt;=$F133,NOT(ISBLANK($F133))),$G133,"")</f>
        <v/>
      </c>
    </row>
    <row r="134" customFormat="false" ht="15.05" hidden="true" customHeight="false" outlineLevel="0" collapsed="false">
      <c r="A134" s="242" t="n">
        <v>71656408</v>
      </c>
      <c r="B134" s="237" t="s">
        <v>544</v>
      </c>
      <c r="C134" s="237" t="s">
        <v>545</v>
      </c>
      <c r="D134" s="237" t="s">
        <v>128</v>
      </c>
      <c r="E134" s="238" t="n">
        <v>43928</v>
      </c>
      <c r="F134" s="238" t="n">
        <v>43928</v>
      </c>
      <c r="G134" s="239" t="n">
        <v>0.5</v>
      </c>
      <c r="I134" s="342" t="s">
        <v>174</v>
      </c>
      <c r="L134" s="186" t="str">
        <f aca="false">IF(AND(L$9&gt;=$F134,L$9&lt;=$F134,NOT(ISBLANK($F134))),$G134,"")</f>
        <v/>
      </c>
      <c r="M134" s="186" t="n">
        <f aca="false">IF(AND(M$9&gt;=$F134,M$9&lt;=$F134,NOT(ISBLANK($F134))),$G134,"")</f>
        <v>0.5</v>
      </c>
      <c r="N134" s="186" t="str">
        <f aca="false">IF(AND(N$9&gt;=$F134,N$9&lt;=$F134,NOT(ISBLANK($F134))),$G134,"")</f>
        <v/>
      </c>
      <c r="O134" s="186" t="str">
        <f aca="false">IF(AND(O$9&gt;=$F134,O$9&lt;=$F134,NOT(ISBLANK($F134))),$G134,"")</f>
        <v/>
      </c>
      <c r="P134" s="186" t="str">
        <f aca="false">IF(AND(P$9&gt;=$F134,P$9&lt;=$F134,NOT(ISBLANK($F134))),$G134,"")</f>
        <v/>
      </c>
      <c r="Q134" s="186" t="str">
        <f aca="false">IF(AND(Q$9&gt;=$F134,Q$9&lt;=$F134,NOT(ISBLANK($F134))),$G134,"")</f>
        <v/>
      </c>
      <c r="R134" s="186" t="str">
        <f aca="false">IF(AND(R$9&gt;=$F134,R$9&lt;=$F134,NOT(ISBLANK($F134))),$G134,"")</f>
        <v/>
      </c>
    </row>
    <row r="135" customFormat="false" ht="15.05" hidden="true" customHeight="false" outlineLevel="0" collapsed="false">
      <c r="A135" s="242" t="n">
        <v>71656485</v>
      </c>
      <c r="B135" s="237" t="s">
        <v>374</v>
      </c>
      <c r="C135" s="237" t="s">
        <v>614</v>
      </c>
      <c r="D135" s="237" t="s">
        <v>120</v>
      </c>
      <c r="E135" s="238" t="n">
        <v>43928</v>
      </c>
      <c r="F135" s="238" t="n">
        <v>43928</v>
      </c>
      <c r="G135" s="239" t="n">
        <v>1</v>
      </c>
      <c r="I135" s="342" t="s">
        <v>174</v>
      </c>
      <c r="L135" s="186" t="str">
        <f aca="false">IF(AND(L$9&gt;=$F135,L$9&lt;=$F135,NOT(ISBLANK($F135))),$G135,"")</f>
        <v/>
      </c>
      <c r="M135" s="186" t="n">
        <f aca="false">IF(AND(M$9&gt;=$F135,M$9&lt;=$F135,NOT(ISBLANK($F135))),$G135,"")</f>
        <v>1</v>
      </c>
      <c r="N135" s="186" t="str">
        <f aca="false">IF(AND(N$9&gt;=$F135,N$9&lt;=$F135,NOT(ISBLANK($F135))),$G135,"")</f>
        <v/>
      </c>
      <c r="O135" s="186" t="str">
        <f aca="false">IF(AND(O$9&gt;=$F135,O$9&lt;=$F135,NOT(ISBLANK($F135))),$G135,"")</f>
        <v/>
      </c>
      <c r="P135" s="186" t="str">
        <f aca="false">IF(AND(P$9&gt;=$F135,P$9&lt;=$F135,NOT(ISBLANK($F135))),$G135,"")</f>
        <v/>
      </c>
      <c r="Q135" s="186" t="str">
        <f aca="false">IF(AND(Q$9&gt;=$F135,Q$9&lt;=$F135,NOT(ISBLANK($F135))),$G135,"")</f>
        <v/>
      </c>
      <c r="R135" s="186" t="str">
        <f aca="false">IF(AND(R$9&gt;=$F135,R$9&lt;=$F135,NOT(ISBLANK($F135))),$G135,"")</f>
        <v/>
      </c>
    </row>
    <row r="136" customFormat="false" ht="15.05" hidden="true" customHeight="false" outlineLevel="0" collapsed="false">
      <c r="A136" s="242" t="n">
        <v>71656486</v>
      </c>
      <c r="B136" s="237" t="s">
        <v>616</v>
      </c>
      <c r="C136" s="237" t="s">
        <v>617</v>
      </c>
      <c r="D136" s="237" t="s">
        <v>120</v>
      </c>
      <c r="E136" s="238" t="n">
        <v>43928</v>
      </c>
      <c r="F136" s="238" t="n">
        <v>43928</v>
      </c>
      <c r="G136" s="239" t="n">
        <v>1</v>
      </c>
      <c r="I136" s="342" t="s">
        <v>174</v>
      </c>
      <c r="L136" s="186" t="str">
        <f aca="false">IF(AND(L$9&gt;=$F136,L$9&lt;=$F136,NOT(ISBLANK($F136))),$G136,"")</f>
        <v/>
      </c>
      <c r="M136" s="186" t="n">
        <f aca="false">IF(AND(M$9&gt;=$F136,M$9&lt;=$F136,NOT(ISBLANK($F136))),$G136,"")</f>
        <v>1</v>
      </c>
      <c r="N136" s="186" t="str">
        <f aca="false">IF(AND(N$9&gt;=$F136,N$9&lt;=$F136,NOT(ISBLANK($F136))),$G136,"")</f>
        <v/>
      </c>
      <c r="O136" s="186" t="str">
        <f aca="false">IF(AND(O$9&gt;=$F136,O$9&lt;=$F136,NOT(ISBLANK($F136))),$G136,"")</f>
        <v/>
      </c>
      <c r="P136" s="186" t="str">
        <f aca="false">IF(AND(P$9&gt;=$F136,P$9&lt;=$F136,NOT(ISBLANK($F136))),$G136,"")</f>
        <v/>
      </c>
      <c r="Q136" s="186" t="str">
        <f aca="false">IF(AND(Q$9&gt;=$F136,Q$9&lt;=$F136,NOT(ISBLANK($F136))),$G136,"")</f>
        <v/>
      </c>
      <c r="R136" s="186" t="str">
        <f aca="false">IF(AND(R$9&gt;=$F136,R$9&lt;=$F136,NOT(ISBLANK($F136))),$G136,"")</f>
        <v/>
      </c>
    </row>
    <row r="137" customFormat="false" ht="15.05" hidden="true" customHeight="false" outlineLevel="0" collapsed="false">
      <c r="A137" s="242" t="n">
        <v>71656656</v>
      </c>
      <c r="B137" s="237" t="s">
        <v>620</v>
      </c>
      <c r="C137" s="237" t="s">
        <v>621</v>
      </c>
      <c r="D137" s="237" t="s">
        <v>138</v>
      </c>
      <c r="E137" s="238" t="n">
        <v>43928</v>
      </c>
      <c r="F137" s="238" t="n">
        <v>43928</v>
      </c>
      <c r="G137" s="239" t="n">
        <v>2</v>
      </c>
      <c r="I137" s="342" t="s">
        <v>174</v>
      </c>
      <c r="L137" s="186" t="str">
        <f aca="false">IF(AND(L$9&gt;=$F137,L$9&lt;=$F137,NOT(ISBLANK($F137))),$G137,"")</f>
        <v/>
      </c>
      <c r="M137" s="186" t="n">
        <f aca="false">IF(AND(M$9&gt;=$F137,M$9&lt;=$F137,NOT(ISBLANK($F137))),$G137,"")</f>
        <v>2</v>
      </c>
      <c r="N137" s="186" t="str">
        <f aca="false">IF(AND(N$9&gt;=$F137,N$9&lt;=$F137,NOT(ISBLANK($F137))),$G137,"")</f>
        <v/>
      </c>
      <c r="O137" s="186" t="str">
        <f aca="false">IF(AND(O$9&gt;=$F137,O$9&lt;=$F137,NOT(ISBLANK($F137))),$G137,"")</f>
        <v/>
      </c>
      <c r="P137" s="186" t="str">
        <f aca="false">IF(AND(P$9&gt;=$F137,P$9&lt;=$F137,NOT(ISBLANK($F137))),$G137,"")</f>
        <v/>
      </c>
      <c r="Q137" s="186" t="str">
        <f aca="false">IF(AND(Q$9&gt;=$F137,Q$9&lt;=$F137,NOT(ISBLANK($F137))),$G137,"")</f>
        <v/>
      </c>
      <c r="R137" s="186" t="str">
        <f aca="false">IF(AND(R$9&gt;=$F137,R$9&lt;=$F137,NOT(ISBLANK($F137))),$G137,"")</f>
        <v/>
      </c>
    </row>
    <row r="138" customFormat="false" ht="15.05" hidden="true" customHeight="false" outlineLevel="0" collapsed="false">
      <c r="A138" s="242" t="n">
        <v>71656660</v>
      </c>
      <c r="B138" s="237" t="s">
        <v>321</v>
      </c>
      <c r="C138" s="237" t="s">
        <v>625</v>
      </c>
      <c r="D138" s="237" t="s">
        <v>120</v>
      </c>
      <c r="E138" s="238" t="n">
        <v>43928</v>
      </c>
      <c r="F138" s="238" t="n">
        <v>43928</v>
      </c>
      <c r="G138" s="239" t="n">
        <v>0</v>
      </c>
      <c r="I138" s="342" t="s">
        <v>174</v>
      </c>
      <c r="L138" s="186" t="str">
        <f aca="false">IF(AND(L$9&gt;=$F138,L$9&lt;=$F138,NOT(ISBLANK($F138))),$G138,"")</f>
        <v/>
      </c>
      <c r="M138" s="186" t="n">
        <f aca="false">IF(AND(M$9&gt;=$F138,M$9&lt;=$F138,NOT(ISBLANK($F138))),$G138,"")</f>
        <v>0</v>
      </c>
      <c r="N138" s="186" t="str">
        <f aca="false">IF(AND(N$9&gt;=$F138,N$9&lt;=$F138,NOT(ISBLANK($F138))),$G138,"")</f>
        <v/>
      </c>
      <c r="O138" s="186" t="str">
        <f aca="false">IF(AND(O$9&gt;=$F138,O$9&lt;=$F138,NOT(ISBLANK($F138))),$G138,"")</f>
        <v/>
      </c>
      <c r="P138" s="186" t="str">
        <f aca="false">IF(AND(P$9&gt;=$F138,P$9&lt;=$F138,NOT(ISBLANK($F138))),$G138,"")</f>
        <v/>
      </c>
      <c r="Q138" s="186" t="str">
        <f aca="false">IF(AND(Q$9&gt;=$F138,Q$9&lt;=$F138,NOT(ISBLANK($F138))),$G138,"")</f>
        <v/>
      </c>
      <c r="R138" s="186" t="str">
        <f aca="false">IF(AND(R$9&gt;=$F138,R$9&lt;=$F138,NOT(ISBLANK($F138))),$G138,"")</f>
        <v/>
      </c>
    </row>
    <row r="139" customFormat="false" ht="15.05" hidden="true" customHeight="false" outlineLevel="0" collapsed="false">
      <c r="A139" s="242" t="n">
        <v>71656956</v>
      </c>
      <c r="B139" s="237" t="s">
        <v>626</v>
      </c>
      <c r="C139" s="237" t="s">
        <v>627</v>
      </c>
      <c r="D139" s="237" t="s">
        <v>155</v>
      </c>
      <c r="E139" s="238" t="n">
        <v>43928</v>
      </c>
      <c r="F139" s="238" t="n">
        <v>43928</v>
      </c>
      <c r="G139" s="239" t="n">
        <v>0</v>
      </c>
      <c r="I139" s="342" t="s">
        <v>174</v>
      </c>
      <c r="L139" s="186" t="str">
        <f aca="false">IF(AND(L$9&gt;=$F139,L$9&lt;=$F139,NOT(ISBLANK($F139))),$G139,"")</f>
        <v/>
      </c>
      <c r="M139" s="186" t="n">
        <f aca="false">IF(AND(M$9&gt;=$F139,M$9&lt;=$F139,NOT(ISBLANK($F139))),$G139,"")</f>
        <v>0</v>
      </c>
      <c r="N139" s="186" t="str">
        <f aca="false">IF(AND(N$9&gt;=$F139,N$9&lt;=$F139,NOT(ISBLANK($F139))),$G139,"")</f>
        <v/>
      </c>
      <c r="O139" s="186" t="str">
        <f aca="false">IF(AND(O$9&gt;=$F139,O$9&lt;=$F139,NOT(ISBLANK($F139))),$G139,"")</f>
        <v/>
      </c>
      <c r="P139" s="186" t="str">
        <f aca="false">IF(AND(P$9&gt;=$F139,P$9&lt;=$F139,NOT(ISBLANK($F139))),$G139,"")</f>
        <v/>
      </c>
      <c r="Q139" s="186" t="str">
        <f aca="false">IF(AND(Q$9&gt;=$F139,Q$9&lt;=$F139,NOT(ISBLANK($F139))),$G139,"")</f>
        <v/>
      </c>
      <c r="R139" s="186" t="str">
        <f aca="false">IF(AND(R$9&gt;=$F139,R$9&lt;=$F139,NOT(ISBLANK($F139))),$G139,"")</f>
        <v/>
      </c>
    </row>
    <row r="140" customFormat="false" ht="15.05" hidden="true" customHeight="false" outlineLevel="0" collapsed="false">
      <c r="A140" s="242" t="n">
        <v>71656965</v>
      </c>
      <c r="B140" s="237" t="s">
        <v>630</v>
      </c>
      <c r="C140" s="237" t="s">
        <v>631</v>
      </c>
      <c r="D140" s="237" t="s">
        <v>155</v>
      </c>
      <c r="E140" s="238" t="n">
        <v>43928</v>
      </c>
      <c r="F140" s="238" t="n">
        <v>43928</v>
      </c>
      <c r="G140" s="239" t="n">
        <v>0</v>
      </c>
      <c r="I140" s="342" t="s">
        <v>174</v>
      </c>
      <c r="L140" s="186" t="str">
        <f aca="false">IF(AND(L$9&gt;=$F140,L$9&lt;=$F140,NOT(ISBLANK($F140))),$G140,"")</f>
        <v/>
      </c>
      <c r="M140" s="186" t="n">
        <f aca="false">IF(AND(M$9&gt;=$F140,M$9&lt;=$F140,NOT(ISBLANK($F140))),$G140,"")</f>
        <v>0</v>
      </c>
      <c r="N140" s="186" t="str">
        <f aca="false">IF(AND(N$9&gt;=$F140,N$9&lt;=$F140,NOT(ISBLANK($F140))),$G140,"")</f>
        <v/>
      </c>
      <c r="O140" s="186" t="str">
        <f aca="false">IF(AND(O$9&gt;=$F140,O$9&lt;=$F140,NOT(ISBLANK($F140))),$G140,"")</f>
        <v/>
      </c>
      <c r="P140" s="186" t="str">
        <f aca="false">IF(AND(P$9&gt;=$F140,P$9&lt;=$F140,NOT(ISBLANK($F140))),$G140,"")</f>
        <v/>
      </c>
      <c r="Q140" s="186" t="str">
        <f aca="false">IF(AND(Q$9&gt;=$F140,Q$9&lt;=$F140,NOT(ISBLANK($F140))),$G140,"")</f>
        <v/>
      </c>
      <c r="R140" s="186" t="str">
        <f aca="false">IF(AND(R$9&gt;=$F140,R$9&lt;=$F140,NOT(ISBLANK($F140))),$G140,"")</f>
        <v/>
      </c>
    </row>
    <row r="141" customFormat="false" ht="15.05" hidden="true" customHeight="false" outlineLevel="0" collapsed="false">
      <c r="A141" s="242" t="n">
        <v>71656966</v>
      </c>
      <c r="B141" s="237" t="s">
        <v>635</v>
      </c>
      <c r="C141" s="237" t="s">
        <v>636</v>
      </c>
      <c r="D141" s="237" t="s">
        <v>155</v>
      </c>
      <c r="E141" s="238" t="n">
        <v>43928</v>
      </c>
      <c r="F141" s="238" t="n">
        <v>43928</v>
      </c>
      <c r="G141" s="239" t="n">
        <v>0</v>
      </c>
      <c r="I141" s="345" t="s">
        <v>875</v>
      </c>
      <c r="L141" s="186" t="str">
        <f aca="false">IF(AND(L$9&gt;=$F141,L$9&lt;=$F141,NOT(ISBLANK($F141))),$G141,"")</f>
        <v/>
      </c>
      <c r="M141" s="186" t="n">
        <f aca="false">IF(AND(M$9&gt;=$F141,M$9&lt;=$F141,NOT(ISBLANK($F141))),$G141,"")</f>
        <v>0</v>
      </c>
      <c r="N141" s="186" t="str">
        <f aca="false">IF(AND(N$9&gt;=$F141,N$9&lt;=$F141,NOT(ISBLANK($F141))),$G141,"")</f>
        <v/>
      </c>
      <c r="O141" s="186" t="str">
        <f aca="false">IF(AND(O$9&gt;=$F141,O$9&lt;=$F141,NOT(ISBLANK($F141))),$G141,"")</f>
        <v/>
      </c>
      <c r="P141" s="186" t="str">
        <f aca="false">IF(AND(P$9&gt;=$F141,P$9&lt;=$F141,NOT(ISBLANK($F141))),$G141,"")</f>
        <v/>
      </c>
      <c r="Q141" s="186" t="str">
        <f aca="false">IF(AND(Q$9&gt;=$F141,Q$9&lt;=$F141,NOT(ISBLANK($F141))),$G141,"")</f>
        <v/>
      </c>
      <c r="R141" s="186" t="str">
        <f aca="false">IF(AND(R$9&gt;=$F141,R$9&lt;=$F141,NOT(ISBLANK($F141))),$G141,"")</f>
        <v/>
      </c>
    </row>
    <row r="142" customFormat="false" ht="15.05" hidden="true" customHeight="false" outlineLevel="0" collapsed="false">
      <c r="A142" s="242" t="n">
        <v>71591793</v>
      </c>
      <c r="B142" s="237" t="s">
        <v>254</v>
      </c>
      <c r="C142" s="237" t="s">
        <v>639</v>
      </c>
      <c r="D142" s="237" t="s">
        <v>173</v>
      </c>
      <c r="E142" s="238" t="n">
        <v>43929</v>
      </c>
      <c r="F142" s="238" t="n">
        <v>43929</v>
      </c>
      <c r="G142" s="239" t="n">
        <v>0</v>
      </c>
      <c r="I142" s="342" t="s">
        <v>174</v>
      </c>
      <c r="L142" s="186" t="str">
        <f aca="false">IF(AND(L$9&gt;=$F142,L$9&lt;=$F142,NOT(ISBLANK($F142))),$G142,"")</f>
        <v/>
      </c>
      <c r="M142" s="186" t="str">
        <f aca="false">IF(AND(M$9&gt;=$F142,M$9&lt;=$F142,NOT(ISBLANK($F142))),$G142,"")</f>
        <v/>
      </c>
      <c r="N142" s="186" t="n">
        <f aca="false">IF(AND(N$9&gt;=$F142,N$9&lt;=$F142,NOT(ISBLANK($F142))),$G142,"")</f>
        <v>0</v>
      </c>
      <c r="O142" s="186" t="str">
        <f aca="false">IF(AND(O$9&gt;=$F142,O$9&lt;=$F142,NOT(ISBLANK($F142))),$G142,"")</f>
        <v/>
      </c>
      <c r="P142" s="186" t="str">
        <f aca="false">IF(AND(P$9&gt;=$F142,P$9&lt;=$F142,NOT(ISBLANK($F142))),$G142,"")</f>
        <v/>
      </c>
      <c r="Q142" s="186" t="str">
        <f aca="false">IF(AND(Q$9&gt;=$F142,Q$9&lt;=$F142,NOT(ISBLANK($F142))),$G142,"")</f>
        <v/>
      </c>
      <c r="R142" s="186" t="str">
        <f aca="false">IF(AND(R$9&gt;=$F142,R$9&lt;=$F142,NOT(ISBLANK($F142))),$G142,"")</f>
        <v/>
      </c>
    </row>
    <row r="143" customFormat="false" ht="15.05" hidden="true" customHeight="false" outlineLevel="0" collapsed="false">
      <c r="A143" s="236" t="n">
        <v>71610254</v>
      </c>
      <c r="B143" s="243" t="s">
        <v>370</v>
      </c>
      <c r="C143" s="243" t="s">
        <v>643</v>
      </c>
      <c r="D143" s="237" t="s">
        <v>116</v>
      </c>
      <c r="E143" s="238" t="n">
        <v>43929</v>
      </c>
      <c r="F143" s="238" t="n">
        <v>43929</v>
      </c>
      <c r="G143" s="239" t="n">
        <v>16</v>
      </c>
      <c r="I143" s="342" t="s">
        <v>174</v>
      </c>
      <c r="L143" s="186" t="str">
        <f aca="false">IF(AND(L$9&gt;=$F143,L$9&lt;=$F143,NOT(ISBLANK($F143))),$G143,"")</f>
        <v/>
      </c>
      <c r="M143" s="186" t="str">
        <f aca="false">IF(AND(M$9&gt;=$F143,M$9&lt;=$F143,NOT(ISBLANK($F143))),$G143,"")</f>
        <v/>
      </c>
      <c r="N143" s="186" t="n">
        <f aca="false">IF(AND(N$9&gt;=$F143,N$9&lt;=$F143,NOT(ISBLANK($F143))),$G143,"")</f>
        <v>16</v>
      </c>
      <c r="O143" s="186" t="str">
        <f aca="false">IF(AND(O$9&gt;=$F143,O$9&lt;=$F143,NOT(ISBLANK($F143))),$G143,"")</f>
        <v/>
      </c>
      <c r="P143" s="186" t="str">
        <f aca="false">IF(AND(P$9&gt;=$F143,P$9&lt;=$F143,NOT(ISBLANK($F143))),$G143,"")</f>
        <v/>
      </c>
      <c r="Q143" s="186" t="str">
        <f aca="false">IF(AND(Q$9&gt;=$F143,Q$9&lt;=$F143,NOT(ISBLANK($F143))),$G143,"")</f>
        <v/>
      </c>
      <c r="R143" s="186" t="str">
        <f aca="false">IF(AND(R$9&gt;=$F143,R$9&lt;=$F143,NOT(ISBLANK($F143))),$G143,"")</f>
        <v/>
      </c>
    </row>
    <row r="144" customFormat="false" ht="15.05" hidden="true" customHeight="false" outlineLevel="0" collapsed="false">
      <c r="A144" s="241"/>
      <c r="B144" s="244"/>
      <c r="C144" s="244"/>
      <c r="D144" s="237" t="s">
        <v>335</v>
      </c>
      <c r="E144" s="238" t="n">
        <v>43929</v>
      </c>
      <c r="F144" s="238" t="n">
        <v>43929</v>
      </c>
      <c r="G144" s="239" t="n">
        <v>0</v>
      </c>
      <c r="I144" s="342" t="s">
        <v>174</v>
      </c>
      <c r="L144" s="186" t="str">
        <f aca="false">IF(AND(L$9&gt;=$F144,L$9&lt;=$F144,NOT(ISBLANK($F144))),$G144,"")</f>
        <v/>
      </c>
      <c r="M144" s="186" t="str">
        <f aca="false">IF(AND(M$9&gt;=$F144,M$9&lt;=$F144,NOT(ISBLANK($F144))),$G144,"")</f>
        <v/>
      </c>
      <c r="N144" s="186" t="n">
        <f aca="false">IF(AND(N$9&gt;=$F144,N$9&lt;=$F144,NOT(ISBLANK($F144))),$G144,"")</f>
        <v>0</v>
      </c>
      <c r="O144" s="186" t="str">
        <f aca="false">IF(AND(O$9&gt;=$F144,O$9&lt;=$F144,NOT(ISBLANK($F144))),$G144,"")</f>
        <v/>
      </c>
      <c r="P144" s="186" t="str">
        <f aca="false">IF(AND(P$9&gt;=$F144,P$9&lt;=$F144,NOT(ISBLANK($F144))),$G144,"")</f>
        <v/>
      </c>
      <c r="Q144" s="186" t="str">
        <f aca="false">IF(AND(Q$9&gt;=$F144,Q$9&lt;=$F144,NOT(ISBLANK($F144))),$G144,"")</f>
        <v/>
      </c>
      <c r="R144" s="186" t="str">
        <f aca="false">IF(AND(R$9&gt;=$F144,R$9&lt;=$F144,NOT(ISBLANK($F144))),$G144,"")</f>
        <v/>
      </c>
    </row>
    <row r="145" customFormat="false" ht="15.05" hidden="true" customHeight="false" outlineLevel="0" collapsed="false">
      <c r="A145" s="236" t="n">
        <v>71626273</v>
      </c>
      <c r="B145" s="243" t="s">
        <v>646</v>
      </c>
      <c r="C145" s="243" t="s">
        <v>647</v>
      </c>
      <c r="D145" s="237" t="s">
        <v>116</v>
      </c>
      <c r="E145" s="238" t="n">
        <v>43929</v>
      </c>
      <c r="F145" s="238" t="n">
        <v>43929</v>
      </c>
      <c r="G145" s="239" t="n">
        <v>3</v>
      </c>
      <c r="I145" s="342" t="s">
        <v>174</v>
      </c>
      <c r="L145" s="186" t="str">
        <f aca="false">IF(AND(L$9&gt;=$F145,L$9&lt;=$F145,NOT(ISBLANK($F145))),$G145,"")</f>
        <v/>
      </c>
      <c r="M145" s="186" t="str">
        <f aca="false">IF(AND(M$9&gt;=$F145,M$9&lt;=$F145,NOT(ISBLANK($F145))),$G145,"")</f>
        <v/>
      </c>
      <c r="N145" s="186" t="n">
        <f aca="false">IF(AND(N$9&gt;=$F145,N$9&lt;=$F145,NOT(ISBLANK($F145))),$G145,"")</f>
        <v>3</v>
      </c>
      <c r="O145" s="186" t="str">
        <f aca="false">IF(AND(O$9&gt;=$F145,O$9&lt;=$F145,NOT(ISBLANK($F145))),$G145,"")</f>
        <v/>
      </c>
      <c r="P145" s="186" t="str">
        <f aca="false">IF(AND(P$9&gt;=$F145,P$9&lt;=$F145,NOT(ISBLANK($F145))),$G145,"")</f>
        <v/>
      </c>
      <c r="Q145" s="186" t="str">
        <f aca="false">IF(AND(Q$9&gt;=$F145,Q$9&lt;=$F145,NOT(ISBLANK($F145))),$G145,"")</f>
        <v/>
      </c>
      <c r="R145" s="186" t="str">
        <f aca="false">IF(AND(R$9&gt;=$F145,R$9&lt;=$F145,NOT(ISBLANK($F145))),$G145,"")</f>
        <v/>
      </c>
    </row>
    <row r="146" customFormat="false" ht="15.05" hidden="true" customHeight="false" outlineLevel="0" collapsed="false">
      <c r="A146" s="241"/>
      <c r="B146" s="244"/>
      <c r="C146" s="244"/>
      <c r="D146" s="237" t="s">
        <v>335</v>
      </c>
      <c r="E146" s="238" t="n">
        <v>43929</v>
      </c>
      <c r="F146" s="238" t="n">
        <v>43929</v>
      </c>
      <c r="G146" s="239" t="n">
        <v>0</v>
      </c>
      <c r="I146" s="342" t="s">
        <v>174</v>
      </c>
      <c r="L146" s="186" t="str">
        <f aca="false">IF(AND(L$9&gt;=$F146,L$9&lt;=$F146,NOT(ISBLANK($F146))),$G146,"")</f>
        <v/>
      </c>
      <c r="M146" s="186" t="str">
        <f aca="false">IF(AND(M$9&gt;=$F146,M$9&lt;=$F146,NOT(ISBLANK($F146))),$G146,"")</f>
        <v/>
      </c>
      <c r="N146" s="186" t="n">
        <f aca="false">IF(AND(N$9&gt;=$F146,N$9&lt;=$F146,NOT(ISBLANK($F146))),$G146,"")</f>
        <v>0</v>
      </c>
      <c r="O146" s="186" t="str">
        <f aca="false">IF(AND(O$9&gt;=$F146,O$9&lt;=$F146,NOT(ISBLANK($F146))),$G146,"")</f>
        <v/>
      </c>
      <c r="P146" s="186" t="str">
        <f aca="false">IF(AND(P$9&gt;=$F146,P$9&lt;=$F146,NOT(ISBLANK($F146))),$G146,"")</f>
        <v/>
      </c>
      <c r="Q146" s="186" t="str">
        <f aca="false">IF(AND(Q$9&gt;=$F146,Q$9&lt;=$F146,NOT(ISBLANK($F146))),$G146,"")</f>
        <v/>
      </c>
      <c r="R146" s="186" t="str">
        <f aca="false">IF(AND(R$9&gt;=$F146,R$9&lt;=$F146,NOT(ISBLANK($F146))),$G146,"")</f>
        <v/>
      </c>
    </row>
    <row r="147" customFormat="false" ht="15.05" hidden="true" customHeight="false" outlineLevel="0" collapsed="false">
      <c r="A147" s="242" t="n">
        <v>71637775</v>
      </c>
      <c r="B147" s="237" t="s">
        <v>651</v>
      </c>
      <c r="C147" s="237" t="s">
        <v>652</v>
      </c>
      <c r="D147" s="237" t="s">
        <v>116</v>
      </c>
      <c r="E147" s="238" t="n">
        <v>43929</v>
      </c>
      <c r="F147" s="238" t="n">
        <v>43929</v>
      </c>
      <c r="G147" s="239" t="n">
        <v>0</v>
      </c>
      <c r="I147" s="342" t="s">
        <v>174</v>
      </c>
      <c r="L147" s="186" t="str">
        <f aca="false">IF(AND(L$9&gt;=$F147,L$9&lt;=$F147,NOT(ISBLANK($F147))),$G147,"")</f>
        <v/>
      </c>
      <c r="M147" s="186" t="str">
        <f aca="false">IF(AND(M$9&gt;=$F147,M$9&lt;=$F147,NOT(ISBLANK($F147))),$G147,"")</f>
        <v/>
      </c>
      <c r="N147" s="186" t="n">
        <f aca="false">IF(AND(N$9&gt;=$F147,N$9&lt;=$F147,NOT(ISBLANK($F147))),$G147,"")</f>
        <v>0</v>
      </c>
      <c r="O147" s="186" t="str">
        <f aca="false">IF(AND(O$9&gt;=$F147,O$9&lt;=$F147,NOT(ISBLANK($F147))),$G147,"")</f>
        <v/>
      </c>
      <c r="P147" s="186" t="str">
        <f aca="false">IF(AND(P$9&gt;=$F147,P$9&lt;=$F147,NOT(ISBLANK($F147))),$G147,"")</f>
        <v/>
      </c>
      <c r="Q147" s="186" t="str">
        <f aca="false">IF(AND(Q$9&gt;=$F147,Q$9&lt;=$F147,NOT(ISBLANK($F147))),$G147,"")</f>
        <v/>
      </c>
      <c r="R147" s="186" t="str">
        <f aca="false">IF(AND(R$9&gt;=$F147,R$9&lt;=$F147,NOT(ISBLANK($F147))),$G147,"")</f>
        <v/>
      </c>
    </row>
    <row r="148" customFormat="false" ht="15.05" hidden="true" customHeight="false" outlineLevel="0" collapsed="false">
      <c r="A148" s="236" t="n">
        <v>71637822</v>
      </c>
      <c r="B148" s="243" t="s">
        <v>656</v>
      </c>
      <c r="C148" s="243" t="s">
        <v>657</v>
      </c>
      <c r="D148" s="237" t="s">
        <v>116</v>
      </c>
      <c r="E148" s="238" t="n">
        <v>43929</v>
      </c>
      <c r="F148" s="238" t="n">
        <v>43929</v>
      </c>
      <c r="G148" s="239" t="n">
        <v>4</v>
      </c>
      <c r="I148" s="342" t="s">
        <v>174</v>
      </c>
      <c r="L148" s="186" t="str">
        <f aca="false">IF(AND(L$9&gt;=$F148,L$9&lt;=$F148,NOT(ISBLANK($F148))),$G148,"")</f>
        <v/>
      </c>
      <c r="M148" s="186" t="str">
        <f aca="false">IF(AND(M$9&gt;=$F148,M$9&lt;=$F148,NOT(ISBLANK($F148))),$G148,"")</f>
        <v/>
      </c>
      <c r="N148" s="186" t="n">
        <f aca="false">IF(AND(N$9&gt;=$F148,N$9&lt;=$F148,NOT(ISBLANK($F148))),$G148,"")</f>
        <v>4</v>
      </c>
      <c r="O148" s="186" t="str">
        <f aca="false">IF(AND(O$9&gt;=$F148,O$9&lt;=$F148,NOT(ISBLANK($F148))),$G148,"")</f>
        <v/>
      </c>
      <c r="P148" s="186" t="str">
        <f aca="false">IF(AND(P$9&gt;=$F148,P$9&lt;=$F148,NOT(ISBLANK($F148))),$G148,"")</f>
        <v/>
      </c>
      <c r="Q148" s="186" t="str">
        <f aca="false">IF(AND(Q$9&gt;=$F148,Q$9&lt;=$F148,NOT(ISBLANK($F148))),$G148,"")</f>
        <v/>
      </c>
      <c r="R148" s="186" t="str">
        <f aca="false">IF(AND(R$9&gt;=$F148,R$9&lt;=$F148,NOT(ISBLANK($F148))),$G148,"")</f>
        <v/>
      </c>
    </row>
    <row r="149" customFormat="false" ht="15.05" hidden="true" customHeight="false" outlineLevel="0" collapsed="false">
      <c r="A149" s="241"/>
      <c r="B149" s="244"/>
      <c r="C149" s="244"/>
      <c r="D149" s="237" t="s">
        <v>335</v>
      </c>
      <c r="E149" s="238" t="n">
        <v>43929</v>
      </c>
      <c r="F149" s="238" t="n">
        <v>43929</v>
      </c>
      <c r="G149" s="239" t="n">
        <v>0</v>
      </c>
      <c r="I149" s="342" t="s">
        <v>174</v>
      </c>
      <c r="L149" s="186" t="str">
        <f aca="false">IF(AND(L$9&gt;=$F149,L$9&lt;=$F149,NOT(ISBLANK($F149))),$G149,"")</f>
        <v/>
      </c>
      <c r="M149" s="186" t="str">
        <f aca="false">IF(AND(M$9&gt;=$F149,M$9&lt;=$F149,NOT(ISBLANK($F149))),$G149,"")</f>
        <v/>
      </c>
      <c r="N149" s="186" t="n">
        <f aca="false">IF(AND(N$9&gt;=$F149,N$9&lt;=$F149,NOT(ISBLANK($F149))),$G149,"")</f>
        <v>0</v>
      </c>
      <c r="O149" s="186" t="str">
        <f aca="false">IF(AND(O$9&gt;=$F149,O$9&lt;=$F149,NOT(ISBLANK($F149))),$G149,"")</f>
        <v/>
      </c>
      <c r="P149" s="186" t="str">
        <f aca="false">IF(AND(P$9&gt;=$F149,P$9&lt;=$F149,NOT(ISBLANK($F149))),$G149,"")</f>
        <v/>
      </c>
      <c r="Q149" s="186" t="str">
        <f aca="false">IF(AND(Q$9&gt;=$F149,Q$9&lt;=$F149,NOT(ISBLANK($F149))),$G149,"")</f>
        <v/>
      </c>
      <c r="R149" s="186" t="str">
        <f aca="false">IF(AND(R$9&gt;=$F149,R$9&lt;=$F149,NOT(ISBLANK($F149))),$G149,"")</f>
        <v/>
      </c>
    </row>
    <row r="150" customFormat="false" ht="15.05" hidden="true" customHeight="false" outlineLevel="0" collapsed="false">
      <c r="A150" s="242" t="n">
        <v>71648207</v>
      </c>
      <c r="B150" s="237" t="s">
        <v>370</v>
      </c>
      <c r="C150" s="237" t="s">
        <v>661</v>
      </c>
      <c r="D150" s="237" t="s">
        <v>116</v>
      </c>
      <c r="E150" s="238" t="n">
        <v>43929</v>
      </c>
      <c r="F150" s="238" t="n">
        <v>43929</v>
      </c>
      <c r="G150" s="239" t="n">
        <v>1</v>
      </c>
      <c r="I150" s="342" t="s">
        <v>174</v>
      </c>
      <c r="L150" s="186" t="str">
        <f aca="false">IF(AND(L$9&gt;=$F150,L$9&lt;=$F150,NOT(ISBLANK($F150))),$G150,"")</f>
        <v/>
      </c>
      <c r="M150" s="186" t="str">
        <f aca="false">IF(AND(M$9&gt;=$F150,M$9&lt;=$F150,NOT(ISBLANK($F150))),$G150,"")</f>
        <v/>
      </c>
      <c r="N150" s="186" t="n">
        <f aca="false">IF(AND(N$9&gt;=$F150,N$9&lt;=$F150,NOT(ISBLANK($F150))),$G150,"")</f>
        <v>1</v>
      </c>
      <c r="O150" s="186" t="str">
        <f aca="false">IF(AND(O$9&gt;=$F150,O$9&lt;=$F150,NOT(ISBLANK($F150))),$G150,"")</f>
        <v/>
      </c>
      <c r="P150" s="186" t="str">
        <f aca="false">IF(AND(P$9&gt;=$F150,P$9&lt;=$F150,NOT(ISBLANK($F150))),$G150,"")</f>
        <v/>
      </c>
      <c r="Q150" s="186" t="str">
        <f aca="false">IF(AND(Q$9&gt;=$F150,Q$9&lt;=$F150,NOT(ISBLANK($F150))),$G150,"")</f>
        <v/>
      </c>
      <c r="R150" s="186" t="str">
        <f aca="false">IF(AND(R$9&gt;=$F150,R$9&lt;=$F150,NOT(ISBLANK($F150))),$G150,"")</f>
        <v/>
      </c>
    </row>
    <row r="151" customFormat="false" ht="15.05" hidden="true" customHeight="false" outlineLevel="0" collapsed="false">
      <c r="A151" s="236" t="n">
        <v>71648241</v>
      </c>
      <c r="B151" s="243" t="s">
        <v>656</v>
      </c>
      <c r="C151" s="243" t="s">
        <v>664</v>
      </c>
      <c r="D151" s="237" t="s">
        <v>116</v>
      </c>
      <c r="E151" s="238" t="n">
        <v>43929</v>
      </c>
      <c r="F151" s="238" t="n">
        <v>43929</v>
      </c>
      <c r="G151" s="239" t="n">
        <v>4</v>
      </c>
      <c r="I151" s="343" t="s">
        <v>875</v>
      </c>
      <c r="L151" s="186" t="str">
        <f aca="false">IF(AND(L$9&gt;=$F151,L$9&lt;=$F151,NOT(ISBLANK($F151))),$G151,"")</f>
        <v/>
      </c>
      <c r="M151" s="186" t="str">
        <f aca="false">IF(AND(M$9&gt;=$F151,M$9&lt;=$F151,NOT(ISBLANK($F151))),$G151,"")</f>
        <v/>
      </c>
      <c r="N151" s="186" t="n">
        <f aca="false">IF(AND(N$9&gt;=$F151,N$9&lt;=$F151,NOT(ISBLANK($F151))),$G151,"")</f>
        <v>4</v>
      </c>
      <c r="O151" s="186" t="str">
        <f aca="false">IF(AND(O$9&gt;=$F151,O$9&lt;=$F151,NOT(ISBLANK($F151))),$G151,"")</f>
        <v/>
      </c>
      <c r="P151" s="186" t="str">
        <f aca="false">IF(AND(P$9&gt;=$F151,P$9&lt;=$F151,NOT(ISBLANK($F151))),$G151,"")</f>
        <v/>
      </c>
      <c r="Q151" s="186" t="str">
        <f aca="false">IF(AND(Q$9&gt;=$F151,Q$9&lt;=$F151,NOT(ISBLANK($F151))),$G151,"")</f>
        <v/>
      </c>
      <c r="R151" s="186" t="str">
        <f aca="false">IF(AND(R$9&gt;=$F151,R$9&lt;=$F151,NOT(ISBLANK($F151))),$G151,"")</f>
        <v/>
      </c>
    </row>
    <row r="152" customFormat="false" ht="15.05" hidden="true" customHeight="false" outlineLevel="0" collapsed="false">
      <c r="A152" s="241"/>
      <c r="B152" s="244"/>
      <c r="C152" s="244"/>
      <c r="D152" s="237" t="s">
        <v>335</v>
      </c>
      <c r="E152" s="238" t="n">
        <v>43929</v>
      </c>
      <c r="F152" s="238" t="n">
        <v>43929</v>
      </c>
      <c r="G152" s="239" t="n">
        <v>0</v>
      </c>
      <c r="I152" s="342" t="s">
        <v>168</v>
      </c>
      <c r="L152" s="186" t="str">
        <f aca="false">IF(AND(L$9&gt;=$F152,L$9&lt;=$F152,NOT(ISBLANK($F152))),$G152,"")</f>
        <v/>
      </c>
      <c r="M152" s="186" t="str">
        <f aca="false">IF(AND(M$9&gt;=$F152,M$9&lt;=$F152,NOT(ISBLANK($F152))),$G152,"")</f>
        <v/>
      </c>
      <c r="N152" s="186" t="n">
        <f aca="false">IF(AND(N$9&gt;=$F152,N$9&lt;=$F152,NOT(ISBLANK($F152))),$G152,"")</f>
        <v>0</v>
      </c>
      <c r="O152" s="186" t="str">
        <f aca="false">IF(AND(O$9&gt;=$F152,O$9&lt;=$F152,NOT(ISBLANK($F152))),$G152,"")</f>
        <v/>
      </c>
      <c r="P152" s="186" t="str">
        <f aca="false">IF(AND(P$9&gt;=$F152,P$9&lt;=$F152,NOT(ISBLANK($F152))),$G152,"")</f>
        <v/>
      </c>
      <c r="Q152" s="186" t="str">
        <f aca="false">IF(AND(Q$9&gt;=$F152,Q$9&lt;=$F152,NOT(ISBLANK($F152))),$G152,"")</f>
        <v/>
      </c>
      <c r="R152" s="186" t="str">
        <f aca="false">IF(AND(R$9&gt;=$F152,R$9&lt;=$F152,NOT(ISBLANK($F152))),$G152,"")</f>
        <v/>
      </c>
    </row>
    <row r="153" customFormat="false" ht="15.05" hidden="true" customHeight="false" outlineLevel="0" collapsed="false">
      <c r="A153" s="236" t="n">
        <v>71648244</v>
      </c>
      <c r="B153" s="243" t="s">
        <v>656</v>
      </c>
      <c r="C153" s="243" t="s">
        <v>667</v>
      </c>
      <c r="D153" s="237" t="s">
        <v>116</v>
      </c>
      <c r="E153" s="238" t="n">
        <v>43929</v>
      </c>
      <c r="F153" s="238" t="n">
        <v>43929</v>
      </c>
      <c r="G153" s="239" t="n">
        <v>4</v>
      </c>
      <c r="I153" s="342" t="s">
        <v>174</v>
      </c>
      <c r="L153" s="186" t="str">
        <f aca="false">IF(AND(L$9&gt;=$F153,L$9&lt;=$F153,NOT(ISBLANK($F153))),$G153,"")</f>
        <v/>
      </c>
      <c r="M153" s="186" t="str">
        <f aca="false">IF(AND(M$9&gt;=$F153,M$9&lt;=$F153,NOT(ISBLANK($F153))),$G153,"")</f>
        <v/>
      </c>
      <c r="N153" s="186" t="n">
        <f aca="false">IF(AND(N$9&gt;=$F153,N$9&lt;=$F153,NOT(ISBLANK($F153))),$G153,"")</f>
        <v>4</v>
      </c>
      <c r="O153" s="186" t="str">
        <f aca="false">IF(AND(O$9&gt;=$F153,O$9&lt;=$F153,NOT(ISBLANK($F153))),$G153,"")</f>
        <v/>
      </c>
      <c r="P153" s="186" t="str">
        <f aca="false">IF(AND(P$9&gt;=$F153,P$9&lt;=$F153,NOT(ISBLANK($F153))),$G153,"")</f>
        <v/>
      </c>
      <c r="Q153" s="186" t="str">
        <f aca="false">IF(AND(Q$9&gt;=$F153,Q$9&lt;=$F153,NOT(ISBLANK($F153))),$G153,"")</f>
        <v/>
      </c>
      <c r="R153" s="186" t="str">
        <f aca="false">IF(AND(R$9&gt;=$F153,R$9&lt;=$F153,NOT(ISBLANK($F153))),$G153,"")</f>
        <v/>
      </c>
    </row>
    <row r="154" customFormat="false" ht="15.05" hidden="true" customHeight="false" outlineLevel="0" collapsed="false">
      <c r="A154" s="241"/>
      <c r="B154" s="244"/>
      <c r="C154" s="244"/>
      <c r="D154" s="237" t="s">
        <v>335</v>
      </c>
      <c r="E154" s="238" t="n">
        <v>43929</v>
      </c>
      <c r="F154" s="238" t="n">
        <v>43929</v>
      </c>
      <c r="G154" s="239" t="n">
        <v>0</v>
      </c>
      <c r="I154" s="342" t="s">
        <v>174</v>
      </c>
      <c r="L154" s="186" t="str">
        <f aca="false">IF(AND(L$9&gt;=$F154,L$9&lt;=$F154,NOT(ISBLANK($F154))),$G154,"")</f>
        <v/>
      </c>
      <c r="M154" s="186" t="str">
        <f aca="false">IF(AND(M$9&gt;=$F154,M$9&lt;=$F154,NOT(ISBLANK($F154))),$G154,"")</f>
        <v/>
      </c>
      <c r="N154" s="186" t="n">
        <f aca="false">IF(AND(N$9&gt;=$F154,N$9&lt;=$F154,NOT(ISBLANK($F154))),$G154,"")</f>
        <v>0</v>
      </c>
      <c r="O154" s="186" t="str">
        <f aca="false">IF(AND(O$9&gt;=$F154,O$9&lt;=$F154,NOT(ISBLANK($F154))),$G154,"")</f>
        <v/>
      </c>
      <c r="P154" s="186" t="str">
        <f aca="false">IF(AND(P$9&gt;=$F154,P$9&lt;=$F154,NOT(ISBLANK($F154))),$G154,"")</f>
        <v/>
      </c>
      <c r="Q154" s="186" t="str">
        <f aca="false">IF(AND(Q$9&gt;=$F154,Q$9&lt;=$F154,NOT(ISBLANK($F154))),$G154,"")</f>
        <v/>
      </c>
      <c r="R154" s="186" t="str">
        <f aca="false">IF(AND(R$9&gt;=$F154,R$9&lt;=$F154,NOT(ISBLANK($F154))),$G154,"")</f>
        <v/>
      </c>
    </row>
    <row r="155" customFormat="false" ht="15.05" hidden="true" customHeight="false" outlineLevel="0" collapsed="false">
      <c r="A155" s="236" t="n">
        <v>71648265</v>
      </c>
      <c r="B155" s="243" t="s">
        <v>370</v>
      </c>
      <c r="C155" s="243" t="s">
        <v>670</v>
      </c>
      <c r="D155" s="237" t="s">
        <v>144</v>
      </c>
      <c r="E155" s="238" t="n">
        <v>43929</v>
      </c>
      <c r="F155" s="238" t="n">
        <v>43929</v>
      </c>
      <c r="G155" s="239" t="n">
        <v>2</v>
      </c>
      <c r="I155" s="342" t="s">
        <v>174</v>
      </c>
      <c r="L155" s="186" t="str">
        <f aca="false">IF(AND(L$9&gt;=$F155,L$9&lt;=$F155,NOT(ISBLANK($F155))),$G155,"")</f>
        <v/>
      </c>
      <c r="M155" s="186" t="str">
        <f aca="false">IF(AND(M$9&gt;=$F155,M$9&lt;=$F155,NOT(ISBLANK($F155))),$G155,"")</f>
        <v/>
      </c>
      <c r="N155" s="186" t="n">
        <f aca="false">IF(AND(N$9&gt;=$F155,N$9&lt;=$F155,NOT(ISBLANK($F155))),$G155,"")</f>
        <v>2</v>
      </c>
      <c r="O155" s="186" t="str">
        <f aca="false">IF(AND(O$9&gt;=$F155,O$9&lt;=$F155,NOT(ISBLANK($F155))),$G155,"")</f>
        <v/>
      </c>
      <c r="P155" s="186" t="str">
        <f aca="false">IF(AND(P$9&gt;=$F155,P$9&lt;=$F155,NOT(ISBLANK($F155))),$G155,"")</f>
        <v/>
      </c>
      <c r="Q155" s="186" t="str">
        <f aca="false">IF(AND(Q$9&gt;=$F155,Q$9&lt;=$F155,NOT(ISBLANK($F155))),$G155,"")</f>
        <v/>
      </c>
      <c r="R155" s="186" t="str">
        <f aca="false">IF(AND(R$9&gt;=$F155,R$9&lt;=$F155,NOT(ISBLANK($F155))),$G155,"")</f>
        <v/>
      </c>
    </row>
    <row r="156" customFormat="false" ht="15.05" hidden="true" customHeight="false" outlineLevel="0" collapsed="false">
      <c r="A156" s="241"/>
      <c r="B156" s="244"/>
      <c r="C156" s="244"/>
      <c r="D156" s="237" t="s">
        <v>335</v>
      </c>
      <c r="E156" s="238" t="n">
        <v>43929</v>
      </c>
      <c r="F156" s="238" t="n">
        <v>43929</v>
      </c>
      <c r="G156" s="239" t="n">
        <v>0</v>
      </c>
      <c r="I156" s="342" t="s">
        <v>174</v>
      </c>
      <c r="L156" s="186" t="str">
        <f aca="false">IF(AND(L$9&gt;=$F156,L$9&lt;=$F156,NOT(ISBLANK($F156))),$G156,"")</f>
        <v/>
      </c>
      <c r="M156" s="186" t="str">
        <f aca="false">IF(AND(M$9&gt;=$F156,M$9&lt;=$F156,NOT(ISBLANK($F156))),$G156,"")</f>
        <v/>
      </c>
      <c r="N156" s="186" t="n">
        <f aca="false">IF(AND(N$9&gt;=$F156,N$9&lt;=$F156,NOT(ISBLANK($F156))),$G156,"")</f>
        <v>0</v>
      </c>
      <c r="O156" s="186" t="str">
        <f aca="false">IF(AND(O$9&gt;=$F156,O$9&lt;=$F156,NOT(ISBLANK($F156))),$G156,"")</f>
        <v/>
      </c>
      <c r="P156" s="186" t="str">
        <f aca="false">IF(AND(P$9&gt;=$F156,P$9&lt;=$F156,NOT(ISBLANK($F156))),$G156,"")</f>
        <v/>
      </c>
      <c r="Q156" s="186" t="str">
        <f aca="false">IF(AND(Q$9&gt;=$F156,Q$9&lt;=$F156,NOT(ISBLANK($F156))),$G156,"")</f>
        <v/>
      </c>
      <c r="R156" s="186" t="str">
        <f aca="false">IF(AND(R$9&gt;=$F156,R$9&lt;=$F156,NOT(ISBLANK($F156))),$G156,"")</f>
        <v/>
      </c>
    </row>
    <row r="157" customFormat="false" ht="15.05" hidden="true" customHeight="false" outlineLevel="0" collapsed="false">
      <c r="A157" s="236" t="n">
        <v>71648282</v>
      </c>
      <c r="B157" s="243" t="s">
        <v>673</v>
      </c>
      <c r="C157" s="243" t="s">
        <v>674</v>
      </c>
      <c r="D157" s="237" t="s">
        <v>116</v>
      </c>
      <c r="E157" s="238" t="n">
        <v>43929</v>
      </c>
      <c r="F157" s="238" t="n">
        <v>43929</v>
      </c>
      <c r="G157" s="239" t="n">
        <v>0</v>
      </c>
      <c r="I157" s="342" t="s">
        <v>174</v>
      </c>
      <c r="L157" s="186" t="str">
        <f aca="false">IF(AND(L$9&gt;=$F157,L$9&lt;=$F157,NOT(ISBLANK($F157))),$G157,"")</f>
        <v/>
      </c>
      <c r="M157" s="186" t="str">
        <f aca="false">IF(AND(M$9&gt;=$F157,M$9&lt;=$F157,NOT(ISBLANK($F157))),$G157,"")</f>
        <v/>
      </c>
      <c r="N157" s="186" t="n">
        <f aca="false">IF(AND(N$9&gt;=$F157,N$9&lt;=$F157,NOT(ISBLANK($F157))),$G157,"")</f>
        <v>0</v>
      </c>
      <c r="O157" s="186" t="str">
        <f aca="false">IF(AND(O$9&gt;=$F157,O$9&lt;=$F157,NOT(ISBLANK($F157))),$G157,"")</f>
        <v/>
      </c>
      <c r="P157" s="186" t="str">
        <f aca="false">IF(AND(P$9&gt;=$F157,P$9&lt;=$F157,NOT(ISBLANK($F157))),$G157,"")</f>
        <v/>
      </c>
      <c r="Q157" s="186" t="str">
        <f aca="false">IF(AND(Q$9&gt;=$F157,Q$9&lt;=$F157,NOT(ISBLANK($F157))),$G157,"")</f>
        <v/>
      </c>
      <c r="R157" s="186" t="str">
        <f aca="false">IF(AND(R$9&gt;=$F157,R$9&lt;=$F157,NOT(ISBLANK($F157))),$G157,"")</f>
        <v/>
      </c>
    </row>
    <row r="158" customFormat="false" ht="15.05" hidden="true" customHeight="false" outlineLevel="0" collapsed="false">
      <c r="A158" s="241"/>
      <c r="B158" s="244"/>
      <c r="C158" s="244"/>
      <c r="D158" s="237" t="s">
        <v>335</v>
      </c>
      <c r="E158" s="238" t="n">
        <v>43929</v>
      </c>
      <c r="F158" s="238" t="n">
        <v>43929</v>
      </c>
      <c r="G158" s="239" t="n">
        <v>0</v>
      </c>
      <c r="I158" s="342" t="s">
        <v>174</v>
      </c>
      <c r="L158" s="186" t="str">
        <f aca="false">IF(AND(L$9&gt;=$F158,L$9&lt;=$F158,NOT(ISBLANK($F158))),$G158,"")</f>
        <v/>
      </c>
      <c r="M158" s="186" t="str">
        <f aca="false">IF(AND(M$9&gt;=$F158,M$9&lt;=$F158,NOT(ISBLANK($F158))),$G158,"")</f>
        <v/>
      </c>
      <c r="N158" s="186" t="n">
        <f aca="false">IF(AND(N$9&gt;=$F158,N$9&lt;=$F158,NOT(ISBLANK($F158))),$G158,"")</f>
        <v>0</v>
      </c>
      <c r="O158" s="186" t="str">
        <f aca="false">IF(AND(O$9&gt;=$F158,O$9&lt;=$F158,NOT(ISBLANK($F158))),$G158,"")</f>
        <v/>
      </c>
      <c r="P158" s="186" t="str">
        <f aca="false">IF(AND(P$9&gt;=$F158,P$9&lt;=$F158,NOT(ISBLANK($F158))),$G158,"")</f>
        <v/>
      </c>
      <c r="Q158" s="186" t="str">
        <f aca="false">IF(AND(Q$9&gt;=$F158,Q$9&lt;=$F158,NOT(ISBLANK($F158))),$G158,"")</f>
        <v/>
      </c>
      <c r="R158" s="186" t="str">
        <f aca="false">IF(AND(R$9&gt;=$F158,R$9&lt;=$F158,NOT(ISBLANK($F158))),$G158,"")</f>
        <v/>
      </c>
    </row>
    <row r="159" customFormat="false" ht="15.05" hidden="true" customHeight="false" outlineLevel="0" collapsed="false">
      <c r="A159" s="236" t="n">
        <v>71648283</v>
      </c>
      <c r="B159" s="243" t="s">
        <v>673</v>
      </c>
      <c r="C159" s="243" t="s">
        <v>679</v>
      </c>
      <c r="D159" s="237" t="s">
        <v>144</v>
      </c>
      <c r="E159" s="238" t="n">
        <v>43929</v>
      </c>
      <c r="F159" s="238" t="n">
        <v>43929</v>
      </c>
      <c r="G159" s="239" t="n">
        <v>1.3</v>
      </c>
      <c r="I159" s="342" t="s">
        <v>174</v>
      </c>
      <c r="L159" s="186" t="str">
        <f aca="false">IF(AND(L$9&gt;=$F159,L$9&lt;=$F159,NOT(ISBLANK($F159))),$G159,"")</f>
        <v/>
      </c>
      <c r="M159" s="186" t="str">
        <f aca="false">IF(AND(M$9&gt;=$F159,M$9&lt;=$F159,NOT(ISBLANK($F159))),$G159,"")</f>
        <v/>
      </c>
      <c r="N159" s="186" t="n">
        <f aca="false">IF(AND(N$9&gt;=$F159,N$9&lt;=$F159,NOT(ISBLANK($F159))),$G159,"")</f>
        <v>1.3</v>
      </c>
      <c r="O159" s="186" t="str">
        <f aca="false">IF(AND(O$9&gt;=$F159,O$9&lt;=$F159,NOT(ISBLANK($F159))),$G159,"")</f>
        <v/>
      </c>
      <c r="P159" s="186" t="str">
        <f aca="false">IF(AND(P$9&gt;=$F159,P$9&lt;=$F159,NOT(ISBLANK($F159))),$G159,"")</f>
        <v/>
      </c>
      <c r="Q159" s="186" t="str">
        <f aca="false">IF(AND(Q$9&gt;=$F159,Q$9&lt;=$F159,NOT(ISBLANK($F159))),$G159,"")</f>
        <v/>
      </c>
      <c r="R159" s="186" t="str">
        <f aca="false">IF(AND(R$9&gt;=$F159,R$9&lt;=$F159,NOT(ISBLANK($F159))),$G159,"")</f>
        <v/>
      </c>
    </row>
    <row r="160" customFormat="false" ht="15.05" hidden="true" customHeight="false" outlineLevel="0" collapsed="false">
      <c r="A160" s="241"/>
      <c r="B160" s="244"/>
      <c r="C160" s="244"/>
      <c r="D160" s="237" t="s">
        <v>335</v>
      </c>
      <c r="E160" s="238" t="n">
        <v>43929</v>
      </c>
      <c r="F160" s="238" t="n">
        <v>43929</v>
      </c>
      <c r="G160" s="239" t="n">
        <v>0</v>
      </c>
      <c r="I160" s="342" t="s">
        <v>174</v>
      </c>
      <c r="L160" s="186" t="str">
        <f aca="false">IF(AND(L$9&gt;=$F160,L$9&lt;=$F160,NOT(ISBLANK($F160))),$G160,"")</f>
        <v/>
      </c>
      <c r="M160" s="186" t="str">
        <f aca="false">IF(AND(M$9&gt;=$F160,M$9&lt;=$F160,NOT(ISBLANK($F160))),$G160,"")</f>
        <v/>
      </c>
      <c r="N160" s="186" t="n">
        <f aca="false">IF(AND(N$9&gt;=$F160,N$9&lt;=$F160,NOT(ISBLANK($F160))),$G160,"")</f>
        <v>0</v>
      </c>
      <c r="O160" s="186" t="str">
        <f aca="false">IF(AND(O$9&gt;=$F160,O$9&lt;=$F160,NOT(ISBLANK($F160))),$G160,"")</f>
        <v/>
      </c>
      <c r="P160" s="186" t="str">
        <f aca="false">IF(AND(P$9&gt;=$F160,P$9&lt;=$F160,NOT(ISBLANK($F160))),$G160,"")</f>
        <v/>
      </c>
      <c r="Q160" s="186" t="str">
        <f aca="false">IF(AND(Q$9&gt;=$F160,Q$9&lt;=$F160,NOT(ISBLANK($F160))),$G160,"")</f>
        <v/>
      </c>
      <c r="R160" s="186" t="str">
        <f aca="false">IF(AND(R$9&gt;=$F160,R$9&lt;=$F160,NOT(ISBLANK($F160))),$G160,"")</f>
        <v/>
      </c>
    </row>
    <row r="161" customFormat="false" ht="15.05" hidden="true" customHeight="false" outlineLevel="0" collapsed="false">
      <c r="A161" s="242" t="n">
        <v>71656402</v>
      </c>
      <c r="B161" s="237" t="s">
        <v>251</v>
      </c>
      <c r="C161" s="237" t="s">
        <v>186</v>
      </c>
      <c r="D161" s="237" t="s">
        <v>144</v>
      </c>
      <c r="E161" s="238" t="n">
        <v>43929</v>
      </c>
      <c r="F161" s="238" t="n">
        <v>43929</v>
      </c>
      <c r="G161" s="239" t="n">
        <v>2</v>
      </c>
      <c r="I161" s="343" t="s">
        <v>875</v>
      </c>
      <c r="L161" s="186" t="str">
        <f aca="false">IF(AND(L$9&gt;=$F161,L$9&lt;=$F161,NOT(ISBLANK($F161))),$G161,"")</f>
        <v/>
      </c>
      <c r="M161" s="186" t="str">
        <f aca="false">IF(AND(M$9&gt;=$F161,M$9&lt;=$F161,NOT(ISBLANK($F161))),$G161,"")</f>
        <v/>
      </c>
      <c r="N161" s="186" t="n">
        <f aca="false">IF(AND(N$9&gt;=$F161,N$9&lt;=$F161,NOT(ISBLANK($F161))),$G161,"")</f>
        <v>2</v>
      </c>
      <c r="O161" s="186" t="str">
        <f aca="false">IF(AND(O$9&gt;=$F161,O$9&lt;=$F161,NOT(ISBLANK($F161))),$G161,"")</f>
        <v/>
      </c>
      <c r="P161" s="186" t="str">
        <f aca="false">IF(AND(P$9&gt;=$F161,P$9&lt;=$F161,NOT(ISBLANK($F161))),$G161,"")</f>
        <v/>
      </c>
      <c r="Q161" s="186" t="str">
        <f aca="false">IF(AND(Q$9&gt;=$F161,Q$9&lt;=$F161,NOT(ISBLANK($F161))),$G161,"")</f>
        <v/>
      </c>
      <c r="R161" s="186" t="str">
        <f aca="false">IF(AND(R$9&gt;=$F161,R$9&lt;=$F161,NOT(ISBLANK($F161))),$G161,"")</f>
        <v/>
      </c>
    </row>
    <row r="162" customFormat="false" ht="15.05" hidden="true" customHeight="false" outlineLevel="0" collapsed="false">
      <c r="A162" s="242" t="n">
        <v>71656403</v>
      </c>
      <c r="B162" s="237" t="s">
        <v>251</v>
      </c>
      <c r="C162" s="237" t="s">
        <v>197</v>
      </c>
      <c r="D162" s="237" t="s">
        <v>144</v>
      </c>
      <c r="E162" s="238" t="n">
        <v>43929</v>
      </c>
      <c r="F162" s="238" t="n">
        <v>43929</v>
      </c>
      <c r="G162" s="239" t="n">
        <v>2</v>
      </c>
      <c r="I162" s="342" t="s">
        <v>168</v>
      </c>
      <c r="L162" s="186" t="str">
        <f aca="false">IF(AND(L$9&gt;=$F162,L$9&lt;=$F162,NOT(ISBLANK($F162))),$G162,"")</f>
        <v/>
      </c>
      <c r="M162" s="186" t="str">
        <f aca="false">IF(AND(M$9&gt;=$F162,M$9&lt;=$F162,NOT(ISBLANK($F162))),$G162,"")</f>
        <v/>
      </c>
      <c r="N162" s="186" t="n">
        <f aca="false">IF(AND(N$9&gt;=$F162,N$9&lt;=$F162,NOT(ISBLANK($F162))),$G162,"")</f>
        <v>2</v>
      </c>
      <c r="O162" s="186" t="str">
        <f aca="false">IF(AND(O$9&gt;=$F162,O$9&lt;=$F162,NOT(ISBLANK($F162))),$G162,"")</f>
        <v/>
      </c>
      <c r="P162" s="186" t="str">
        <f aca="false">IF(AND(P$9&gt;=$F162,P$9&lt;=$F162,NOT(ISBLANK($F162))),$G162,"")</f>
        <v/>
      </c>
      <c r="Q162" s="186" t="str">
        <f aca="false">IF(AND(Q$9&gt;=$F162,Q$9&lt;=$F162,NOT(ISBLANK($F162))),$G162,"")</f>
        <v/>
      </c>
      <c r="R162" s="186" t="str">
        <f aca="false">IF(AND(R$9&gt;=$F162,R$9&lt;=$F162,NOT(ISBLANK($F162))),$G162,"")</f>
        <v/>
      </c>
    </row>
    <row r="163" customFormat="false" ht="15.05" hidden="true" customHeight="false" outlineLevel="0" collapsed="false">
      <c r="A163" s="242" t="n">
        <v>71656404</v>
      </c>
      <c r="B163" s="237" t="s">
        <v>254</v>
      </c>
      <c r="C163" s="237" t="s">
        <v>182</v>
      </c>
      <c r="D163" s="237" t="s">
        <v>116</v>
      </c>
      <c r="E163" s="238" t="n">
        <v>43929</v>
      </c>
      <c r="F163" s="238" t="n">
        <v>43929</v>
      </c>
      <c r="G163" s="239" t="n">
        <v>2</v>
      </c>
      <c r="I163" s="342" t="s">
        <v>174</v>
      </c>
      <c r="L163" s="186" t="str">
        <f aca="false">IF(AND(L$9&gt;=$F163,L$9&lt;=$F163,NOT(ISBLANK($F163))),$G163,"")</f>
        <v/>
      </c>
      <c r="M163" s="186" t="str">
        <f aca="false">IF(AND(M$9&gt;=$F163,M$9&lt;=$F163,NOT(ISBLANK($F163))),$G163,"")</f>
        <v/>
      </c>
      <c r="N163" s="186" t="n">
        <f aca="false">IF(AND(N$9&gt;=$F163,N$9&lt;=$F163,NOT(ISBLANK($F163))),$G163,"")</f>
        <v>2</v>
      </c>
      <c r="O163" s="186" t="str">
        <f aca="false">IF(AND(O$9&gt;=$F163,O$9&lt;=$F163,NOT(ISBLANK($F163))),$G163,"")</f>
        <v/>
      </c>
      <c r="P163" s="186" t="str">
        <f aca="false">IF(AND(P$9&gt;=$F163,P$9&lt;=$F163,NOT(ISBLANK($F163))),$G163,"")</f>
        <v/>
      </c>
      <c r="Q163" s="186" t="str">
        <f aca="false">IF(AND(Q$9&gt;=$F163,Q$9&lt;=$F163,NOT(ISBLANK($F163))),$G163,"")</f>
        <v/>
      </c>
      <c r="R163" s="186" t="str">
        <f aca="false">IF(AND(R$9&gt;=$F163,R$9&lt;=$F163,NOT(ISBLANK($F163))),$G163,"")</f>
        <v/>
      </c>
    </row>
    <row r="164" customFormat="false" ht="15.05" hidden="true" customHeight="false" outlineLevel="0" collapsed="false">
      <c r="A164" s="242" t="n">
        <v>71656405</v>
      </c>
      <c r="B164" s="237" t="s">
        <v>254</v>
      </c>
      <c r="C164" s="237" t="s">
        <v>192</v>
      </c>
      <c r="D164" s="237" t="s">
        <v>116</v>
      </c>
      <c r="E164" s="238" t="n">
        <v>43929</v>
      </c>
      <c r="F164" s="238" t="n">
        <v>43929</v>
      </c>
      <c r="G164" s="239" t="n">
        <v>2</v>
      </c>
      <c r="I164" s="346" t="s">
        <v>875</v>
      </c>
      <c r="L164" s="186" t="str">
        <f aca="false">IF(AND(L$9&gt;=$F164,L$9&lt;=$F164,NOT(ISBLANK($F164))),$G164,"")</f>
        <v/>
      </c>
      <c r="M164" s="186" t="str">
        <f aca="false">IF(AND(M$9&gt;=$F164,M$9&lt;=$F164,NOT(ISBLANK($F164))),$G164,"")</f>
        <v/>
      </c>
      <c r="N164" s="186" t="n">
        <f aca="false">IF(AND(N$9&gt;=$F164,N$9&lt;=$F164,NOT(ISBLANK($F164))),$G164,"")</f>
        <v>2</v>
      </c>
      <c r="O164" s="186" t="str">
        <f aca="false">IF(AND(O$9&gt;=$F164,O$9&lt;=$F164,NOT(ISBLANK($F164))),$G164,"")</f>
        <v/>
      </c>
      <c r="P164" s="186" t="str">
        <f aca="false">IF(AND(P$9&gt;=$F164,P$9&lt;=$F164,NOT(ISBLANK($F164))),$G164,"")</f>
        <v/>
      </c>
      <c r="Q164" s="186" t="str">
        <f aca="false">IF(AND(Q$9&gt;=$F164,Q$9&lt;=$F164,NOT(ISBLANK($F164))),$G164,"")</f>
        <v/>
      </c>
      <c r="R164" s="186" t="str">
        <f aca="false">IF(AND(R$9&gt;=$F164,R$9&lt;=$F164,NOT(ISBLANK($F164))),$G164,"")</f>
        <v/>
      </c>
    </row>
    <row r="165" customFormat="false" ht="15.05" hidden="true" customHeight="false" outlineLevel="0" collapsed="false">
      <c r="A165" s="242" t="n">
        <v>71656406</v>
      </c>
      <c r="B165" s="237" t="s">
        <v>237</v>
      </c>
      <c r="C165" s="237" t="s">
        <v>243</v>
      </c>
      <c r="D165" s="237" t="s">
        <v>116</v>
      </c>
      <c r="E165" s="238" t="n">
        <v>43929</v>
      </c>
      <c r="F165" s="238" t="n">
        <v>43929</v>
      </c>
      <c r="G165" s="239" t="n">
        <v>2.5</v>
      </c>
      <c r="I165" s="347" t="s">
        <v>174</v>
      </c>
      <c r="L165" s="186" t="str">
        <f aca="false">IF(AND(L$9&gt;=$F165,L$9&lt;=$F165,NOT(ISBLANK($F165))),$G165,"")</f>
        <v/>
      </c>
      <c r="M165" s="186" t="str">
        <f aca="false">IF(AND(M$9&gt;=$F165,M$9&lt;=$F165,NOT(ISBLANK($F165))),$G165,"")</f>
        <v/>
      </c>
      <c r="N165" s="186" t="n">
        <f aca="false">IF(AND(N$9&gt;=$F165,N$9&lt;=$F165,NOT(ISBLANK($F165))),$G165,"")</f>
        <v>2.5</v>
      </c>
      <c r="O165" s="186" t="str">
        <f aca="false">IF(AND(O$9&gt;=$F165,O$9&lt;=$F165,NOT(ISBLANK($F165))),$G165,"")</f>
        <v/>
      </c>
      <c r="P165" s="186" t="str">
        <f aca="false">IF(AND(P$9&gt;=$F165,P$9&lt;=$F165,NOT(ISBLANK($F165))),$G165,"")</f>
        <v/>
      </c>
      <c r="Q165" s="186" t="str">
        <f aca="false">IF(AND(Q$9&gt;=$F165,Q$9&lt;=$F165,NOT(ISBLANK($F165))),$G165,"")</f>
        <v/>
      </c>
      <c r="R165" s="186" t="str">
        <f aca="false">IF(AND(R$9&gt;=$F165,R$9&lt;=$F165,NOT(ISBLANK($F165))),$G165,"")</f>
        <v/>
      </c>
    </row>
    <row r="166" customFormat="false" ht="15.05" hidden="true" customHeight="false" outlineLevel="0" collapsed="false">
      <c r="A166" s="242" t="n">
        <v>71656407</v>
      </c>
      <c r="B166" s="237" t="s">
        <v>237</v>
      </c>
      <c r="C166" s="237" t="s">
        <v>195</v>
      </c>
      <c r="D166" s="237" t="s">
        <v>144</v>
      </c>
      <c r="E166" s="238" t="n">
        <v>43929</v>
      </c>
      <c r="F166" s="238" t="n">
        <v>43929</v>
      </c>
      <c r="G166" s="239" t="n">
        <v>4</v>
      </c>
      <c r="I166" s="342" t="s">
        <v>174</v>
      </c>
      <c r="L166" s="186" t="str">
        <f aca="false">IF(AND(L$9&gt;=$F166,L$9&lt;=$F166,NOT(ISBLANK($F166))),$G166,"")</f>
        <v/>
      </c>
      <c r="M166" s="186" t="str">
        <f aca="false">IF(AND(M$9&gt;=$F166,M$9&lt;=$F166,NOT(ISBLANK($F166))),$G166,"")</f>
        <v/>
      </c>
      <c r="N166" s="186" t="n">
        <f aca="false">IF(AND(N$9&gt;=$F166,N$9&lt;=$F166,NOT(ISBLANK($F166))),$G166,"")</f>
        <v>4</v>
      </c>
      <c r="O166" s="186" t="str">
        <f aca="false">IF(AND(O$9&gt;=$F166,O$9&lt;=$F166,NOT(ISBLANK($F166))),$G166,"")</f>
        <v/>
      </c>
      <c r="P166" s="186" t="str">
        <f aca="false">IF(AND(P$9&gt;=$F166,P$9&lt;=$F166,NOT(ISBLANK($F166))),$G166,"")</f>
        <v/>
      </c>
      <c r="Q166" s="186" t="str">
        <f aca="false">IF(AND(Q$9&gt;=$F166,Q$9&lt;=$F166,NOT(ISBLANK($F166))),$G166,"")</f>
        <v/>
      </c>
      <c r="R166" s="186" t="str">
        <f aca="false">IF(AND(R$9&gt;=$F166,R$9&lt;=$F166,NOT(ISBLANK($F166))),$G166,"")</f>
        <v/>
      </c>
    </row>
    <row r="167" customFormat="false" ht="15.05" hidden="true" customHeight="false" outlineLevel="0" collapsed="false">
      <c r="A167" s="242" t="n">
        <v>71656409</v>
      </c>
      <c r="B167" s="237" t="s">
        <v>439</v>
      </c>
      <c r="C167" s="237" t="s">
        <v>440</v>
      </c>
      <c r="D167" s="237" t="s">
        <v>130</v>
      </c>
      <c r="E167" s="238" t="n">
        <v>43929</v>
      </c>
      <c r="F167" s="238" t="n">
        <v>43929</v>
      </c>
      <c r="G167" s="239" t="n">
        <v>2</v>
      </c>
      <c r="I167" s="342" t="s">
        <v>174</v>
      </c>
      <c r="L167" s="186" t="str">
        <f aca="false">IF(AND(L$9&gt;=$F167,L$9&lt;=$F167,NOT(ISBLANK($F167))),$G167,"")</f>
        <v/>
      </c>
      <c r="M167" s="186" t="str">
        <f aca="false">IF(AND(M$9&gt;=$F167,M$9&lt;=$F167,NOT(ISBLANK($F167))),$G167,"")</f>
        <v/>
      </c>
      <c r="N167" s="186" t="n">
        <f aca="false">IF(AND(N$9&gt;=$F167,N$9&lt;=$F167,NOT(ISBLANK($F167))),$G167,"")</f>
        <v>2</v>
      </c>
      <c r="O167" s="186" t="str">
        <f aca="false">IF(AND(O$9&gt;=$F167,O$9&lt;=$F167,NOT(ISBLANK($F167))),$G167,"")</f>
        <v/>
      </c>
      <c r="P167" s="186" t="str">
        <f aca="false">IF(AND(P$9&gt;=$F167,P$9&lt;=$F167,NOT(ISBLANK($F167))),$G167,"")</f>
        <v/>
      </c>
      <c r="Q167" s="186" t="str">
        <f aca="false">IF(AND(Q$9&gt;=$F167,Q$9&lt;=$F167,NOT(ISBLANK($F167))),$G167,"")</f>
        <v/>
      </c>
      <c r="R167" s="186" t="str">
        <f aca="false">IF(AND(R$9&gt;=$F167,R$9&lt;=$F167,NOT(ISBLANK($F167))),$G167,"")</f>
        <v/>
      </c>
    </row>
    <row r="168" customFormat="false" ht="15.05" hidden="true" customHeight="false" outlineLevel="0" collapsed="false">
      <c r="A168" s="242" t="n">
        <v>71656421</v>
      </c>
      <c r="B168" s="237" t="s">
        <v>604</v>
      </c>
      <c r="C168" s="237" t="s">
        <v>605</v>
      </c>
      <c r="D168" s="237" t="s">
        <v>134</v>
      </c>
      <c r="E168" s="238" t="n">
        <v>43929</v>
      </c>
      <c r="F168" s="238" t="n">
        <v>43929</v>
      </c>
      <c r="G168" s="239" t="n">
        <v>7</v>
      </c>
      <c r="I168" s="342" t="s">
        <v>174</v>
      </c>
      <c r="L168" s="186" t="str">
        <f aca="false">IF(AND(L$9&gt;=$F168,L$9&lt;=$F168,NOT(ISBLANK($F168))),$G168,"")</f>
        <v/>
      </c>
      <c r="M168" s="186" t="str">
        <f aca="false">IF(AND(M$9&gt;=$F168,M$9&lt;=$F168,NOT(ISBLANK($F168))),$G168,"")</f>
        <v/>
      </c>
      <c r="N168" s="186" t="n">
        <f aca="false">IF(AND(N$9&gt;=$F168,N$9&lt;=$F168,NOT(ISBLANK($F168))),$G168,"")</f>
        <v>7</v>
      </c>
      <c r="O168" s="186" t="str">
        <f aca="false">IF(AND(O$9&gt;=$F168,O$9&lt;=$F168,NOT(ISBLANK($F168))),$G168,"")</f>
        <v/>
      </c>
      <c r="P168" s="186" t="str">
        <f aca="false">IF(AND(P$9&gt;=$F168,P$9&lt;=$F168,NOT(ISBLANK($F168))),$G168,"")</f>
        <v/>
      </c>
      <c r="Q168" s="186" t="str">
        <f aca="false">IF(AND(Q$9&gt;=$F168,Q$9&lt;=$F168,NOT(ISBLANK($F168))),$G168,"")</f>
        <v/>
      </c>
      <c r="R168" s="186" t="str">
        <f aca="false">IF(AND(R$9&gt;=$F168,R$9&lt;=$F168,NOT(ISBLANK($F168))),$G168,"")</f>
        <v/>
      </c>
    </row>
    <row r="169" customFormat="false" ht="15.05" hidden="false" customHeight="false" outlineLevel="0" collapsed="false">
      <c r="A169" s="242" t="n">
        <v>71656422</v>
      </c>
      <c r="B169" s="237" t="s">
        <v>506</v>
      </c>
      <c r="C169" s="237" t="s">
        <v>507</v>
      </c>
      <c r="D169" s="237" t="s">
        <v>167</v>
      </c>
      <c r="E169" s="238" t="n">
        <v>43929</v>
      </c>
      <c r="F169" s="238" t="n">
        <v>43929</v>
      </c>
      <c r="G169" s="239" t="n">
        <v>4</v>
      </c>
      <c r="I169" s="342" t="s">
        <v>174</v>
      </c>
      <c r="L169" s="186" t="str">
        <f aca="false">IF(AND(L$9&gt;=$F169,L$9&lt;=$F169,NOT(ISBLANK($F169))),$G169,"")</f>
        <v/>
      </c>
      <c r="M169" s="186" t="str">
        <f aca="false">IF(AND(M$9&gt;=$F169,M$9&lt;=$F169,NOT(ISBLANK($F169))),$G169,"")</f>
        <v/>
      </c>
      <c r="N169" s="186" t="n">
        <f aca="false">IF(AND(N$9&gt;=$F169,N$9&lt;=$F169,NOT(ISBLANK($F169))),$G169,"")</f>
        <v>4</v>
      </c>
      <c r="O169" s="186" t="str">
        <f aca="false">IF(AND(O$9&gt;=$F169,O$9&lt;=$F169,NOT(ISBLANK($F169))),$G169,"")</f>
        <v/>
      </c>
      <c r="P169" s="186" t="str">
        <f aca="false">IF(AND(P$9&gt;=$F169,P$9&lt;=$F169,NOT(ISBLANK($F169))),$G169,"")</f>
        <v/>
      </c>
      <c r="Q169" s="186" t="str">
        <f aca="false">IF(AND(Q$9&gt;=$F169,Q$9&lt;=$F169,NOT(ISBLANK($F169))),$G169,"")</f>
        <v/>
      </c>
      <c r="R169" s="186" t="str">
        <f aca="false">IF(AND(R$9&gt;=$F169,R$9&lt;=$F169,NOT(ISBLANK($F169))),$G169,"")</f>
        <v/>
      </c>
    </row>
    <row r="170" customFormat="false" ht="15.05" hidden="false" customHeight="false" outlineLevel="0" collapsed="false">
      <c r="A170" s="242" t="n">
        <v>71656423</v>
      </c>
      <c r="B170" s="237" t="s">
        <v>511</v>
      </c>
      <c r="C170" s="237" t="s">
        <v>512</v>
      </c>
      <c r="D170" s="237" t="s">
        <v>167</v>
      </c>
      <c r="E170" s="238" t="n">
        <v>43929</v>
      </c>
      <c r="F170" s="238" t="n">
        <v>43929</v>
      </c>
      <c r="G170" s="239" t="n">
        <v>4</v>
      </c>
      <c r="I170" s="342" t="s">
        <v>174</v>
      </c>
      <c r="L170" s="186" t="str">
        <f aca="false">IF(AND(L$9&gt;=$F170,L$9&lt;=$F170,NOT(ISBLANK($F170))),$G170,"")</f>
        <v/>
      </c>
      <c r="M170" s="186" t="str">
        <f aca="false">IF(AND(M$9&gt;=$F170,M$9&lt;=$F170,NOT(ISBLANK($F170))),$G170,"")</f>
        <v/>
      </c>
      <c r="N170" s="186" t="n">
        <f aca="false">IF(AND(N$9&gt;=$F170,N$9&lt;=$F170,NOT(ISBLANK($F170))),$G170,"")</f>
        <v>4</v>
      </c>
      <c r="O170" s="186" t="str">
        <f aca="false">IF(AND(O$9&gt;=$F170,O$9&lt;=$F170,NOT(ISBLANK($F170))),$G170,"")</f>
        <v/>
      </c>
      <c r="P170" s="186" t="str">
        <f aca="false">IF(AND(P$9&gt;=$F170,P$9&lt;=$F170,NOT(ISBLANK($F170))),$G170,"")</f>
        <v/>
      </c>
      <c r="Q170" s="186" t="str">
        <f aca="false">IF(AND(Q$9&gt;=$F170,Q$9&lt;=$F170,NOT(ISBLANK($F170))),$G170,"")</f>
        <v/>
      </c>
      <c r="R170" s="186" t="str">
        <f aca="false">IF(AND(R$9&gt;=$F170,R$9&lt;=$F170,NOT(ISBLANK($F170))),$G170,"")</f>
        <v/>
      </c>
    </row>
    <row r="171" customFormat="false" ht="15.05" hidden="true" customHeight="false" outlineLevel="0" collapsed="false">
      <c r="A171" s="242" t="n">
        <v>71656424</v>
      </c>
      <c r="B171" s="237" t="s">
        <v>515</v>
      </c>
      <c r="C171" s="237" t="s">
        <v>516</v>
      </c>
      <c r="D171" s="237" t="s">
        <v>155</v>
      </c>
      <c r="E171" s="238" t="n">
        <v>43929</v>
      </c>
      <c r="F171" s="238" t="n">
        <v>43929</v>
      </c>
      <c r="G171" s="239" t="n">
        <v>1.2</v>
      </c>
      <c r="I171" s="345" t="s">
        <v>875</v>
      </c>
      <c r="L171" s="186" t="str">
        <f aca="false">IF(AND(L$9&gt;=$F171,L$9&lt;=$F171,NOT(ISBLANK($F171))),$G171,"")</f>
        <v/>
      </c>
      <c r="M171" s="186" t="str">
        <f aca="false">IF(AND(M$9&gt;=$F171,M$9&lt;=$F171,NOT(ISBLANK($F171))),$G171,"")</f>
        <v/>
      </c>
      <c r="N171" s="186" t="n">
        <f aca="false">IF(AND(N$9&gt;=$F171,N$9&lt;=$F171,NOT(ISBLANK($F171))),$G171,"")</f>
        <v>1.2</v>
      </c>
      <c r="O171" s="186" t="str">
        <f aca="false">IF(AND(O$9&gt;=$F171,O$9&lt;=$F171,NOT(ISBLANK($F171))),$G171,"")</f>
        <v/>
      </c>
      <c r="P171" s="186" t="str">
        <f aca="false">IF(AND(P$9&gt;=$F171,P$9&lt;=$F171,NOT(ISBLANK($F171))),$G171,"")</f>
        <v/>
      </c>
      <c r="Q171" s="186" t="str">
        <f aca="false">IF(AND(Q$9&gt;=$F171,Q$9&lt;=$F171,NOT(ISBLANK($F171))),$G171,"")</f>
        <v/>
      </c>
      <c r="R171" s="186" t="str">
        <f aca="false">IF(AND(R$9&gt;=$F171,R$9&lt;=$F171,NOT(ISBLANK($F171))),$G171,"")</f>
        <v/>
      </c>
    </row>
    <row r="172" customFormat="false" ht="15.05" hidden="true" customHeight="false" outlineLevel="0" collapsed="false">
      <c r="A172" s="242" t="n">
        <v>71656425</v>
      </c>
      <c r="B172" s="237" t="s">
        <v>257</v>
      </c>
      <c r="C172" s="237" t="s">
        <v>258</v>
      </c>
      <c r="D172" s="237" t="s">
        <v>116</v>
      </c>
      <c r="E172" s="238" t="n">
        <v>43929</v>
      </c>
      <c r="F172" s="238" t="n">
        <v>43929</v>
      </c>
      <c r="G172" s="239" t="n">
        <v>0.3</v>
      </c>
      <c r="I172" s="342" t="s">
        <v>174</v>
      </c>
      <c r="L172" s="186" t="str">
        <f aca="false">IF(AND(L$9&gt;=$F172,L$9&lt;=$F172,NOT(ISBLANK($F172))),$G172,"")</f>
        <v/>
      </c>
      <c r="M172" s="186" t="str">
        <f aca="false">IF(AND(M$9&gt;=$F172,M$9&lt;=$F172,NOT(ISBLANK($F172))),$G172,"")</f>
        <v/>
      </c>
      <c r="N172" s="186" t="n">
        <f aca="false">IF(AND(N$9&gt;=$F172,N$9&lt;=$F172,NOT(ISBLANK($F172))),$G172,"")</f>
        <v>0.3</v>
      </c>
      <c r="O172" s="186" t="str">
        <f aca="false">IF(AND(O$9&gt;=$F172,O$9&lt;=$F172,NOT(ISBLANK($F172))),$G172,"")</f>
        <v/>
      </c>
      <c r="P172" s="186" t="str">
        <f aca="false">IF(AND(P$9&gt;=$F172,P$9&lt;=$F172,NOT(ISBLANK($F172))),$G172,"")</f>
        <v/>
      </c>
      <c r="Q172" s="186" t="str">
        <f aca="false">IF(AND(Q$9&gt;=$F172,Q$9&lt;=$F172,NOT(ISBLANK($F172))),$G172,"")</f>
        <v/>
      </c>
      <c r="R172" s="186" t="str">
        <f aca="false">IF(AND(R$9&gt;=$F172,R$9&lt;=$F172,NOT(ISBLANK($F172))),$G172,"")</f>
        <v/>
      </c>
    </row>
    <row r="173" customFormat="false" ht="15.05" hidden="true" customHeight="false" outlineLevel="0" collapsed="false">
      <c r="A173" s="242" t="n">
        <v>71656426</v>
      </c>
      <c r="B173" s="237" t="s">
        <v>520</v>
      </c>
      <c r="C173" s="237" t="s">
        <v>521</v>
      </c>
      <c r="D173" s="237" t="s">
        <v>132</v>
      </c>
      <c r="E173" s="238" t="n">
        <v>43929</v>
      </c>
      <c r="F173" s="238" t="n">
        <v>43929</v>
      </c>
      <c r="G173" s="239" t="n">
        <v>1</v>
      </c>
      <c r="I173" s="342" t="s">
        <v>174</v>
      </c>
      <c r="L173" s="186" t="str">
        <f aca="false">IF(AND(L$9&gt;=$F173,L$9&lt;=$F173,NOT(ISBLANK($F173))),$G173,"")</f>
        <v/>
      </c>
      <c r="M173" s="186" t="str">
        <f aca="false">IF(AND(M$9&gt;=$F173,M$9&lt;=$F173,NOT(ISBLANK($F173))),$G173,"")</f>
        <v/>
      </c>
      <c r="N173" s="186" t="n">
        <f aca="false">IF(AND(N$9&gt;=$F173,N$9&lt;=$F173,NOT(ISBLANK($F173))),$G173,"")</f>
        <v>1</v>
      </c>
      <c r="O173" s="186" t="str">
        <f aca="false">IF(AND(O$9&gt;=$F173,O$9&lt;=$F173,NOT(ISBLANK($F173))),$G173,"")</f>
        <v/>
      </c>
      <c r="P173" s="186" t="str">
        <f aca="false">IF(AND(P$9&gt;=$F173,P$9&lt;=$F173,NOT(ISBLANK($F173))),$G173,"")</f>
        <v/>
      </c>
      <c r="Q173" s="186" t="str">
        <f aca="false">IF(AND(Q$9&gt;=$F173,Q$9&lt;=$F173,NOT(ISBLANK($F173))),$G173,"")</f>
        <v/>
      </c>
      <c r="R173" s="186" t="str">
        <f aca="false">IF(AND(R$9&gt;=$F173,R$9&lt;=$F173,NOT(ISBLANK($F173))),$G173,"")</f>
        <v/>
      </c>
    </row>
    <row r="174" customFormat="false" ht="15.05" hidden="true" customHeight="false" outlineLevel="0" collapsed="false">
      <c r="A174" s="242" t="n">
        <v>71656427</v>
      </c>
      <c r="B174" s="237" t="s">
        <v>515</v>
      </c>
      <c r="C174" s="237" t="s">
        <v>524</v>
      </c>
      <c r="D174" s="237" t="s">
        <v>136</v>
      </c>
      <c r="E174" s="238" t="n">
        <v>43929</v>
      </c>
      <c r="F174" s="238" t="n">
        <v>43929</v>
      </c>
      <c r="G174" s="239" t="n">
        <v>1</v>
      </c>
      <c r="I174" s="342" t="s">
        <v>174</v>
      </c>
      <c r="L174" s="186" t="str">
        <f aca="false">IF(AND(L$9&gt;=$F174,L$9&lt;=$F174,NOT(ISBLANK($F174))),$G174,"")</f>
        <v/>
      </c>
      <c r="M174" s="186" t="str">
        <f aca="false">IF(AND(M$9&gt;=$F174,M$9&lt;=$F174,NOT(ISBLANK($F174))),$G174,"")</f>
        <v/>
      </c>
      <c r="N174" s="186" t="n">
        <f aca="false">IF(AND(N$9&gt;=$F174,N$9&lt;=$F174,NOT(ISBLANK($F174))),$G174,"")</f>
        <v>1</v>
      </c>
      <c r="O174" s="186" t="str">
        <f aca="false">IF(AND(O$9&gt;=$F174,O$9&lt;=$F174,NOT(ISBLANK($F174))),$G174,"")</f>
        <v/>
      </c>
      <c r="P174" s="186" t="str">
        <f aca="false">IF(AND(P$9&gt;=$F174,P$9&lt;=$F174,NOT(ISBLANK($F174))),$G174,"")</f>
        <v/>
      </c>
      <c r="Q174" s="186" t="str">
        <f aca="false">IF(AND(Q$9&gt;=$F174,Q$9&lt;=$F174,NOT(ISBLANK($F174))),$G174,"")</f>
        <v/>
      </c>
      <c r="R174" s="186" t="str">
        <f aca="false">IF(AND(R$9&gt;=$F174,R$9&lt;=$F174,NOT(ISBLANK($F174))),$G174,"")</f>
        <v/>
      </c>
    </row>
    <row r="175" customFormat="false" ht="15.05" hidden="true" customHeight="false" outlineLevel="0" collapsed="false">
      <c r="A175" s="242" t="n">
        <v>71656428</v>
      </c>
      <c r="B175" s="237" t="s">
        <v>394</v>
      </c>
      <c r="C175" s="237" t="s">
        <v>526</v>
      </c>
      <c r="D175" s="237" t="s">
        <v>128</v>
      </c>
      <c r="E175" s="238" t="n">
        <v>43929</v>
      </c>
      <c r="F175" s="238" t="n">
        <v>43929</v>
      </c>
      <c r="G175" s="239" t="n">
        <v>1</v>
      </c>
      <c r="I175" s="342" t="s">
        <v>174</v>
      </c>
      <c r="L175" s="186" t="str">
        <f aca="false">IF(AND(L$9&gt;=$F175,L$9&lt;=$F175,NOT(ISBLANK($F175))),$G175,"")</f>
        <v/>
      </c>
      <c r="M175" s="186" t="str">
        <f aca="false">IF(AND(M$9&gt;=$F175,M$9&lt;=$F175,NOT(ISBLANK($F175))),$G175,"")</f>
        <v/>
      </c>
      <c r="N175" s="186" t="n">
        <f aca="false">IF(AND(N$9&gt;=$F175,N$9&lt;=$F175,NOT(ISBLANK($F175))),$G175,"")</f>
        <v>1</v>
      </c>
      <c r="O175" s="186" t="str">
        <f aca="false">IF(AND(O$9&gt;=$F175,O$9&lt;=$F175,NOT(ISBLANK($F175))),$G175,"")</f>
        <v/>
      </c>
      <c r="P175" s="186" t="str">
        <f aca="false">IF(AND(P$9&gt;=$F175,P$9&lt;=$F175,NOT(ISBLANK($F175))),$G175,"")</f>
        <v/>
      </c>
      <c r="Q175" s="186" t="str">
        <f aca="false">IF(AND(Q$9&gt;=$F175,Q$9&lt;=$F175,NOT(ISBLANK($F175))),$G175,"")</f>
        <v/>
      </c>
      <c r="R175" s="186" t="str">
        <f aca="false">IF(AND(R$9&gt;=$F175,R$9&lt;=$F175,NOT(ISBLANK($F175))),$G175,"")</f>
        <v/>
      </c>
    </row>
    <row r="176" customFormat="false" ht="15.05" hidden="true" customHeight="false" outlineLevel="0" collapsed="false">
      <c r="A176" s="242" t="n">
        <v>71656429</v>
      </c>
      <c r="B176" s="237" t="s">
        <v>528</v>
      </c>
      <c r="C176" s="237" t="s">
        <v>529</v>
      </c>
      <c r="D176" s="237" t="s">
        <v>126</v>
      </c>
      <c r="E176" s="238" t="n">
        <v>43929</v>
      </c>
      <c r="F176" s="238" t="n">
        <v>43929</v>
      </c>
      <c r="G176" s="239" t="n">
        <v>1</v>
      </c>
      <c r="I176" s="342" t="s">
        <v>174</v>
      </c>
      <c r="L176" s="186" t="str">
        <f aca="false">IF(AND(L$9&gt;=$F176,L$9&lt;=$F176,NOT(ISBLANK($F176))),$G176,"")</f>
        <v/>
      </c>
      <c r="M176" s="186" t="str">
        <f aca="false">IF(AND(M$9&gt;=$F176,M$9&lt;=$F176,NOT(ISBLANK($F176))),$G176,"")</f>
        <v/>
      </c>
      <c r="N176" s="186" t="n">
        <f aca="false">IF(AND(N$9&gt;=$F176,N$9&lt;=$F176,NOT(ISBLANK($F176))),$G176,"")</f>
        <v>1</v>
      </c>
      <c r="O176" s="186" t="str">
        <f aca="false">IF(AND(O$9&gt;=$F176,O$9&lt;=$F176,NOT(ISBLANK($F176))),$G176,"")</f>
        <v/>
      </c>
      <c r="P176" s="186" t="str">
        <f aca="false">IF(AND(P$9&gt;=$F176,P$9&lt;=$F176,NOT(ISBLANK($F176))),$G176,"")</f>
        <v/>
      </c>
      <c r="Q176" s="186" t="str">
        <f aca="false">IF(AND(Q$9&gt;=$F176,Q$9&lt;=$F176,NOT(ISBLANK($F176))),$G176,"")</f>
        <v/>
      </c>
      <c r="R176" s="186" t="str">
        <f aca="false">IF(AND(R$9&gt;=$F176,R$9&lt;=$F176,NOT(ISBLANK($F176))),$G176,"")</f>
        <v/>
      </c>
    </row>
    <row r="177" customFormat="false" ht="15.05" hidden="true" customHeight="false" outlineLevel="0" collapsed="false">
      <c r="A177" s="242" t="n">
        <v>71656434</v>
      </c>
      <c r="B177" s="237" t="s">
        <v>237</v>
      </c>
      <c r="C177" s="237" t="s">
        <v>241</v>
      </c>
      <c r="D177" s="237" t="s">
        <v>116</v>
      </c>
      <c r="E177" s="238" t="n">
        <v>43929</v>
      </c>
      <c r="F177" s="238" t="n">
        <v>43929</v>
      </c>
      <c r="G177" s="239" t="n">
        <v>2.5</v>
      </c>
      <c r="I177" s="342" t="s">
        <v>875</v>
      </c>
      <c r="L177" s="186" t="str">
        <f aca="false">IF(AND(L$9&gt;=$F177,L$9&lt;=$F177,NOT(ISBLANK($F177))),$G177,"")</f>
        <v/>
      </c>
      <c r="M177" s="186" t="str">
        <f aca="false">IF(AND(M$9&gt;=$F177,M$9&lt;=$F177,NOT(ISBLANK($F177))),$G177,"")</f>
        <v/>
      </c>
      <c r="N177" s="186" t="n">
        <f aca="false">IF(AND(N$9&gt;=$F177,N$9&lt;=$F177,NOT(ISBLANK($F177))),$G177,"")</f>
        <v>2.5</v>
      </c>
      <c r="O177" s="186" t="str">
        <f aca="false">IF(AND(O$9&gt;=$F177,O$9&lt;=$F177,NOT(ISBLANK($F177))),$G177,"")</f>
        <v/>
      </c>
      <c r="P177" s="186" t="str">
        <f aca="false">IF(AND(P$9&gt;=$F177,P$9&lt;=$F177,NOT(ISBLANK($F177))),$G177,"")</f>
        <v/>
      </c>
      <c r="Q177" s="186" t="str">
        <f aca="false">IF(AND(Q$9&gt;=$F177,Q$9&lt;=$F177,NOT(ISBLANK($F177))),$G177,"")</f>
        <v/>
      </c>
      <c r="R177" s="186" t="str">
        <f aca="false">IF(AND(R$9&gt;=$F177,R$9&lt;=$F177,NOT(ISBLANK($F177))),$G177,"")</f>
        <v/>
      </c>
    </row>
    <row r="178" customFormat="false" ht="15.05" hidden="true" customHeight="false" outlineLevel="0" collapsed="false">
      <c r="A178" s="242" t="n">
        <v>71656435</v>
      </c>
      <c r="B178" s="237" t="s">
        <v>237</v>
      </c>
      <c r="C178" s="237" t="s">
        <v>184</v>
      </c>
      <c r="D178" s="237" t="s">
        <v>144</v>
      </c>
      <c r="E178" s="238" t="n">
        <v>43929</v>
      </c>
      <c r="F178" s="238" t="n">
        <v>43929</v>
      </c>
      <c r="G178" s="239" t="n">
        <v>4</v>
      </c>
      <c r="I178" s="342" t="s">
        <v>174</v>
      </c>
      <c r="L178" s="186" t="str">
        <f aca="false">IF(AND(L$9&gt;=$F178,L$9&lt;=$F178,NOT(ISBLANK($F178))),$G178,"")</f>
        <v/>
      </c>
      <c r="M178" s="186" t="str">
        <f aca="false">IF(AND(M$9&gt;=$F178,M$9&lt;=$F178,NOT(ISBLANK($F178))),$G178,"")</f>
        <v/>
      </c>
      <c r="N178" s="186" t="n">
        <f aca="false">IF(AND(N$9&gt;=$F178,N$9&lt;=$F178,NOT(ISBLANK($F178))),$G178,"")</f>
        <v>4</v>
      </c>
      <c r="O178" s="186" t="str">
        <f aca="false">IF(AND(O$9&gt;=$F178,O$9&lt;=$F178,NOT(ISBLANK($F178))),$G178,"")</f>
        <v/>
      </c>
      <c r="P178" s="186" t="str">
        <f aca="false">IF(AND(P$9&gt;=$F178,P$9&lt;=$F178,NOT(ISBLANK($F178))),$G178,"")</f>
        <v/>
      </c>
      <c r="Q178" s="186" t="str">
        <f aca="false">IF(AND(Q$9&gt;=$F178,Q$9&lt;=$F178,NOT(ISBLANK($F178))),$G178,"")</f>
        <v/>
      </c>
      <c r="R178" s="186" t="str">
        <f aca="false">IF(AND(R$9&gt;=$F178,R$9&lt;=$F178,NOT(ISBLANK($F178))),$G178,"")</f>
        <v/>
      </c>
    </row>
    <row r="179" customFormat="false" ht="15.05" hidden="true" customHeight="false" outlineLevel="0" collapsed="false">
      <c r="A179" s="242" t="n">
        <v>71657047</v>
      </c>
      <c r="B179" s="237" t="s">
        <v>544</v>
      </c>
      <c r="C179" s="237" t="s">
        <v>545</v>
      </c>
      <c r="D179" s="237" t="s">
        <v>128</v>
      </c>
      <c r="E179" s="238" t="n">
        <v>43929</v>
      </c>
      <c r="F179" s="238" t="n">
        <v>43929</v>
      </c>
      <c r="G179" s="239" t="n">
        <v>0.5</v>
      </c>
      <c r="I179" s="342" t="s">
        <v>174</v>
      </c>
      <c r="L179" s="186" t="str">
        <f aca="false">IF(AND(L$9&gt;=$F179,L$9&lt;=$F179,NOT(ISBLANK($F179))),$G179,"")</f>
        <v/>
      </c>
      <c r="M179" s="186" t="str">
        <f aca="false">IF(AND(M$9&gt;=$F179,M$9&lt;=$F179,NOT(ISBLANK($F179))),$G179,"")</f>
        <v/>
      </c>
      <c r="N179" s="186" t="n">
        <f aca="false">IF(AND(N$9&gt;=$F179,N$9&lt;=$F179,NOT(ISBLANK($F179))),$G179,"")</f>
        <v>0.5</v>
      </c>
      <c r="O179" s="186" t="str">
        <f aca="false">IF(AND(O$9&gt;=$F179,O$9&lt;=$F179,NOT(ISBLANK($F179))),$G179,"")</f>
        <v/>
      </c>
      <c r="P179" s="186" t="str">
        <f aca="false">IF(AND(P$9&gt;=$F179,P$9&lt;=$F179,NOT(ISBLANK($F179))),$G179,"")</f>
        <v/>
      </c>
      <c r="Q179" s="186" t="str">
        <f aca="false">IF(AND(Q$9&gt;=$F179,Q$9&lt;=$F179,NOT(ISBLANK($F179))),$G179,"")</f>
        <v/>
      </c>
      <c r="R179" s="186" t="str">
        <f aca="false">IF(AND(R$9&gt;=$F179,R$9&lt;=$F179,NOT(ISBLANK($F179))),$G179,"")</f>
        <v/>
      </c>
    </row>
    <row r="180" customFormat="false" ht="15.05" hidden="true" customHeight="false" outlineLevel="0" collapsed="false">
      <c r="A180" s="236" t="n">
        <v>71367256</v>
      </c>
      <c r="B180" s="243" t="s">
        <v>374</v>
      </c>
      <c r="C180" s="243" t="s">
        <v>681</v>
      </c>
      <c r="D180" s="237" t="s">
        <v>144</v>
      </c>
      <c r="E180" s="238" t="n">
        <v>43930</v>
      </c>
      <c r="F180" s="238" t="n">
        <v>43930</v>
      </c>
      <c r="G180" s="239" t="n">
        <v>0</v>
      </c>
      <c r="I180" s="342" t="s">
        <v>174</v>
      </c>
      <c r="L180" s="186" t="str">
        <f aca="false">IF(AND(L$9&gt;=$F180,L$9&lt;=$F180,NOT(ISBLANK($F180))),$G180,"")</f>
        <v/>
      </c>
      <c r="M180" s="186" t="str">
        <f aca="false">IF(AND(M$9&gt;=$F180,M$9&lt;=$F180,NOT(ISBLANK($F180))),$G180,"")</f>
        <v/>
      </c>
      <c r="N180" s="186" t="str">
        <f aca="false">IF(AND(N$9&gt;=$F180,N$9&lt;=$F180,NOT(ISBLANK($F180))),$G180,"")</f>
        <v/>
      </c>
      <c r="O180" s="186" t="n">
        <f aca="false">IF(AND(O$9&gt;=$F180,O$9&lt;=$F180,NOT(ISBLANK($F180))),$G180,"")</f>
        <v>0</v>
      </c>
      <c r="P180" s="186" t="str">
        <f aca="false">IF(AND(P$9&gt;=$F180,P$9&lt;=$F180,NOT(ISBLANK($F180))),$G180,"")</f>
        <v/>
      </c>
      <c r="Q180" s="186" t="str">
        <f aca="false">IF(AND(Q$9&gt;=$F180,Q$9&lt;=$F180,NOT(ISBLANK($F180))),$G180,"")</f>
        <v/>
      </c>
      <c r="R180" s="186" t="str">
        <f aca="false">IF(AND(R$9&gt;=$F180,R$9&lt;=$F180,NOT(ISBLANK($F180))),$G180,"")</f>
        <v/>
      </c>
    </row>
    <row r="181" customFormat="false" ht="15.05" hidden="true" customHeight="false" outlineLevel="0" collapsed="false">
      <c r="A181" s="241"/>
      <c r="B181" s="244"/>
      <c r="C181" s="244"/>
      <c r="D181" s="237" t="s">
        <v>335</v>
      </c>
      <c r="E181" s="238" t="n">
        <v>43930</v>
      </c>
      <c r="F181" s="238" t="n">
        <v>43930</v>
      </c>
      <c r="G181" s="239" t="n">
        <v>0</v>
      </c>
      <c r="I181" s="342" t="s">
        <v>174</v>
      </c>
      <c r="L181" s="186" t="str">
        <f aca="false">IF(AND(L$9&gt;=$F181,L$9&lt;=$F181,NOT(ISBLANK($F181))),$G181,"")</f>
        <v/>
      </c>
      <c r="M181" s="186" t="str">
        <f aca="false">IF(AND(M$9&gt;=$F181,M$9&lt;=$F181,NOT(ISBLANK($F181))),$G181,"")</f>
        <v/>
      </c>
      <c r="N181" s="186" t="str">
        <f aca="false">IF(AND(N$9&gt;=$F181,N$9&lt;=$F181,NOT(ISBLANK($F181))),$G181,"")</f>
        <v/>
      </c>
      <c r="O181" s="186" t="n">
        <f aca="false">IF(AND(O$9&gt;=$F181,O$9&lt;=$F181,NOT(ISBLANK($F181))),$G181,"")</f>
        <v>0</v>
      </c>
      <c r="P181" s="186" t="str">
        <f aca="false">IF(AND(P$9&gt;=$F181,P$9&lt;=$F181,NOT(ISBLANK($F181))),$G181,"")</f>
        <v/>
      </c>
      <c r="Q181" s="186" t="str">
        <f aca="false">IF(AND(Q$9&gt;=$F181,Q$9&lt;=$F181,NOT(ISBLANK($F181))),$G181,"")</f>
        <v/>
      </c>
      <c r="R181" s="186" t="str">
        <f aca="false">IF(AND(R$9&gt;=$F181,R$9&lt;=$F181,NOT(ISBLANK($F181))),$G181,"")</f>
        <v/>
      </c>
    </row>
    <row r="182" customFormat="false" ht="15.05" hidden="true" customHeight="false" outlineLevel="0" collapsed="false">
      <c r="A182" s="242" t="n">
        <v>71643226</v>
      </c>
      <c r="B182" s="237" t="s">
        <v>686</v>
      </c>
      <c r="C182" s="237" t="s">
        <v>687</v>
      </c>
      <c r="D182" s="237" t="s">
        <v>122</v>
      </c>
      <c r="E182" s="238" t="n">
        <v>43930</v>
      </c>
      <c r="F182" s="238" t="n">
        <v>43930</v>
      </c>
      <c r="G182" s="239" t="n">
        <v>2</v>
      </c>
      <c r="I182" s="342" t="s">
        <v>174</v>
      </c>
      <c r="L182" s="186" t="str">
        <f aca="false">IF(AND(L$9&gt;=$F182,L$9&lt;=$F182,NOT(ISBLANK($F182))),$G182,"")</f>
        <v/>
      </c>
      <c r="M182" s="186" t="str">
        <f aca="false">IF(AND(M$9&gt;=$F182,M$9&lt;=$F182,NOT(ISBLANK($F182))),$G182,"")</f>
        <v/>
      </c>
      <c r="N182" s="186" t="str">
        <f aca="false">IF(AND(N$9&gt;=$F182,N$9&lt;=$F182,NOT(ISBLANK($F182))),$G182,"")</f>
        <v/>
      </c>
      <c r="O182" s="186" t="n">
        <f aca="false">IF(AND(O$9&gt;=$F182,O$9&lt;=$F182,NOT(ISBLANK($F182))),$G182,"")</f>
        <v>2</v>
      </c>
      <c r="P182" s="186" t="str">
        <f aca="false">IF(AND(P$9&gt;=$F182,P$9&lt;=$F182,NOT(ISBLANK($F182))),$G182,"")</f>
        <v/>
      </c>
      <c r="Q182" s="186" t="str">
        <f aca="false">IF(AND(Q$9&gt;=$F182,Q$9&lt;=$F182,NOT(ISBLANK($F182))),$G182,"")</f>
        <v/>
      </c>
      <c r="R182" s="186" t="str">
        <f aca="false">IF(AND(R$9&gt;=$F182,R$9&lt;=$F182,NOT(ISBLANK($F182))),$G182,"")</f>
        <v/>
      </c>
    </row>
    <row r="183" customFormat="false" ht="15.05" hidden="true" customHeight="false" outlineLevel="0" collapsed="false">
      <c r="A183" s="236" t="n">
        <v>71656395</v>
      </c>
      <c r="B183" s="243" t="s">
        <v>424</v>
      </c>
      <c r="C183" s="243" t="s">
        <v>591</v>
      </c>
      <c r="D183" s="237" t="s">
        <v>116</v>
      </c>
      <c r="E183" s="238" t="n">
        <v>43930</v>
      </c>
      <c r="F183" s="238" t="n">
        <v>43930</v>
      </c>
      <c r="G183" s="239" t="n">
        <v>1.5</v>
      </c>
      <c r="I183" s="342" t="s">
        <v>174</v>
      </c>
      <c r="L183" s="186" t="str">
        <f aca="false">IF(AND(L$9&gt;=$F183,L$9&lt;=$F183,NOT(ISBLANK($F183))),$G183,"")</f>
        <v/>
      </c>
      <c r="M183" s="186" t="str">
        <f aca="false">IF(AND(M$9&gt;=$F183,M$9&lt;=$F183,NOT(ISBLANK($F183))),$G183,"")</f>
        <v/>
      </c>
      <c r="N183" s="186" t="str">
        <f aca="false">IF(AND(N$9&gt;=$F183,N$9&lt;=$F183,NOT(ISBLANK($F183))),$G183,"")</f>
        <v/>
      </c>
      <c r="O183" s="186" t="n">
        <f aca="false">IF(AND(O$9&gt;=$F183,O$9&lt;=$F183,NOT(ISBLANK($F183))),$G183,"")</f>
        <v>1.5</v>
      </c>
      <c r="P183" s="186" t="str">
        <f aca="false">IF(AND(P$9&gt;=$F183,P$9&lt;=$F183,NOT(ISBLANK($F183))),$G183,"")</f>
        <v/>
      </c>
      <c r="Q183" s="186" t="str">
        <f aca="false">IF(AND(Q$9&gt;=$F183,Q$9&lt;=$F183,NOT(ISBLANK($F183))),$G183,"")</f>
        <v/>
      </c>
      <c r="R183" s="186" t="str">
        <f aca="false">IF(AND(R$9&gt;=$F183,R$9&lt;=$F183,NOT(ISBLANK($F183))),$G183,"")</f>
        <v/>
      </c>
    </row>
    <row r="184" customFormat="false" ht="15.05" hidden="true" customHeight="false" outlineLevel="0" collapsed="false">
      <c r="A184" s="240"/>
      <c r="B184" s="349"/>
      <c r="C184" s="349"/>
      <c r="D184" s="237" t="s">
        <v>335</v>
      </c>
      <c r="E184" s="238" t="n">
        <v>43930</v>
      </c>
      <c r="F184" s="238" t="n">
        <v>43930</v>
      </c>
      <c r="G184" s="239" t="n">
        <v>0</v>
      </c>
      <c r="I184" s="342" t="s">
        <v>174</v>
      </c>
      <c r="L184" s="186" t="str">
        <f aca="false">IF(AND(L$9&gt;=$F184,L$9&lt;=$F184,NOT(ISBLANK($F184))),$G184,"")</f>
        <v/>
      </c>
      <c r="M184" s="186" t="str">
        <f aca="false">IF(AND(M$9&gt;=$F184,M$9&lt;=$F184,NOT(ISBLANK($F184))),$G184,"")</f>
        <v/>
      </c>
      <c r="N184" s="186" t="str">
        <f aca="false">IF(AND(N$9&gt;=$F184,N$9&lt;=$F184,NOT(ISBLANK($F184))),$G184,"")</f>
        <v/>
      </c>
      <c r="O184" s="186" t="n">
        <f aca="false">IF(AND(O$9&gt;=$F184,O$9&lt;=$F184,NOT(ISBLANK($F184))),$G184,"")</f>
        <v>0</v>
      </c>
      <c r="P184" s="186" t="str">
        <f aca="false">IF(AND(P$9&gt;=$F184,P$9&lt;=$F184,NOT(ISBLANK($F184))),$G184,"")</f>
        <v/>
      </c>
      <c r="Q184" s="186" t="str">
        <f aca="false">IF(AND(Q$9&gt;=$F184,Q$9&lt;=$F184,NOT(ISBLANK($F184))),$G184,"")</f>
        <v/>
      </c>
      <c r="R184" s="186" t="str">
        <f aca="false">IF(AND(R$9&gt;=$F184,R$9&lt;=$F184,NOT(ISBLANK($F184))),$G184,"")</f>
        <v/>
      </c>
    </row>
    <row r="185" customFormat="false" ht="15.05" hidden="true" customHeight="false" outlineLevel="0" collapsed="false">
      <c r="A185" s="241"/>
      <c r="B185" s="244"/>
      <c r="C185" s="244"/>
      <c r="D185" s="237" t="s">
        <v>130</v>
      </c>
      <c r="E185" s="238" t="n">
        <v>43930</v>
      </c>
      <c r="F185" s="238" t="n">
        <v>43930</v>
      </c>
      <c r="G185" s="239" t="n">
        <v>4.5</v>
      </c>
      <c r="I185" s="342" t="s">
        <v>174</v>
      </c>
      <c r="L185" s="186" t="str">
        <f aca="false">IF(AND(L$9&gt;=$F185,L$9&lt;=$F185,NOT(ISBLANK($F185))),$G185,"")</f>
        <v/>
      </c>
      <c r="M185" s="186" t="str">
        <f aca="false">IF(AND(M$9&gt;=$F185,M$9&lt;=$F185,NOT(ISBLANK($F185))),$G185,"")</f>
        <v/>
      </c>
      <c r="N185" s="186" t="str">
        <f aca="false">IF(AND(N$9&gt;=$F185,N$9&lt;=$F185,NOT(ISBLANK($F185))),$G185,"")</f>
        <v/>
      </c>
      <c r="O185" s="186" t="n">
        <f aca="false">IF(AND(O$9&gt;=$F185,O$9&lt;=$F185,NOT(ISBLANK($F185))),$G185,"")</f>
        <v>4.5</v>
      </c>
      <c r="P185" s="186" t="str">
        <f aca="false">IF(AND(P$9&gt;=$F185,P$9&lt;=$F185,NOT(ISBLANK($F185))),$G185,"")</f>
        <v/>
      </c>
      <c r="Q185" s="186" t="str">
        <f aca="false">IF(AND(Q$9&gt;=$F185,Q$9&lt;=$F185,NOT(ISBLANK($F185))),$G185,"")</f>
        <v/>
      </c>
      <c r="R185" s="186" t="str">
        <f aca="false">IF(AND(R$9&gt;=$F185,R$9&lt;=$F185,NOT(ISBLANK($F185))),$G185,"")</f>
        <v/>
      </c>
    </row>
    <row r="186" customFormat="false" ht="15.05" hidden="true" customHeight="false" outlineLevel="0" collapsed="false">
      <c r="A186" s="242" t="n">
        <v>71656396</v>
      </c>
      <c r="B186" s="237" t="s">
        <v>424</v>
      </c>
      <c r="C186" s="237" t="s">
        <v>593</v>
      </c>
      <c r="D186" s="237" t="s">
        <v>153</v>
      </c>
      <c r="E186" s="238" t="n">
        <v>43930</v>
      </c>
      <c r="F186" s="238" t="n">
        <v>43930</v>
      </c>
      <c r="G186" s="239" t="n">
        <v>3</v>
      </c>
      <c r="I186" s="342" t="s">
        <v>174</v>
      </c>
      <c r="L186" s="186" t="str">
        <f aca="false">IF(AND(L$9&gt;=$F186,L$9&lt;=$F186,NOT(ISBLANK($F186))),$G186,"")</f>
        <v/>
      </c>
      <c r="M186" s="186" t="str">
        <f aca="false">IF(AND(M$9&gt;=$F186,M$9&lt;=$F186,NOT(ISBLANK($F186))),$G186,"")</f>
        <v/>
      </c>
      <c r="N186" s="186" t="str">
        <f aca="false">IF(AND(N$9&gt;=$F186,N$9&lt;=$F186,NOT(ISBLANK($F186))),$G186,"")</f>
        <v/>
      </c>
      <c r="O186" s="186" t="n">
        <f aca="false">IF(AND(O$9&gt;=$F186,O$9&lt;=$F186,NOT(ISBLANK($F186))),$G186,"")</f>
        <v>3</v>
      </c>
      <c r="P186" s="186" t="str">
        <f aca="false">IF(AND(P$9&gt;=$F186,P$9&lt;=$F186,NOT(ISBLANK($F186))),$G186,"")</f>
        <v/>
      </c>
      <c r="Q186" s="186" t="str">
        <f aca="false">IF(AND(Q$9&gt;=$F186,Q$9&lt;=$F186,NOT(ISBLANK($F186))),$G186,"")</f>
        <v/>
      </c>
      <c r="R186" s="186" t="str">
        <f aca="false">IF(AND(R$9&gt;=$F186,R$9&lt;=$F186,NOT(ISBLANK($F186))),$G186,"")</f>
        <v/>
      </c>
    </row>
    <row r="187" customFormat="false" ht="15.05" hidden="true" customHeight="false" outlineLevel="0" collapsed="false">
      <c r="A187" s="242" t="n">
        <v>71656987</v>
      </c>
      <c r="B187" s="237" t="s">
        <v>251</v>
      </c>
      <c r="C187" s="237" t="s">
        <v>186</v>
      </c>
      <c r="D187" s="237" t="s">
        <v>144</v>
      </c>
      <c r="E187" s="238" t="n">
        <v>43930</v>
      </c>
      <c r="F187" s="238" t="n">
        <v>43930</v>
      </c>
      <c r="G187" s="239" t="n">
        <v>2</v>
      </c>
      <c r="I187" s="342" t="s">
        <v>174</v>
      </c>
      <c r="L187" s="186" t="str">
        <f aca="false">IF(AND(L$9&gt;=$F187,L$9&lt;=$F187,NOT(ISBLANK($F187))),$G187,"")</f>
        <v/>
      </c>
      <c r="M187" s="186" t="str">
        <f aca="false">IF(AND(M$9&gt;=$F187,M$9&lt;=$F187,NOT(ISBLANK($F187))),$G187,"")</f>
        <v/>
      </c>
      <c r="N187" s="186" t="str">
        <f aca="false">IF(AND(N$9&gt;=$F187,N$9&lt;=$F187,NOT(ISBLANK($F187))),$G187,"")</f>
        <v/>
      </c>
      <c r="O187" s="186" t="n">
        <f aca="false">IF(AND(O$9&gt;=$F187,O$9&lt;=$F187,NOT(ISBLANK($F187))),$G187,"")</f>
        <v>2</v>
      </c>
      <c r="P187" s="186" t="str">
        <f aca="false">IF(AND(P$9&gt;=$F187,P$9&lt;=$F187,NOT(ISBLANK($F187))),$G187,"")</f>
        <v/>
      </c>
      <c r="Q187" s="186" t="str">
        <f aca="false">IF(AND(Q$9&gt;=$F187,Q$9&lt;=$F187,NOT(ISBLANK($F187))),$G187,"")</f>
        <v/>
      </c>
      <c r="R187" s="186" t="str">
        <f aca="false">IF(AND(R$9&gt;=$F187,R$9&lt;=$F187,NOT(ISBLANK($F187))),$G187,"")</f>
        <v/>
      </c>
    </row>
    <row r="188" customFormat="false" ht="15.05" hidden="true" customHeight="false" outlineLevel="0" collapsed="false">
      <c r="A188" s="242" t="n">
        <v>71656997</v>
      </c>
      <c r="B188" s="237" t="s">
        <v>251</v>
      </c>
      <c r="C188" s="237" t="s">
        <v>197</v>
      </c>
      <c r="D188" s="237" t="s">
        <v>144</v>
      </c>
      <c r="E188" s="238" t="n">
        <v>43930</v>
      </c>
      <c r="F188" s="238" t="n">
        <v>43930</v>
      </c>
      <c r="G188" s="239" t="n">
        <v>2</v>
      </c>
      <c r="I188" s="342" t="s">
        <v>174</v>
      </c>
      <c r="L188" s="186" t="str">
        <f aca="false">IF(AND(L$9&gt;=$F188,L$9&lt;=$F188,NOT(ISBLANK($F188))),$G188,"")</f>
        <v/>
      </c>
      <c r="M188" s="186" t="str">
        <f aca="false">IF(AND(M$9&gt;=$F188,M$9&lt;=$F188,NOT(ISBLANK($F188))),$G188,"")</f>
        <v/>
      </c>
      <c r="N188" s="186" t="str">
        <f aca="false">IF(AND(N$9&gt;=$F188,N$9&lt;=$F188,NOT(ISBLANK($F188))),$G188,"")</f>
        <v/>
      </c>
      <c r="O188" s="186" t="n">
        <f aca="false">IF(AND(O$9&gt;=$F188,O$9&lt;=$F188,NOT(ISBLANK($F188))),$G188,"")</f>
        <v>2</v>
      </c>
      <c r="P188" s="186" t="str">
        <f aca="false">IF(AND(P$9&gt;=$F188,P$9&lt;=$F188,NOT(ISBLANK($F188))),$G188,"")</f>
        <v/>
      </c>
      <c r="Q188" s="186" t="str">
        <f aca="false">IF(AND(Q$9&gt;=$F188,Q$9&lt;=$F188,NOT(ISBLANK($F188))),$G188,"")</f>
        <v/>
      </c>
      <c r="R188" s="186" t="str">
        <f aca="false">IF(AND(R$9&gt;=$F188,R$9&lt;=$F188,NOT(ISBLANK($F188))),$G188,"")</f>
        <v/>
      </c>
    </row>
    <row r="189" customFormat="false" ht="15.05" hidden="true" customHeight="false" outlineLevel="0" collapsed="false">
      <c r="A189" s="242" t="n">
        <v>71657007</v>
      </c>
      <c r="B189" s="237" t="s">
        <v>254</v>
      </c>
      <c r="C189" s="237" t="s">
        <v>182</v>
      </c>
      <c r="D189" s="237" t="s">
        <v>116</v>
      </c>
      <c r="E189" s="238" t="n">
        <v>43930</v>
      </c>
      <c r="F189" s="238" t="n">
        <v>43930</v>
      </c>
      <c r="G189" s="239" t="n">
        <v>2</v>
      </c>
      <c r="I189" s="342" t="s">
        <v>174</v>
      </c>
      <c r="L189" s="186" t="str">
        <f aca="false">IF(AND(L$9&gt;=$F189,L$9&lt;=$F189,NOT(ISBLANK($F189))),$G189,"")</f>
        <v/>
      </c>
      <c r="M189" s="186" t="str">
        <f aca="false">IF(AND(M$9&gt;=$F189,M$9&lt;=$F189,NOT(ISBLANK($F189))),$G189,"")</f>
        <v/>
      </c>
      <c r="N189" s="186" t="str">
        <f aca="false">IF(AND(N$9&gt;=$F189,N$9&lt;=$F189,NOT(ISBLANK($F189))),$G189,"")</f>
        <v/>
      </c>
      <c r="O189" s="186" t="n">
        <f aca="false">IF(AND(O$9&gt;=$F189,O$9&lt;=$F189,NOT(ISBLANK($F189))),$G189,"")</f>
        <v>2</v>
      </c>
      <c r="P189" s="186" t="str">
        <f aca="false">IF(AND(P$9&gt;=$F189,P$9&lt;=$F189,NOT(ISBLANK($F189))),$G189,"")</f>
        <v/>
      </c>
      <c r="Q189" s="186" t="str">
        <f aca="false">IF(AND(Q$9&gt;=$F189,Q$9&lt;=$F189,NOT(ISBLANK($F189))),$G189,"")</f>
        <v/>
      </c>
      <c r="R189" s="186" t="str">
        <f aca="false">IF(AND(R$9&gt;=$F189,R$9&lt;=$F189,NOT(ISBLANK($F189))),$G189,"")</f>
        <v/>
      </c>
    </row>
    <row r="190" customFormat="false" ht="15.05" hidden="true" customHeight="false" outlineLevel="0" collapsed="false">
      <c r="A190" s="242" t="n">
        <v>71657017</v>
      </c>
      <c r="B190" s="237" t="s">
        <v>254</v>
      </c>
      <c r="C190" s="237" t="s">
        <v>192</v>
      </c>
      <c r="D190" s="237" t="s">
        <v>116</v>
      </c>
      <c r="E190" s="238" t="n">
        <v>43930</v>
      </c>
      <c r="F190" s="238" t="n">
        <v>43930</v>
      </c>
      <c r="G190" s="239" t="n">
        <v>2</v>
      </c>
      <c r="I190" s="342" t="s">
        <v>174</v>
      </c>
      <c r="L190" s="186" t="str">
        <f aca="false">IF(AND(L$9&gt;=$F190,L$9&lt;=$F190,NOT(ISBLANK($F190))),$G190,"")</f>
        <v/>
      </c>
      <c r="M190" s="186" t="str">
        <f aca="false">IF(AND(M$9&gt;=$F190,M$9&lt;=$F190,NOT(ISBLANK($F190))),$G190,"")</f>
        <v/>
      </c>
      <c r="N190" s="186" t="str">
        <f aca="false">IF(AND(N$9&gt;=$F190,N$9&lt;=$F190,NOT(ISBLANK($F190))),$G190,"")</f>
        <v/>
      </c>
      <c r="O190" s="186" t="n">
        <f aca="false">IF(AND(O$9&gt;=$F190,O$9&lt;=$F190,NOT(ISBLANK($F190))),$G190,"")</f>
        <v>2</v>
      </c>
      <c r="P190" s="186" t="str">
        <f aca="false">IF(AND(P$9&gt;=$F190,P$9&lt;=$F190,NOT(ISBLANK($F190))),$G190,"")</f>
        <v/>
      </c>
      <c r="Q190" s="186" t="str">
        <f aca="false">IF(AND(Q$9&gt;=$F190,Q$9&lt;=$F190,NOT(ISBLANK($F190))),$G190,"")</f>
        <v/>
      </c>
      <c r="R190" s="186" t="str">
        <f aca="false">IF(AND(R$9&gt;=$F190,R$9&lt;=$F190,NOT(ISBLANK($F190))),$G190,"")</f>
        <v/>
      </c>
    </row>
    <row r="191" customFormat="false" ht="15.05" hidden="true" customHeight="false" outlineLevel="0" collapsed="false">
      <c r="A191" s="242" t="n">
        <v>71657027</v>
      </c>
      <c r="B191" s="237" t="s">
        <v>237</v>
      </c>
      <c r="C191" s="237" t="s">
        <v>243</v>
      </c>
      <c r="D191" s="237" t="s">
        <v>116</v>
      </c>
      <c r="E191" s="238" t="n">
        <v>43930</v>
      </c>
      <c r="F191" s="238" t="n">
        <v>43930</v>
      </c>
      <c r="G191" s="239" t="n">
        <v>2.5</v>
      </c>
      <c r="I191" s="342" t="s">
        <v>174</v>
      </c>
      <c r="L191" s="186" t="str">
        <f aca="false">IF(AND(L$9&gt;=$F191,L$9&lt;=$F191,NOT(ISBLANK($F191))),$G191,"")</f>
        <v/>
      </c>
      <c r="M191" s="186" t="str">
        <f aca="false">IF(AND(M$9&gt;=$F191,M$9&lt;=$F191,NOT(ISBLANK($F191))),$G191,"")</f>
        <v/>
      </c>
      <c r="N191" s="186" t="str">
        <f aca="false">IF(AND(N$9&gt;=$F191,N$9&lt;=$F191,NOT(ISBLANK($F191))),$G191,"")</f>
        <v/>
      </c>
      <c r="O191" s="186" t="n">
        <f aca="false">IF(AND(O$9&gt;=$F191,O$9&lt;=$F191,NOT(ISBLANK($F191))),$G191,"")</f>
        <v>2.5</v>
      </c>
      <c r="P191" s="186" t="str">
        <f aca="false">IF(AND(P$9&gt;=$F191,P$9&lt;=$F191,NOT(ISBLANK($F191))),$G191,"")</f>
        <v/>
      </c>
      <c r="Q191" s="186" t="str">
        <f aca="false">IF(AND(Q$9&gt;=$F191,Q$9&lt;=$F191,NOT(ISBLANK($F191))),$G191,"")</f>
        <v/>
      </c>
      <c r="R191" s="186" t="str">
        <f aca="false">IF(AND(R$9&gt;=$F191,R$9&lt;=$F191,NOT(ISBLANK($F191))),$G191,"")</f>
        <v/>
      </c>
    </row>
    <row r="192" customFormat="false" ht="15.05" hidden="true" customHeight="false" outlineLevel="0" collapsed="false">
      <c r="A192" s="242" t="n">
        <v>71657037</v>
      </c>
      <c r="B192" s="237" t="s">
        <v>237</v>
      </c>
      <c r="C192" s="237" t="s">
        <v>195</v>
      </c>
      <c r="D192" s="237" t="s">
        <v>144</v>
      </c>
      <c r="E192" s="238" t="n">
        <v>43930</v>
      </c>
      <c r="F192" s="238" t="n">
        <v>43930</v>
      </c>
      <c r="G192" s="239" t="n">
        <v>4</v>
      </c>
      <c r="I192" s="342" t="s">
        <v>174</v>
      </c>
      <c r="L192" s="186" t="str">
        <f aca="false">IF(AND(L$9&gt;=$F192,L$9&lt;=$F192,NOT(ISBLANK($F192))),$G192,"")</f>
        <v/>
      </c>
      <c r="M192" s="186" t="str">
        <f aca="false">IF(AND(M$9&gt;=$F192,M$9&lt;=$F192,NOT(ISBLANK($F192))),$G192,"")</f>
        <v/>
      </c>
      <c r="N192" s="186" t="str">
        <f aca="false">IF(AND(N$9&gt;=$F192,N$9&lt;=$F192,NOT(ISBLANK($F192))),$G192,"")</f>
        <v/>
      </c>
      <c r="O192" s="186" t="n">
        <f aca="false">IF(AND(O$9&gt;=$F192,O$9&lt;=$F192,NOT(ISBLANK($F192))),$G192,"")</f>
        <v>4</v>
      </c>
      <c r="P192" s="186" t="str">
        <f aca="false">IF(AND(P$9&gt;=$F192,P$9&lt;=$F192,NOT(ISBLANK($F192))),$G192,"")</f>
        <v/>
      </c>
      <c r="Q192" s="186" t="str">
        <f aca="false">IF(AND(Q$9&gt;=$F192,Q$9&lt;=$F192,NOT(ISBLANK($F192))),$G192,"")</f>
        <v/>
      </c>
      <c r="R192" s="186" t="str">
        <f aca="false">IF(AND(R$9&gt;=$F192,R$9&lt;=$F192,NOT(ISBLANK($F192))),$G192,"")</f>
        <v/>
      </c>
    </row>
    <row r="193" customFormat="false" ht="15.05" hidden="true" customHeight="false" outlineLevel="0" collapsed="false">
      <c r="A193" s="242" t="n">
        <v>71657048</v>
      </c>
      <c r="B193" s="237" t="s">
        <v>544</v>
      </c>
      <c r="C193" s="237" t="s">
        <v>545</v>
      </c>
      <c r="D193" s="237" t="s">
        <v>128</v>
      </c>
      <c r="E193" s="238" t="n">
        <v>43930</v>
      </c>
      <c r="F193" s="238" t="n">
        <v>43930</v>
      </c>
      <c r="G193" s="239" t="n">
        <v>0.5</v>
      </c>
      <c r="I193" s="342" t="s">
        <v>174</v>
      </c>
      <c r="L193" s="186" t="str">
        <f aca="false">IF(AND(L$9&gt;=$F193,L$9&lt;=$F193,NOT(ISBLANK($F193))),$G193,"")</f>
        <v/>
      </c>
      <c r="M193" s="186" t="str">
        <f aca="false">IF(AND(M$9&gt;=$F193,M$9&lt;=$F193,NOT(ISBLANK($F193))),$G193,"")</f>
        <v/>
      </c>
      <c r="N193" s="186" t="str">
        <f aca="false">IF(AND(N$9&gt;=$F193,N$9&lt;=$F193,NOT(ISBLANK($F193))),$G193,"")</f>
        <v/>
      </c>
      <c r="O193" s="186" t="n">
        <f aca="false">IF(AND(O$9&gt;=$F193,O$9&lt;=$F193,NOT(ISBLANK($F193))),$G193,"")</f>
        <v>0.5</v>
      </c>
      <c r="P193" s="186" t="str">
        <f aca="false">IF(AND(P$9&gt;=$F193,P$9&lt;=$F193,NOT(ISBLANK($F193))),$G193,"")</f>
        <v/>
      </c>
      <c r="Q193" s="186" t="str">
        <f aca="false">IF(AND(Q$9&gt;=$F193,Q$9&lt;=$F193,NOT(ISBLANK($F193))),$G193,"")</f>
        <v/>
      </c>
      <c r="R193" s="186" t="str">
        <f aca="false">IF(AND(R$9&gt;=$F193,R$9&lt;=$F193,NOT(ISBLANK($F193))),$G193,"")</f>
        <v/>
      </c>
    </row>
    <row r="194" customFormat="false" ht="15.05" hidden="true" customHeight="false" outlineLevel="0" collapsed="false">
      <c r="A194" s="242" t="n">
        <v>71657058</v>
      </c>
      <c r="B194" s="237" t="s">
        <v>604</v>
      </c>
      <c r="C194" s="237" t="s">
        <v>605</v>
      </c>
      <c r="D194" s="237" t="s">
        <v>134</v>
      </c>
      <c r="E194" s="238" t="n">
        <v>43930</v>
      </c>
      <c r="F194" s="238" t="n">
        <v>43930</v>
      </c>
      <c r="G194" s="239" t="n">
        <v>7</v>
      </c>
      <c r="I194" s="342" t="s">
        <v>174</v>
      </c>
      <c r="L194" s="186" t="str">
        <f aca="false">IF(AND(L$9&gt;=$F194,L$9&lt;=$F194,NOT(ISBLANK($F194))),$G194,"")</f>
        <v/>
      </c>
      <c r="M194" s="186" t="str">
        <f aca="false">IF(AND(M$9&gt;=$F194,M$9&lt;=$F194,NOT(ISBLANK($F194))),$G194,"")</f>
        <v/>
      </c>
      <c r="N194" s="186" t="str">
        <f aca="false">IF(AND(N$9&gt;=$F194,N$9&lt;=$F194,NOT(ISBLANK($F194))),$G194,"")</f>
        <v/>
      </c>
      <c r="O194" s="186" t="n">
        <f aca="false">IF(AND(O$9&gt;=$F194,O$9&lt;=$F194,NOT(ISBLANK($F194))),$G194,"")</f>
        <v>7</v>
      </c>
      <c r="P194" s="186" t="str">
        <f aca="false">IF(AND(P$9&gt;=$F194,P$9&lt;=$F194,NOT(ISBLANK($F194))),$G194,"")</f>
        <v/>
      </c>
      <c r="Q194" s="186" t="str">
        <f aca="false">IF(AND(Q$9&gt;=$F194,Q$9&lt;=$F194,NOT(ISBLANK($F194))),$G194,"")</f>
        <v/>
      </c>
      <c r="R194" s="186" t="str">
        <f aca="false">IF(AND(R$9&gt;=$F194,R$9&lt;=$F194,NOT(ISBLANK($F194))),$G194,"")</f>
        <v/>
      </c>
    </row>
    <row r="195" customFormat="false" ht="15.05" hidden="false" customHeight="false" outlineLevel="0" collapsed="false">
      <c r="A195" s="242" t="n">
        <v>71657066</v>
      </c>
      <c r="B195" s="237" t="s">
        <v>506</v>
      </c>
      <c r="C195" s="237" t="s">
        <v>507</v>
      </c>
      <c r="D195" s="237" t="s">
        <v>167</v>
      </c>
      <c r="E195" s="238" t="n">
        <v>43930</v>
      </c>
      <c r="F195" s="238" t="n">
        <v>43930</v>
      </c>
      <c r="G195" s="239" t="n">
        <v>4</v>
      </c>
      <c r="I195" s="342"/>
      <c r="L195" s="186" t="str">
        <f aca="false">IF(AND(L$9&gt;=$F195,L$9&lt;=$F195,NOT(ISBLANK($F195))),$G195,"")</f>
        <v/>
      </c>
      <c r="M195" s="186" t="str">
        <f aca="false">IF(AND(M$9&gt;=$F195,M$9&lt;=$F195,NOT(ISBLANK($F195))),$G195,"")</f>
        <v/>
      </c>
      <c r="N195" s="186" t="str">
        <f aca="false">IF(AND(N$9&gt;=$F195,N$9&lt;=$F195,NOT(ISBLANK($F195))),$G195,"")</f>
        <v/>
      </c>
      <c r="O195" s="186" t="n">
        <f aca="false">IF(AND(O$9&gt;=$F195,O$9&lt;=$F195,NOT(ISBLANK($F195))),$G195,"")</f>
        <v>4</v>
      </c>
      <c r="P195" s="186" t="str">
        <f aca="false">IF(AND(P$9&gt;=$F195,P$9&lt;=$F195,NOT(ISBLANK($F195))),$G195,"")</f>
        <v/>
      </c>
      <c r="Q195" s="186" t="str">
        <f aca="false">IF(AND(Q$9&gt;=$F195,Q$9&lt;=$F195,NOT(ISBLANK($F195))),$G195,"")</f>
        <v/>
      </c>
      <c r="R195" s="186" t="str">
        <f aca="false">IF(AND(R$9&gt;=$F195,R$9&lt;=$F195,NOT(ISBLANK($F195))),$G195,"")</f>
        <v/>
      </c>
    </row>
    <row r="196" customFormat="false" ht="15.05" hidden="false" customHeight="false" outlineLevel="0" collapsed="false">
      <c r="A196" s="242" t="n">
        <v>71657074</v>
      </c>
      <c r="B196" s="237" t="s">
        <v>511</v>
      </c>
      <c r="C196" s="237" t="s">
        <v>512</v>
      </c>
      <c r="D196" s="237" t="s">
        <v>167</v>
      </c>
      <c r="E196" s="238" t="n">
        <v>43930</v>
      </c>
      <c r="F196" s="238" t="n">
        <v>43930</v>
      </c>
      <c r="G196" s="239" t="n">
        <v>4</v>
      </c>
      <c r="I196" s="342" t="s">
        <v>174</v>
      </c>
      <c r="L196" s="186" t="str">
        <f aca="false">IF(AND(L$9&gt;=$F196,L$9&lt;=$F196,NOT(ISBLANK($F196))),$G196,"")</f>
        <v/>
      </c>
      <c r="M196" s="186" t="str">
        <f aca="false">IF(AND(M$9&gt;=$F196,M$9&lt;=$F196,NOT(ISBLANK($F196))),$G196,"")</f>
        <v/>
      </c>
      <c r="N196" s="186" t="str">
        <f aca="false">IF(AND(N$9&gt;=$F196,N$9&lt;=$F196,NOT(ISBLANK($F196))),$G196,"")</f>
        <v/>
      </c>
      <c r="O196" s="186" t="n">
        <f aca="false">IF(AND(O$9&gt;=$F196,O$9&lt;=$F196,NOT(ISBLANK($F196))),$G196,"")</f>
        <v>4</v>
      </c>
      <c r="P196" s="186" t="str">
        <f aca="false">IF(AND(P$9&gt;=$F196,P$9&lt;=$F196,NOT(ISBLANK($F196))),$G196,"")</f>
        <v/>
      </c>
      <c r="Q196" s="186" t="str">
        <f aca="false">IF(AND(Q$9&gt;=$F196,Q$9&lt;=$F196,NOT(ISBLANK($F196))),$G196,"")</f>
        <v/>
      </c>
      <c r="R196" s="186" t="str">
        <f aca="false">IF(AND(R$9&gt;=$F196,R$9&lt;=$F196,NOT(ISBLANK($F196))),$G196,"")</f>
        <v/>
      </c>
    </row>
    <row r="197" customFormat="false" ht="15.05" hidden="true" customHeight="false" outlineLevel="0" collapsed="false">
      <c r="A197" s="242" t="n">
        <v>71657082</v>
      </c>
      <c r="B197" s="237" t="s">
        <v>515</v>
      </c>
      <c r="C197" s="237" t="s">
        <v>516</v>
      </c>
      <c r="D197" s="237" t="s">
        <v>155</v>
      </c>
      <c r="E197" s="238" t="n">
        <v>43930</v>
      </c>
      <c r="F197" s="238" t="n">
        <v>43930</v>
      </c>
      <c r="G197" s="239" t="n">
        <v>1.2</v>
      </c>
      <c r="I197" s="342" t="s">
        <v>174</v>
      </c>
      <c r="L197" s="186" t="str">
        <f aca="false">IF(AND(L$9&gt;=$F197,L$9&lt;=$F197,NOT(ISBLANK($F197))),$G197,"")</f>
        <v/>
      </c>
      <c r="M197" s="186" t="str">
        <f aca="false">IF(AND(M$9&gt;=$F197,M$9&lt;=$F197,NOT(ISBLANK($F197))),$G197,"")</f>
        <v/>
      </c>
      <c r="N197" s="186" t="str">
        <f aca="false">IF(AND(N$9&gt;=$F197,N$9&lt;=$F197,NOT(ISBLANK($F197))),$G197,"")</f>
        <v/>
      </c>
      <c r="O197" s="186" t="n">
        <f aca="false">IF(AND(O$9&gt;=$F197,O$9&lt;=$F197,NOT(ISBLANK($F197))),$G197,"")</f>
        <v>1.2</v>
      </c>
      <c r="P197" s="186" t="str">
        <f aca="false">IF(AND(P$9&gt;=$F197,P$9&lt;=$F197,NOT(ISBLANK($F197))),$G197,"")</f>
        <v/>
      </c>
      <c r="Q197" s="186" t="str">
        <f aca="false">IF(AND(Q$9&gt;=$F197,Q$9&lt;=$F197,NOT(ISBLANK($F197))),$G197,"")</f>
        <v/>
      </c>
      <c r="R197" s="186" t="str">
        <f aca="false">IF(AND(R$9&gt;=$F197,R$9&lt;=$F197,NOT(ISBLANK($F197))),$G197,"")</f>
        <v/>
      </c>
    </row>
    <row r="198" customFormat="false" ht="15.05" hidden="true" customHeight="false" outlineLevel="0" collapsed="false">
      <c r="A198" s="242" t="n">
        <v>71657090</v>
      </c>
      <c r="B198" s="237" t="s">
        <v>257</v>
      </c>
      <c r="C198" s="237" t="s">
        <v>258</v>
      </c>
      <c r="D198" s="237" t="s">
        <v>116</v>
      </c>
      <c r="E198" s="238" t="n">
        <v>43930</v>
      </c>
      <c r="F198" s="238" t="n">
        <v>43930</v>
      </c>
      <c r="G198" s="239" t="n">
        <v>0.3</v>
      </c>
      <c r="I198" s="342" t="s">
        <v>174</v>
      </c>
      <c r="L198" s="186" t="str">
        <f aca="false">IF(AND(L$9&gt;=$F198,L$9&lt;=$F198,NOT(ISBLANK($F198))),$G198,"")</f>
        <v/>
      </c>
      <c r="M198" s="186" t="str">
        <f aca="false">IF(AND(M$9&gt;=$F198,M$9&lt;=$F198,NOT(ISBLANK($F198))),$G198,"")</f>
        <v/>
      </c>
      <c r="N198" s="186" t="str">
        <f aca="false">IF(AND(N$9&gt;=$F198,N$9&lt;=$F198,NOT(ISBLANK($F198))),$G198,"")</f>
        <v/>
      </c>
      <c r="O198" s="186" t="n">
        <f aca="false">IF(AND(O$9&gt;=$F198,O$9&lt;=$F198,NOT(ISBLANK($F198))),$G198,"")</f>
        <v>0.3</v>
      </c>
      <c r="P198" s="186" t="str">
        <f aca="false">IF(AND(P$9&gt;=$F198,P$9&lt;=$F198,NOT(ISBLANK($F198))),$G198,"")</f>
        <v/>
      </c>
      <c r="Q198" s="186" t="str">
        <f aca="false">IF(AND(Q$9&gt;=$F198,Q$9&lt;=$F198,NOT(ISBLANK($F198))),$G198,"")</f>
        <v/>
      </c>
      <c r="R198" s="186" t="str">
        <f aca="false">IF(AND(R$9&gt;=$F198,R$9&lt;=$F198,NOT(ISBLANK($F198))),$G198,"")</f>
        <v/>
      </c>
    </row>
    <row r="199" customFormat="false" ht="15.05" hidden="true" customHeight="false" outlineLevel="0" collapsed="false">
      <c r="A199" s="242" t="n">
        <v>71657098</v>
      </c>
      <c r="B199" s="237" t="s">
        <v>520</v>
      </c>
      <c r="C199" s="237" t="s">
        <v>521</v>
      </c>
      <c r="D199" s="237" t="s">
        <v>132</v>
      </c>
      <c r="E199" s="238" t="n">
        <v>43930</v>
      </c>
      <c r="F199" s="238" t="n">
        <v>43930</v>
      </c>
      <c r="G199" s="239" t="n">
        <v>1</v>
      </c>
      <c r="I199" s="342" t="s">
        <v>174</v>
      </c>
      <c r="L199" s="186" t="str">
        <f aca="false">IF(AND(L$9&gt;=$F199,L$9&lt;=$F199,NOT(ISBLANK($F199))),$G199,"")</f>
        <v/>
      </c>
      <c r="M199" s="186" t="str">
        <f aca="false">IF(AND(M$9&gt;=$F199,M$9&lt;=$F199,NOT(ISBLANK($F199))),$G199,"")</f>
        <v/>
      </c>
      <c r="N199" s="186" t="str">
        <f aca="false">IF(AND(N$9&gt;=$F199,N$9&lt;=$F199,NOT(ISBLANK($F199))),$G199,"")</f>
        <v/>
      </c>
      <c r="O199" s="186" t="n">
        <f aca="false">IF(AND(O$9&gt;=$F199,O$9&lt;=$F199,NOT(ISBLANK($F199))),$G199,"")</f>
        <v>1</v>
      </c>
      <c r="P199" s="186" t="str">
        <f aca="false">IF(AND(P$9&gt;=$F199,P$9&lt;=$F199,NOT(ISBLANK($F199))),$G199,"")</f>
        <v/>
      </c>
      <c r="Q199" s="186" t="str">
        <f aca="false">IF(AND(Q$9&gt;=$F199,Q$9&lt;=$F199,NOT(ISBLANK($F199))),$G199,"")</f>
        <v/>
      </c>
      <c r="R199" s="186" t="str">
        <f aca="false">IF(AND(R$9&gt;=$F199,R$9&lt;=$F199,NOT(ISBLANK($F199))),$G199,"")</f>
        <v/>
      </c>
    </row>
    <row r="200" customFormat="false" ht="15.05" hidden="true" customHeight="false" outlineLevel="0" collapsed="false">
      <c r="A200" s="242" t="n">
        <v>71657106</v>
      </c>
      <c r="B200" s="237" t="s">
        <v>515</v>
      </c>
      <c r="C200" s="237" t="s">
        <v>524</v>
      </c>
      <c r="D200" s="237" t="s">
        <v>136</v>
      </c>
      <c r="E200" s="238" t="n">
        <v>43930</v>
      </c>
      <c r="F200" s="238" t="n">
        <v>43930</v>
      </c>
      <c r="G200" s="239" t="n">
        <v>1</v>
      </c>
      <c r="I200" s="342" t="s">
        <v>174</v>
      </c>
      <c r="L200" s="186" t="str">
        <f aca="false">IF(AND(L$9&gt;=$F200,L$9&lt;=$F200,NOT(ISBLANK($F200))),$G200,"")</f>
        <v/>
      </c>
      <c r="M200" s="186" t="str">
        <f aca="false">IF(AND(M$9&gt;=$F200,M$9&lt;=$F200,NOT(ISBLANK($F200))),$G200,"")</f>
        <v/>
      </c>
      <c r="N200" s="186" t="str">
        <f aca="false">IF(AND(N$9&gt;=$F200,N$9&lt;=$F200,NOT(ISBLANK($F200))),$G200,"")</f>
        <v/>
      </c>
      <c r="O200" s="186" t="n">
        <f aca="false">IF(AND(O$9&gt;=$F200,O$9&lt;=$F200,NOT(ISBLANK($F200))),$G200,"")</f>
        <v>1</v>
      </c>
      <c r="P200" s="186" t="str">
        <f aca="false">IF(AND(P$9&gt;=$F200,P$9&lt;=$F200,NOT(ISBLANK($F200))),$G200,"")</f>
        <v/>
      </c>
      <c r="Q200" s="186" t="str">
        <f aca="false">IF(AND(Q$9&gt;=$F200,Q$9&lt;=$F200,NOT(ISBLANK($F200))),$G200,"")</f>
        <v/>
      </c>
      <c r="R200" s="186" t="str">
        <f aca="false">IF(AND(R$9&gt;=$F200,R$9&lt;=$F200,NOT(ISBLANK($F200))),$G200,"")</f>
        <v/>
      </c>
    </row>
    <row r="201" customFormat="false" ht="15.05" hidden="true" customHeight="false" outlineLevel="0" collapsed="false">
      <c r="A201" s="242" t="n">
        <v>71657114</v>
      </c>
      <c r="B201" s="237" t="s">
        <v>394</v>
      </c>
      <c r="C201" s="237" t="s">
        <v>526</v>
      </c>
      <c r="D201" s="237" t="s">
        <v>128</v>
      </c>
      <c r="E201" s="238" t="n">
        <v>43930</v>
      </c>
      <c r="F201" s="238" t="n">
        <v>43930</v>
      </c>
      <c r="G201" s="239" t="n">
        <v>1</v>
      </c>
      <c r="I201" s="342" t="s">
        <v>174</v>
      </c>
      <c r="L201" s="186" t="str">
        <f aca="false">IF(AND(L$9&gt;=$F201,L$9&lt;=$F201,NOT(ISBLANK($F201))),$G201,"")</f>
        <v/>
      </c>
      <c r="M201" s="186" t="str">
        <f aca="false">IF(AND(M$9&gt;=$F201,M$9&lt;=$F201,NOT(ISBLANK($F201))),$G201,"")</f>
        <v/>
      </c>
      <c r="N201" s="186" t="str">
        <f aca="false">IF(AND(N$9&gt;=$F201,N$9&lt;=$F201,NOT(ISBLANK($F201))),$G201,"")</f>
        <v/>
      </c>
      <c r="O201" s="186" t="n">
        <f aca="false">IF(AND(O$9&gt;=$F201,O$9&lt;=$F201,NOT(ISBLANK($F201))),$G201,"")</f>
        <v>1</v>
      </c>
      <c r="P201" s="186" t="str">
        <f aca="false">IF(AND(P$9&gt;=$F201,P$9&lt;=$F201,NOT(ISBLANK($F201))),$G201,"")</f>
        <v/>
      </c>
      <c r="Q201" s="186" t="str">
        <f aca="false">IF(AND(Q$9&gt;=$F201,Q$9&lt;=$F201,NOT(ISBLANK($F201))),$G201,"")</f>
        <v/>
      </c>
      <c r="R201" s="186" t="str">
        <f aca="false">IF(AND(R$9&gt;=$F201,R$9&lt;=$F201,NOT(ISBLANK($F201))),$G201,"")</f>
        <v/>
      </c>
    </row>
    <row r="202" customFormat="false" ht="15.05" hidden="true" customHeight="false" outlineLevel="0" collapsed="false">
      <c r="A202" s="242" t="n">
        <v>71657122</v>
      </c>
      <c r="B202" s="237" t="s">
        <v>528</v>
      </c>
      <c r="C202" s="237" t="s">
        <v>529</v>
      </c>
      <c r="D202" s="237" t="s">
        <v>126</v>
      </c>
      <c r="E202" s="238" t="n">
        <v>43930</v>
      </c>
      <c r="F202" s="238" t="n">
        <v>43930</v>
      </c>
      <c r="G202" s="239" t="n">
        <v>1</v>
      </c>
      <c r="I202" s="346" t="s">
        <v>875</v>
      </c>
      <c r="L202" s="186" t="str">
        <f aca="false">IF(AND(L$9&gt;=$F202,L$9&lt;=$F202,NOT(ISBLANK($F202))),$G202,"")</f>
        <v/>
      </c>
      <c r="M202" s="186" t="str">
        <f aca="false">IF(AND(M$9&gt;=$F202,M$9&lt;=$F202,NOT(ISBLANK($F202))),$G202,"")</f>
        <v/>
      </c>
      <c r="N202" s="186" t="str">
        <f aca="false">IF(AND(N$9&gt;=$F202,N$9&lt;=$F202,NOT(ISBLANK($F202))),$G202,"")</f>
        <v/>
      </c>
      <c r="O202" s="186" t="n">
        <f aca="false">IF(AND(O$9&gt;=$F202,O$9&lt;=$F202,NOT(ISBLANK($F202))),$G202,"")</f>
        <v>1</v>
      </c>
      <c r="P202" s="186" t="str">
        <f aca="false">IF(AND(P$9&gt;=$F202,P$9&lt;=$F202,NOT(ISBLANK($F202))),$G202,"")</f>
        <v/>
      </c>
      <c r="Q202" s="186" t="str">
        <f aca="false">IF(AND(Q$9&gt;=$F202,Q$9&lt;=$F202,NOT(ISBLANK($F202))),$G202,"")</f>
        <v/>
      </c>
      <c r="R202" s="186" t="str">
        <f aca="false">IF(AND(R$9&gt;=$F202,R$9&lt;=$F202,NOT(ISBLANK($F202))),$G202,"")</f>
        <v/>
      </c>
    </row>
    <row r="203" customFormat="false" ht="15.05" hidden="true" customHeight="false" outlineLevel="0" collapsed="false">
      <c r="A203" s="242" t="n">
        <v>71657130</v>
      </c>
      <c r="B203" s="237" t="s">
        <v>237</v>
      </c>
      <c r="C203" s="237" t="s">
        <v>241</v>
      </c>
      <c r="D203" s="237" t="s">
        <v>116</v>
      </c>
      <c r="E203" s="238" t="n">
        <v>43930</v>
      </c>
      <c r="F203" s="238" t="n">
        <v>43930</v>
      </c>
      <c r="G203" s="239" t="n">
        <v>2.5</v>
      </c>
      <c r="I203" s="347" t="s">
        <v>168</v>
      </c>
      <c r="L203" s="186" t="str">
        <f aca="false">IF(AND(L$9&gt;=$F203,L$9&lt;=$F203,NOT(ISBLANK($F203))),$G203,"")</f>
        <v/>
      </c>
      <c r="M203" s="186" t="str">
        <f aca="false">IF(AND(M$9&gt;=$F203,M$9&lt;=$F203,NOT(ISBLANK($F203))),$G203,"")</f>
        <v/>
      </c>
      <c r="N203" s="186" t="str">
        <f aca="false">IF(AND(N$9&gt;=$F203,N$9&lt;=$F203,NOT(ISBLANK($F203))),$G203,"")</f>
        <v/>
      </c>
      <c r="O203" s="186" t="n">
        <f aca="false">IF(AND(O$9&gt;=$F203,O$9&lt;=$F203,NOT(ISBLANK($F203))),$G203,"")</f>
        <v>2.5</v>
      </c>
      <c r="P203" s="186" t="str">
        <f aca="false">IF(AND(P$9&gt;=$F203,P$9&lt;=$F203,NOT(ISBLANK($F203))),$G203,"")</f>
        <v/>
      </c>
      <c r="Q203" s="186" t="str">
        <f aca="false">IF(AND(Q$9&gt;=$F203,Q$9&lt;=$F203,NOT(ISBLANK($F203))),$G203,"")</f>
        <v/>
      </c>
      <c r="R203" s="186" t="str">
        <f aca="false">IF(AND(R$9&gt;=$F203,R$9&lt;=$F203,NOT(ISBLANK($F203))),$G203,"")</f>
        <v/>
      </c>
    </row>
    <row r="204" customFormat="false" ht="15.05" hidden="true" customHeight="false" outlineLevel="0" collapsed="false">
      <c r="A204" s="242" t="n">
        <v>71657139</v>
      </c>
      <c r="B204" s="237" t="s">
        <v>237</v>
      </c>
      <c r="C204" s="237" t="s">
        <v>184</v>
      </c>
      <c r="D204" s="237" t="s">
        <v>144</v>
      </c>
      <c r="E204" s="238" t="n">
        <v>43930</v>
      </c>
      <c r="F204" s="238" t="n">
        <v>43930</v>
      </c>
      <c r="G204" s="239" t="n">
        <v>4</v>
      </c>
      <c r="I204" s="342" t="s">
        <v>174</v>
      </c>
      <c r="L204" s="186" t="str">
        <f aca="false">IF(AND(L$9&gt;=$F204,L$9&lt;=$F204,NOT(ISBLANK($F204))),$G204,"")</f>
        <v/>
      </c>
      <c r="M204" s="186" t="str">
        <f aca="false">IF(AND(M$9&gt;=$F204,M$9&lt;=$F204,NOT(ISBLANK($F204))),$G204,"")</f>
        <v/>
      </c>
      <c r="N204" s="186" t="str">
        <f aca="false">IF(AND(N$9&gt;=$F204,N$9&lt;=$F204,NOT(ISBLANK($F204))),$G204,"")</f>
        <v/>
      </c>
      <c r="O204" s="186" t="n">
        <f aca="false">IF(AND(O$9&gt;=$F204,O$9&lt;=$F204,NOT(ISBLANK($F204))),$G204,"")</f>
        <v>4</v>
      </c>
      <c r="P204" s="186" t="str">
        <f aca="false">IF(AND(P$9&gt;=$F204,P$9&lt;=$F204,NOT(ISBLANK($F204))),$G204,"")</f>
        <v/>
      </c>
      <c r="Q204" s="186" t="str">
        <f aca="false">IF(AND(Q$9&gt;=$F204,Q$9&lt;=$F204,NOT(ISBLANK($F204))),$G204,"")</f>
        <v/>
      </c>
      <c r="R204" s="186" t="str">
        <f aca="false">IF(AND(R$9&gt;=$F204,R$9&lt;=$F204,NOT(ISBLANK($F204))),$G204,"")</f>
        <v/>
      </c>
    </row>
    <row r="205" customFormat="false" ht="15.05" hidden="false" customHeight="false" outlineLevel="0" collapsed="false">
      <c r="A205" s="236" t="n">
        <v>71631687</v>
      </c>
      <c r="B205" s="243" t="s">
        <v>692</v>
      </c>
      <c r="C205" s="243" t="s">
        <v>693</v>
      </c>
      <c r="D205" s="237" t="s">
        <v>167</v>
      </c>
      <c r="E205" s="238" t="n">
        <v>43931</v>
      </c>
      <c r="F205" s="238" t="n">
        <v>43931</v>
      </c>
      <c r="G205" s="239" t="n">
        <v>0</v>
      </c>
      <c r="I205" s="342" t="s">
        <v>168</v>
      </c>
      <c r="L205" s="186" t="str">
        <f aca="false">IF(AND(L$9&gt;=$F205,L$9&lt;=$F205,NOT(ISBLANK($F205))),$G205,"")</f>
        <v/>
      </c>
      <c r="M205" s="186" t="str">
        <f aca="false">IF(AND(M$9&gt;=$F205,M$9&lt;=$F205,NOT(ISBLANK($F205))),$G205,"")</f>
        <v/>
      </c>
      <c r="N205" s="186" t="str">
        <f aca="false">IF(AND(N$9&gt;=$F205,N$9&lt;=$F205,NOT(ISBLANK($F205))),$G205,"")</f>
        <v/>
      </c>
      <c r="O205" s="186" t="str">
        <f aca="false">IF(AND(O$9&gt;=$F205,O$9&lt;=$F205,NOT(ISBLANK($F205))),$G205,"")</f>
        <v/>
      </c>
      <c r="P205" s="186" t="n">
        <f aca="false">IF(AND(P$9&gt;=$F205,P$9&lt;=$F205,NOT(ISBLANK($F205))),$G205,"")</f>
        <v>0</v>
      </c>
      <c r="Q205" s="186" t="str">
        <f aca="false">IF(AND(Q$9&gt;=$F205,Q$9&lt;=$F205,NOT(ISBLANK($F205))),$G205,"")</f>
        <v/>
      </c>
      <c r="R205" s="186" t="str">
        <f aca="false">IF(AND(R$9&gt;=$F205,R$9&lt;=$F205,NOT(ISBLANK($F205))),$G205,"")</f>
        <v/>
      </c>
    </row>
    <row r="206" customFormat="false" ht="15.05" hidden="true" customHeight="false" outlineLevel="0" collapsed="false">
      <c r="A206" s="241"/>
      <c r="B206" s="244"/>
      <c r="C206" s="244"/>
      <c r="D206" s="237" t="s">
        <v>694</v>
      </c>
      <c r="E206" s="238" t="n">
        <v>43931</v>
      </c>
      <c r="F206" s="238" t="n">
        <v>43931</v>
      </c>
      <c r="G206" s="239" t="n">
        <v>1</v>
      </c>
      <c r="I206" s="343" t="s">
        <v>875</v>
      </c>
      <c r="L206" s="186" t="str">
        <f aca="false">IF(AND(L$9&gt;=$F206,L$9&lt;=$F206,NOT(ISBLANK($F206))),$G206,"")</f>
        <v/>
      </c>
      <c r="M206" s="186" t="str">
        <f aca="false">IF(AND(M$9&gt;=$F206,M$9&lt;=$F206,NOT(ISBLANK($F206))),$G206,"")</f>
        <v/>
      </c>
      <c r="N206" s="186" t="str">
        <f aca="false">IF(AND(N$9&gt;=$F206,N$9&lt;=$F206,NOT(ISBLANK($F206))),$G206,"")</f>
        <v/>
      </c>
      <c r="O206" s="186" t="str">
        <f aca="false">IF(AND(O$9&gt;=$F206,O$9&lt;=$F206,NOT(ISBLANK($F206))),$G206,"")</f>
        <v/>
      </c>
      <c r="P206" s="186" t="n">
        <f aca="false">IF(AND(P$9&gt;=$F206,P$9&lt;=$F206,NOT(ISBLANK($F206))),$G206,"")</f>
        <v>1</v>
      </c>
      <c r="Q206" s="186" t="str">
        <f aca="false">IF(AND(Q$9&gt;=$F206,Q$9&lt;=$F206,NOT(ISBLANK($F206))),$G206,"")</f>
        <v/>
      </c>
      <c r="R206" s="186" t="str">
        <f aca="false">IF(AND(R$9&gt;=$F206,R$9&lt;=$F206,NOT(ISBLANK($F206))),$G206,"")</f>
        <v/>
      </c>
    </row>
    <row r="207" customFormat="false" ht="15.05" hidden="true" customHeight="false" outlineLevel="0" collapsed="false">
      <c r="A207" s="242" t="n">
        <v>71646410</v>
      </c>
      <c r="B207" s="237" t="s">
        <v>698</v>
      </c>
      <c r="C207" s="237" t="s">
        <v>699</v>
      </c>
      <c r="D207" s="237" t="s">
        <v>116</v>
      </c>
      <c r="E207" s="238" t="n">
        <v>43931</v>
      </c>
      <c r="F207" s="238" t="n">
        <v>43931</v>
      </c>
      <c r="G207" s="239" t="n">
        <v>0</v>
      </c>
      <c r="I207" s="343" t="s">
        <v>875</v>
      </c>
      <c r="L207" s="186" t="str">
        <f aca="false">IF(AND(L$9&gt;=$F207,L$9&lt;=$F207,NOT(ISBLANK($F207))),$G207,"")</f>
        <v/>
      </c>
      <c r="M207" s="186" t="str">
        <f aca="false">IF(AND(M$9&gt;=$F207,M$9&lt;=$F207,NOT(ISBLANK($F207))),$G207,"")</f>
        <v/>
      </c>
      <c r="N207" s="186" t="str">
        <f aca="false">IF(AND(N$9&gt;=$F207,N$9&lt;=$F207,NOT(ISBLANK($F207))),$G207,"")</f>
        <v/>
      </c>
      <c r="O207" s="186" t="str">
        <f aca="false">IF(AND(O$9&gt;=$F207,O$9&lt;=$F207,NOT(ISBLANK($F207))),$G207,"")</f>
        <v/>
      </c>
      <c r="P207" s="186" t="n">
        <f aca="false">IF(AND(P$9&gt;=$F207,P$9&lt;=$F207,NOT(ISBLANK($F207))),$G207,"")</f>
        <v>0</v>
      </c>
      <c r="Q207" s="186" t="str">
        <f aca="false">IF(AND(Q$9&gt;=$F207,Q$9&lt;=$F207,NOT(ISBLANK($F207))),$G207,"")</f>
        <v/>
      </c>
      <c r="R207" s="186" t="str">
        <f aca="false">IF(AND(R$9&gt;=$F207,R$9&lt;=$F207,NOT(ISBLANK($F207))),$G207,"")</f>
        <v/>
      </c>
    </row>
    <row r="208" customFormat="false" ht="15.05" hidden="true" customHeight="false" outlineLevel="0" collapsed="false">
      <c r="A208" s="242" t="n">
        <v>71648229</v>
      </c>
      <c r="B208" s="237" t="s">
        <v>703</v>
      </c>
      <c r="C208" s="237" t="s">
        <v>704</v>
      </c>
      <c r="D208" s="237" t="s">
        <v>705</v>
      </c>
      <c r="E208" s="238" t="n">
        <v>43931</v>
      </c>
      <c r="F208" s="238" t="n">
        <v>43931</v>
      </c>
      <c r="G208" s="239" t="n">
        <v>3</v>
      </c>
      <c r="I208" s="342" t="s">
        <v>174</v>
      </c>
      <c r="L208" s="186" t="str">
        <f aca="false">IF(AND(L$9&gt;=$F208,L$9&lt;=$F208,NOT(ISBLANK($F208))),$G208,"")</f>
        <v/>
      </c>
      <c r="M208" s="186" t="str">
        <f aca="false">IF(AND(M$9&gt;=$F208,M$9&lt;=$F208,NOT(ISBLANK($F208))),$G208,"")</f>
        <v/>
      </c>
      <c r="N208" s="186" t="str">
        <f aca="false">IF(AND(N$9&gt;=$F208,N$9&lt;=$F208,NOT(ISBLANK($F208))),$G208,"")</f>
        <v/>
      </c>
      <c r="O208" s="186" t="str">
        <f aca="false">IF(AND(O$9&gt;=$F208,O$9&lt;=$F208,NOT(ISBLANK($F208))),$G208,"")</f>
        <v/>
      </c>
      <c r="P208" s="186" t="n">
        <f aca="false">IF(AND(P$9&gt;=$F208,P$9&lt;=$F208,NOT(ISBLANK($F208))),$G208,"")</f>
        <v>3</v>
      </c>
      <c r="Q208" s="186" t="str">
        <f aca="false">IF(AND(Q$9&gt;=$F208,Q$9&lt;=$F208,NOT(ISBLANK($F208))),$G208,"")</f>
        <v/>
      </c>
      <c r="R208" s="186" t="str">
        <f aca="false">IF(AND(R$9&gt;=$F208,R$9&lt;=$F208,NOT(ISBLANK($F208))),$G208,"")</f>
        <v/>
      </c>
    </row>
    <row r="209" customFormat="false" ht="15.05" hidden="true" customHeight="false" outlineLevel="0" collapsed="false">
      <c r="A209" s="242" t="n">
        <v>71648240</v>
      </c>
      <c r="B209" s="237" t="s">
        <v>515</v>
      </c>
      <c r="C209" s="237" t="s">
        <v>709</v>
      </c>
      <c r="D209" s="237" t="s">
        <v>116</v>
      </c>
      <c r="E209" s="238" t="n">
        <v>43931</v>
      </c>
      <c r="F209" s="238" t="n">
        <v>43931</v>
      </c>
      <c r="G209" s="239" t="n">
        <v>0.5</v>
      </c>
      <c r="I209" s="342" t="s">
        <v>168</v>
      </c>
      <c r="L209" s="186" t="str">
        <f aca="false">IF(AND(L$9&gt;=$F209,L$9&lt;=$F209,NOT(ISBLANK($F209))),$G209,"")</f>
        <v/>
      </c>
      <c r="M209" s="186" t="str">
        <f aca="false">IF(AND(M$9&gt;=$F209,M$9&lt;=$F209,NOT(ISBLANK($F209))),$G209,"")</f>
        <v/>
      </c>
      <c r="N209" s="186" t="str">
        <f aca="false">IF(AND(N$9&gt;=$F209,N$9&lt;=$F209,NOT(ISBLANK($F209))),$G209,"")</f>
        <v/>
      </c>
      <c r="O209" s="186" t="str">
        <f aca="false">IF(AND(O$9&gt;=$F209,O$9&lt;=$F209,NOT(ISBLANK($F209))),$G209,"")</f>
        <v/>
      </c>
      <c r="P209" s="186" t="n">
        <f aca="false">IF(AND(P$9&gt;=$F209,P$9&lt;=$F209,NOT(ISBLANK($F209))),$G209,"")</f>
        <v>0.5</v>
      </c>
      <c r="Q209" s="186" t="str">
        <f aca="false">IF(AND(Q$9&gt;=$F209,Q$9&lt;=$F209,NOT(ISBLANK($F209))),$G209,"")</f>
        <v/>
      </c>
      <c r="R209" s="186" t="str">
        <f aca="false">IF(AND(R$9&gt;=$F209,R$9&lt;=$F209,NOT(ISBLANK($F209))),$G209,"")</f>
        <v/>
      </c>
    </row>
    <row r="210" customFormat="false" ht="15.05" hidden="true" customHeight="false" outlineLevel="0" collapsed="false">
      <c r="A210" s="242" t="n">
        <v>71655732</v>
      </c>
      <c r="B210" s="237" t="s">
        <v>528</v>
      </c>
      <c r="C210" s="237" t="s">
        <v>711</v>
      </c>
      <c r="D210" s="237" t="s">
        <v>138</v>
      </c>
      <c r="E210" s="238" t="n">
        <v>43931</v>
      </c>
      <c r="F210" s="238" t="n">
        <v>43931</v>
      </c>
      <c r="G210" s="239" t="n">
        <v>12</v>
      </c>
      <c r="I210" s="342" t="s">
        <v>174</v>
      </c>
      <c r="L210" s="186" t="str">
        <f aca="false">IF(AND(L$9&gt;=$F210,L$9&lt;=$F210,NOT(ISBLANK($F210))),$G210,"")</f>
        <v/>
      </c>
      <c r="M210" s="186" t="str">
        <f aca="false">IF(AND(M$9&gt;=$F210,M$9&lt;=$F210,NOT(ISBLANK($F210))),$G210,"")</f>
        <v/>
      </c>
      <c r="N210" s="186" t="str">
        <f aca="false">IF(AND(N$9&gt;=$F210,N$9&lt;=$F210,NOT(ISBLANK($F210))),$G210,"")</f>
        <v/>
      </c>
      <c r="O210" s="186" t="str">
        <f aca="false">IF(AND(O$9&gt;=$F210,O$9&lt;=$F210,NOT(ISBLANK($F210))),$G210,"")</f>
        <v/>
      </c>
      <c r="P210" s="186" t="n">
        <f aca="false">IF(AND(P$9&gt;=$F210,P$9&lt;=$F210,NOT(ISBLANK($F210))),$G210,"")</f>
        <v>12</v>
      </c>
      <c r="Q210" s="186" t="str">
        <f aca="false">IF(AND(Q$9&gt;=$F210,Q$9&lt;=$F210,NOT(ISBLANK($F210))),$G210,"")</f>
        <v/>
      </c>
      <c r="R210" s="186" t="str">
        <f aca="false">IF(AND(R$9&gt;=$F210,R$9&lt;=$F210,NOT(ISBLANK($F210))),$G210,"")</f>
        <v/>
      </c>
    </row>
    <row r="211" customFormat="false" ht="15.05" hidden="true" customHeight="false" outlineLevel="0" collapsed="false">
      <c r="A211" s="245" t="s">
        <v>259</v>
      </c>
      <c r="B211" s="246"/>
      <c r="C211" s="246"/>
      <c r="D211" s="246"/>
      <c r="E211" s="247"/>
      <c r="F211" s="350"/>
      <c r="G211" s="249" t="n">
        <v>499.700000000001</v>
      </c>
      <c r="I211" s="342" t="s">
        <v>174</v>
      </c>
      <c r="L211" s="186" t="str">
        <f aca="false">IF(AND(L$9&gt;=$F211,L$9&lt;=$F211,NOT(ISBLANK($F211))),$G211,"")</f>
        <v/>
      </c>
      <c r="M211" s="186" t="str">
        <f aca="false">IF(AND(M$9&gt;=$F211,M$9&lt;=$F211,NOT(ISBLANK($F211))),$G211,"")</f>
        <v/>
      </c>
      <c r="N211" s="186" t="str">
        <f aca="false">IF(AND(N$9&gt;=$F211,N$9&lt;=$F211,NOT(ISBLANK($F211))),$G211,"")</f>
        <v/>
      </c>
      <c r="O211" s="186" t="str">
        <f aca="false">IF(AND(O$9&gt;=$F211,O$9&lt;=$F211,NOT(ISBLANK($F211))),$G211,"")</f>
        <v/>
      </c>
      <c r="P211" s="186" t="str">
        <f aca="false">IF(AND(P$9&gt;=$F211,P$9&lt;=$F211,NOT(ISBLANK($F211))),$G211,"")</f>
        <v/>
      </c>
      <c r="Q211" s="186" t="str">
        <f aca="false">IF(AND(Q$9&gt;=$F211,Q$9&lt;=$F211,NOT(ISBLANK($F211))),$G211,"")</f>
        <v/>
      </c>
      <c r="R211" s="186" t="str">
        <f aca="false">IF(AND(R$9&gt;=$F211,R$9&lt;=$F211,NOT(ISBLANK($F211))),$G211,"")</f>
        <v/>
      </c>
    </row>
    <row r="212" customFormat="false" ht="15.05" hidden="true" customHeight="false" outlineLevel="0" collapsed="false">
      <c r="I212" s="342" t="s">
        <v>174</v>
      </c>
      <c r="L212" s="186" t="str">
        <f aca="false">IF(AND(L$9&gt;=$F212,L$9&lt;=$F212,NOT(ISBLANK($F212))),$G212,"")</f>
        <v/>
      </c>
      <c r="M212" s="186" t="str">
        <f aca="false">IF(AND(M$9&gt;=$F212,M$9&lt;=$F212,NOT(ISBLANK($F212))),$G212,"")</f>
        <v/>
      </c>
      <c r="N212" s="186" t="str">
        <f aca="false">IF(AND(N$9&gt;=$F212,N$9&lt;=$F212,NOT(ISBLANK($F212))),$G212,"")</f>
        <v/>
      </c>
      <c r="O212" s="186" t="str">
        <f aca="false">IF(AND(O$9&gt;=$F212,O$9&lt;=$F212,NOT(ISBLANK($F212))),$G212,"")</f>
        <v/>
      </c>
      <c r="P212" s="186" t="str">
        <f aca="false">IF(AND(P$9&gt;=$F212,P$9&lt;=$F212,NOT(ISBLANK($F212))),$G212,"")</f>
        <v/>
      </c>
      <c r="Q212" s="186" t="str">
        <f aca="false">IF(AND(Q$9&gt;=$F212,Q$9&lt;=$F212,NOT(ISBLANK($F212))),$G212,"")</f>
        <v/>
      </c>
      <c r="R212" s="186" t="str">
        <f aca="false">IF(AND(R$9&gt;=$F212,R$9&lt;=$F212,NOT(ISBLANK($F212))),$G212,"")</f>
        <v/>
      </c>
    </row>
    <row r="213" customFormat="false" ht="15.05" hidden="true" customHeight="false" outlineLevel="0" collapsed="false">
      <c r="I213" s="342" t="s">
        <v>174</v>
      </c>
      <c r="L213" s="186" t="str">
        <f aca="false">IF(AND(L$9&gt;=$F213,L$9&lt;=$F213,NOT(ISBLANK($F213))),$G213,"")</f>
        <v/>
      </c>
      <c r="M213" s="186" t="str">
        <f aca="false">IF(AND(M$9&gt;=$F213,M$9&lt;=$F213,NOT(ISBLANK($F213))),$G213,"")</f>
        <v/>
      </c>
      <c r="N213" s="186" t="str">
        <f aca="false">IF(AND(N$9&gt;=$F213,N$9&lt;=$F213,NOT(ISBLANK($F213))),$G213,"")</f>
        <v/>
      </c>
      <c r="O213" s="186" t="str">
        <f aca="false">IF(AND(O$9&gt;=$F213,O$9&lt;=$F213,NOT(ISBLANK($F213))),$G213,"")</f>
        <v/>
      </c>
      <c r="P213" s="186" t="str">
        <f aca="false">IF(AND(P$9&gt;=$F213,P$9&lt;=$F213,NOT(ISBLANK($F213))),$G213,"")</f>
        <v/>
      </c>
      <c r="Q213" s="186" t="str">
        <f aca="false">IF(AND(Q$9&gt;=$F213,Q$9&lt;=$F213,NOT(ISBLANK($F213))),$G213,"")</f>
        <v/>
      </c>
      <c r="R213" s="186" t="str">
        <f aca="false">IF(AND(R$9&gt;=$F213,R$9&lt;=$F213,NOT(ISBLANK($F213))),$G213,"")</f>
        <v/>
      </c>
    </row>
    <row r="214" customFormat="false" ht="15.05" hidden="true" customHeight="false" outlineLevel="0" collapsed="false">
      <c r="I214" s="342" t="s">
        <v>174</v>
      </c>
      <c r="L214" s="186" t="str">
        <f aca="false">IF(AND(L$9&gt;=$F214,L$9&lt;=$F214,NOT(ISBLANK($F214))),$G214,"")</f>
        <v/>
      </c>
      <c r="M214" s="186" t="str">
        <f aca="false">IF(AND(M$9&gt;=$F214,M$9&lt;=$F214,NOT(ISBLANK($F214))),$G214,"")</f>
        <v/>
      </c>
      <c r="N214" s="186" t="str">
        <f aca="false">IF(AND(N$9&gt;=$F214,N$9&lt;=$F214,NOT(ISBLANK($F214))),$G214,"")</f>
        <v/>
      </c>
      <c r="O214" s="186" t="str">
        <f aca="false">IF(AND(O$9&gt;=$F214,O$9&lt;=$F214,NOT(ISBLANK($F214))),$G214,"")</f>
        <v/>
      </c>
      <c r="P214" s="186" t="str">
        <f aca="false">IF(AND(P$9&gt;=$F214,P$9&lt;=$F214,NOT(ISBLANK($F214))),$G214,"")</f>
        <v/>
      </c>
      <c r="Q214" s="186" t="str">
        <f aca="false">IF(AND(Q$9&gt;=$F214,Q$9&lt;=$F214,NOT(ISBLANK($F214))),$G214,"")</f>
        <v/>
      </c>
      <c r="R214" s="186" t="str">
        <f aca="false">IF(AND(R$9&gt;=$F214,R$9&lt;=$F214,NOT(ISBLANK($F214))),$G214,"")</f>
        <v/>
      </c>
    </row>
    <row r="215" customFormat="false" ht="15.05" hidden="true" customHeight="false" outlineLevel="0" collapsed="false">
      <c r="I215" s="342" t="s">
        <v>174</v>
      </c>
      <c r="L215" s="186" t="str">
        <f aca="false">IF(AND(L$9&gt;=$F215,L$9&lt;=$F215,NOT(ISBLANK($F215))),$G215,"")</f>
        <v/>
      </c>
      <c r="M215" s="186" t="str">
        <f aca="false">IF(AND(M$9&gt;=$F215,M$9&lt;=$F215,NOT(ISBLANK($F215))),$G215,"")</f>
        <v/>
      </c>
      <c r="N215" s="186" t="str">
        <f aca="false">IF(AND(N$9&gt;=$F215,N$9&lt;=$F215,NOT(ISBLANK($F215))),$G215,"")</f>
        <v/>
      </c>
      <c r="O215" s="186" t="str">
        <f aca="false">IF(AND(O$9&gt;=$F215,O$9&lt;=$F215,NOT(ISBLANK($F215))),$G215,"")</f>
        <v/>
      </c>
      <c r="P215" s="186" t="str">
        <f aca="false">IF(AND(P$9&gt;=$F215,P$9&lt;=$F215,NOT(ISBLANK($F215))),$G215,"")</f>
        <v/>
      </c>
      <c r="Q215" s="186" t="str">
        <f aca="false">IF(AND(Q$9&gt;=$F215,Q$9&lt;=$F215,NOT(ISBLANK($F215))),$G215,"")</f>
        <v/>
      </c>
      <c r="R215" s="186" t="str">
        <f aca="false">IF(AND(R$9&gt;=$F215,R$9&lt;=$F215,NOT(ISBLANK($F215))),$G215,"")</f>
        <v/>
      </c>
    </row>
    <row r="216" customFormat="false" ht="15.05" hidden="true" customHeight="false" outlineLevel="0" collapsed="false">
      <c r="I216" s="342" t="s">
        <v>168</v>
      </c>
      <c r="L216" s="186" t="str">
        <f aca="false">IF(AND(L$9&gt;=$F216,L$9&lt;=$F216,NOT(ISBLANK($F216))),$G216,"")</f>
        <v/>
      </c>
      <c r="M216" s="186" t="str">
        <f aca="false">IF(AND(M$9&gt;=$F216,M$9&lt;=$F216,NOT(ISBLANK($F216))),$G216,"")</f>
        <v/>
      </c>
      <c r="N216" s="186" t="str">
        <f aca="false">IF(AND(N$9&gt;=$F216,N$9&lt;=$F216,NOT(ISBLANK($F216))),$G216,"")</f>
        <v/>
      </c>
      <c r="O216" s="186" t="str">
        <f aca="false">IF(AND(O$9&gt;=$F216,O$9&lt;=$F216,NOT(ISBLANK($F216))),$G216,"")</f>
        <v/>
      </c>
      <c r="P216" s="186" t="str">
        <f aca="false">IF(AND(P$9&gt;=$F216,P$9&lt;=$F216,NOT(ISBLANK($F216))),$G216,"")</f>
        <v/>
      </c>
      <c r="Q216" s="186" t="str">
        <f aca="false">IF(AND(Q$9&gt;=$F216,Q$9&lt;=$F216,NOT(ISBLANK($F216))),$G216,"")</f>
        <v/>
      </c>
      <c r="R216" s="186" t="str">
        <f aca="false">IF(AND(R$9&gt;=$F216,R$9&lt;=$F216,NOT(ISBLANK($F216))),$G216,"")</f>
        <v/>
      </c>
    </row>
    <row r="217" customFormat="false" ht="15.05" hidden="true" customHeight="false" outlineLevel="0" collapsed="false">
      <c r="I217" s="342" t="s">
        <v>174</v>
      </c>
      <c r="L217" s="186" t="str">
        <f aca="false">IF(AND(L$9&gt;=$F217,L$9&lt;=$F217,NOT(ISBLANK($F217))),$G217,"")</f>
        <v/>
      </c>
      <c r="M217" s="186" t="str">
        <f aca="false">IF(AND(M$9&gt;=$F217,M$9&lt;=$F217,NOT(ISBLANK($F217))),$G217,"")</f>
        <v/>
      </c>
      <c r="N217" s="186" t="str">
        <f aca="false">IF(AND(N$9&gt;=$F217,N$9&lt;=$F217,NOT(ISBLANK($F217))),$G217,"")</f>
        <v/>
      </c>
      <c r="O217" s="186" t="str">
        <f aca="false">IF(AND(O$9&gt;=$F217,O$9&lt;=$F217,NOT(ISBLANK($F217))),$G217,"")</f>
        <v/>
      </c>
      <c r="P217" s="186" t="str">
        <f aca="false">IF(AND(P$9&gt;=$F217,P$9&lt;=$F217,NOT(ISBLANK($F217))),$G217,"")</f>
        <v/>
      </c>
      <c r="Q217" s="186" t="str">
        <f aca="false">IF(AND(Q$9&gt;=$F217,Q$9&lt;=$F217,NOT(ISBLANK($F217))),$G217,"")</f>
        <v/>
      </c>
      <c r="R217" s="186" t="str">
        <f aca="false">IF(AND(R$9&gt;=$F217,R$9&lt;=$F217,NOT(ISBLANK($F217))),$G217,"")</f>
        <v/>
      </c>
    </row>
    <row r="218" customFormat="false" ht="15.05" hidden="true" customHeight="false" outlineLevel="0" collapsed="false">
      <c r="I218" s="342" t="s">
        <v>174</v>
      </c>
      <c r="L218" s="186" t="str">
        <f aca="false">IF(AND(L$9&gt;=$F218,L$9&lt;=$F218,NOT(ISBLANK($F218))),$G218,"")</f>
        <v/>
      </c>
      <c r="M218" s="186" t="str">
        <f aca="false">IF(AND(M$9&gt;=$F218,M$9&lt;=$F218,NOT(ISBLANK($F218))),$G218,"")</f>
        <v/>
      </c>
      <c r="N218" s="186" t="str">
        <f aca="false">IF(AND(N$9&gt;=$F218,N$9&lt;=$F218,NOT(ISBLANK($F218))),$G218,"")</f>
        <v/>
      </c>
      <c r="O218" s="186" t="str">
        <f aca="false">IF(AND(O$9&gt;=$F218,O$9&lt;=$F218,NOT(ISBLANK($F218))),$G218,"")</f>
        <v/>
      </c>
      <c r="P218" s="186" t="str">
        <f aca="false">IF(AND(P$9&gt;=$F218,P$9&lt;=$F218,NOT(ISBLANK($F218))),$G218,"")</f>
        <v/>
      </c>
      <c r="Q218" s="186" t="str">
        <f aca="false">IF(AND(Q$9&gt;=$F218,Q$9&lt;=$F218,NOT(ISBLANK($F218))),$G218,"")</f>
        <v/>
      </c>
      <c r="R218" s="186" t="str">
        <f aca="false">IF(AND(R$9&gt;=$F218,R$9&lt;=$F218,NOT(ISBLANK($F218))),$G218,"")</f>
        <v/>
      </c>
    </row>
    <row r="219" customFormat="false" ht="15.05" hidden="true" customHeight="false" outlineLevel="0" collapsed="false">
      <c r="I219" s="342" t="s">
        <v>174</v>
      </c>
      <c r="L219" s="186" t="str">
        <f aca="false">IF(AND(L$9&gt;=$F219,L$9&lt;=$F219,NOT(ISBLANK($F219))),$G219,"")</f>
        <v/>
      </c>
      <c r="M219" s="186" t="str">
        <f aca="false">IF(AND(M$9&gt;=$F219,M$9&lt;=$F219,NOT(ISBLANK($F219))),$G219,"")</f>
        <v/>
      </c>
      <c r="N219" s="186" t="str">
        <f aca="false">IF(AND(N$9&gt;=$F219,N$9&lt;=$F219,NOT(ISBLANK($F219))),$G219,"")</f>
        <v/>
      </c>
      <c r="O219" s="186" t="str">
        <f aca="false">IF(AND(O$9&gt;=$F219,O$9&lt;=$F219,NOT(ISBLANK($F219))),$G219,"")</f>
        <v/>
      </c>
      <c r="P219" s="186" t="str">
        <f aca="false">IF(AND(P$9&gt;=$F219,P$9&lt;=$F219,NOT(ISBLANK($F219))),$G219,"")</f>
        <v/>
      </c>
      <c r="Q219" s="186" t="str">
        <f aca="false">IF(AND(Q$9&gt;=$F219,Q$9&lt;=$F219,NOT(ISBLANK($F219))),$G219,"")</f>
        <v/>
      </c>
      <c r="R219" s="186" t="str">
        <f aca="false">IF(AND(R$9&gt;=$F219,R$9&lt;=$F219,NOT(ISBLANK($F219))),$G219,"")</f>
        <v/>
      </c>
    </row>
    <row r="220" customFormat="false" ht="15.05" hidden="true" customHeight="false" outlineLevel="0" collapsed="false">
      <c r="I220" s="342" t="s">
        <v>174</v>
      </c>
      <c r="L220" s="186" t="str">
        <f aca="false">IF(AND(L$9&gt;=$F220,L$9&lt;=$F220,NOT(ISBLANK($F220))),$G220,"")</f>
        <v/>
      </c>
      <c r="M220" s="186" t="str">
        <f aca="false">IF(AND(M$9&gt;=$F220,M$9&lt;=$F220,NOT(ISBLANK($F220))),$G220,"")</f>
        <v/>
      </c>
      <c r="N220" s="186" t="str">
        <f aca="false">IF(AND(N$9&gt;=$F220,N$9&lt;=$F220,NOT(ISBLANK($F220))),$G220,"")</f>
        <v/>
      </c>
      <c r="O220" s="186" t="str">
        <f aca="false">IF(AND(O$9&gt;=$F220,O$9&lt;=$F220,NOT(ISBLANK($F220))),$G220,"")</f>
        <v/>
      </c>
      <c r="P220" s="186" t="str">
        <f aca="false">IF(AND(P$9&gt;=$F220,P$9&lt;=$F220,NOT(ISBLANK($F220))),$G220,"")</f>
        <v/>
      </c>
      <c r="Q220" s="186" t="str">
        <f aca="false">IF(AND(Q$9&gt;=$F220,Q$9&lt;=$F220,NOT(ISBLANK($F220))),$G220,"")</f>
        <v/>
      </c>
      <c r="R220" s="186" t="str">
        <f aca="false">IF(AND(R$9&gt;=$F220,R$9&lt;=$F220,NOT(ISBLANK($F220))),$G220,"")</f>
        <v/>
      </c>
    </row>
    <row r="221" customFormat="false" ht="15.05" hidden="true" customHeight="false" outlineLevel="0" collapsed="false">
      <c r="I221" s="342" t="s">
        <v>174</v>
      </c>
      <c r="L221" s="186" t="str">
        <f aca="false">IF(AND(L$9&gt;=$F221,L$9&lt;=$F221,NOT(ISBLANK($F221))),$G221,"")</f>
        <v/>
      </c>
      <c r="M221" s="186" t="str">
        <f aca="false">IF(AND(M$9&gt;=$F221,M$9&lt;=$F221,NOT(ISBLANK($F221))),$G221,"")</f>
        <v/>
      </c>
      <c r="N221" s="186" t="str">
        <f aca="false">IF(AND(N$9&gt;=$F221,N$9&lt;=$F221,NOT(ISBLANK($F221))),$G221,"")</f>
        <v/>
      </c>
      <c r="O221" s="186" t="str">
        <f aca="false">IF(AND(O$9&gt;=$F221,O$9&lt;=$F221,NOT(ISBLANK($F221))),$G221,"")</f>
        <v/>
      </c>
      <c r="P221" s="186" t="str">
        <f aca="false">IF(AND(P$9&gt;=$F221,P$9&lt;=$F221,NOT(ISBLANK($F221))),$G221,"")</f>
        <v/>
      </c>
      <c r="Q221" s="186" t="str">
        <f aca="false">IF(AND(Q$9&gt;=$F221,Q$9&lt;=$F221,NOT(ISBLANK($F221))),$G221,"")</f>
        <v/>
      </c>
      <c r="R221" s="186" t="str">
        <f aca="false">IF(AND(R$9&gt;=$F221,R$9&lt;=$F221,NOT(ISBLANK($F221))),$G221,"")</f>
        <v/>
      </c>
    </row>
    <row r="222" customFormat="false" ht="15.05" hidden="true" customHeight="false" outlineLevel="0" collapsed="false">
      <c r="I222" s="342" t="s">
        <v>174</v>
      </c>
      <c r="L222" s="186" t="str">
        <f aca="false">IF(AND(L$9&gt;=$F222,L$9&lt;=$F222,NOT(ISBLANK($F222))),$G222,"")</f>
        <v/>
      </c>
      <c r="M222" s="186" t="str">
        <f aca="false">IF(AND(M$9&gt;=$F222,M$9&lt;=$F222,NOT(ISBLANK($F222))),$G222,"")</f>
        <v/>
      </c>
      <c r="N222" s="186" t="str">
        <f aca="false">IF(AND(N$9&gt;=$F222,N$9&lt;=$F222,NOT(ISBLANK($F222))),$G222,"")</f>
        <v/>
      </c>
      <c r="O222" s="186" t="str">
        <f aca="false">IF(AND(O$9&gt;=$F222,O$9&lt;=$F222,NOT(ISBLANK($F222))),$G222,"")</f>
        <v/>
      </c>
      <c r="P222" s="186" t="str">
        <f aca="false">IF(AND(P$9&gt;=$F222,P$9&lt;=$F222,NOT(ISBLANK($F222))),$G222,"")</f>
        <v/>
      </c>
      <c r="Q222" s="186" t="str">
        <f aca="false">IF(AND(Q$9&gt;=$F222,Q$9&lt;=$F222,NOT(ISBLANK($F222))),$G222,"")</f>
        <v/>
      </c>
      <c r="R222" s="186" t="str">
        <f aca="false">IF(AND(R$9&gt;=$F222,R$9&lt;=$F222,NOT(ISBLANK($F222))),$G222,"")</f>
        <v/>
      </c>
    </row>
    <row r="223" customFormat="false" ht="15.05" hidden="true" customHeight="false" outlineLevel="0" collapsed="false">
      <c r="I223" s="343" t="s">
        <v>875</v>
      </c>
      <c r="L223" s="186" t="str">
        <f aca="false">IF(AND(L$9&gt;=$F223,L$9&lt;=$F223,NOT(ISBLANK($F223))),$G223,"")</f>
        <v/>
      </c>
      <c r="M223" s="186" t="str">
        <f aca="false">IF(AND(M$9&gt;=$F223,M$9&lt;=$F223,NOT(ISBLANK($F223))),$G223,"")</f>
        <v/>
      </c>
      <c r="N223" s="186" t="str">
        <f aca="false">IF(AND(N$9&gt;=$F223,N$9&lt;=$F223,NOT(ISBLANK($F223))),$G223,"")</f>
        <v/>
      </c>
      <c r="O223" s="186" t="str">
        <f aca="false">IF(AND(O$9&gt;=$F223,O$9&lt;=$F223,NOT(ISBLANK($F223))),$G223,"")</f>
        <v/>
      </c>
      <c r="P223" s="186" t="str">
        <f aca="false">IF(AND(P$9&gt;=$F223,P$9&lt;=$F223,NOT(ISBLANK($F223))),$G223,"")</f>
        <v/>
      </c>
      <c r="Q223" s="186" t="str">
        <f aca="false">IF(AND(Q$9&gt;=$F223,Q$9&lt;=$F223,NOT(ISBLANK($F223))),$G223,"")</f>
        <v/>
      </c>
      <c r="R223" s="186" t="str">
        <f aca="false">IF(AND(R$9&gt;=$F223,R$9&lt;=$F223,NOT(ISBLANK($F223))),$G223,"")</f>
        <v/>
      </c>
    </row>
    <row r="224" customFormat="false" ht="15.05" hidden="true" customHeight="false" outlineLevel="0" collapsed="false">
      <c r="I224" s="343" t="s">
        <v>875</v>
      </c>
      <c r="L224" s="186" t="str">
        <f aca="false">IF(AND(L$9&gt;=$F224,L$9&lt;=$F224,NOT(ISBLANK($F224))),$G224,"")</f>
        <v/>
      </c>
      <c r="M224" s="186" t="str">
        <f aca="false">IF(AND(M$9&gt;=$F224,M$9&lt;=$F224,NOT(ISBLANK($F224))),$G224,"")</f>
        <v/>
      </c>
      <c r="N224" s="186" t="str">
        <f aca="false">IF(AND(N$9&gt;=$F224,N$9&lt;=$F224,NOT(ISBLANK($F224))),$G224,"")</f>
        <v/>
      </c>
      <c r="O224" s="186" t="str">
        <f aca="false">IF(AND(O$9&gt;=$F224,O$9&lt;=$F224,NOT(ISBLANK($F224))),$G224,"")</f>
        <v/>
      </c>
      <c r="P224" s="186" t="str">
        <f aca="false">IF(AND(P$9&gt;=$F224,P$9&lt;=$F224,NOT(ISBLANK($F224))),$G224,"")</f>
        <v/>
      </c>
      <c r="Q224" s="186" t="str">
        <f aca="false">IF(AND(Q$9&gt;=$F224,Q$9&lt;=$F224,NOT(ISBLANK($F224))),$G224,"")</f>
        <v/>
      </c>
      <c r="R224" s="186" t="str">
        <f aca="false">IF(AND(R$9&gt;=$F224,R$9&lt;=$F224,NOT(ISBLANK($F224))),$G224,"")</f>
        <v/>
      </c>
    </row>
    <row r="225" customFormat="false" ht="15.05" hidden="true" customHeight="false" outlineLevel="0" collapsed="false">
      <c r="I225" s="343" t="s">
        <v>875</v>
      </c>
      <c r="L225" s="186" t="str">
        <f aca="false">IF(AND(L$9&gt;=$F225,L$9&lt;=$F225,NOT(ISBLANK($F225))),$G225,"")</f>
        <v/>
      </c>
      <c r="M225" s="186" t="str">
        <f aca="false">IF(AND(M$9&gt;=$F225,M$9&lt;=$F225,NOT(ISBLANK($F225))),$G225,"")</f>
        <v/>
      </c>
      <c r="N225" s="186" t="str">
        <f aca="false">IF(AND(N$9&gt;=$F225,N$9&lt;=$F225,NOT(ISBLANK($F225))),$G225,"")</f>
        <v/>
      </c>
      <c r="O225" s="186" t="str">
        <f aca="false">IF(AND(O$9&gt;=$F225,O$9&lt;=$F225,NOT(ISBLANK($F225))),$G225,"")</f>
        <v/>
      </c>
      <c r="P225" s="186" t="str">
        <f aca="false">IF(AND(P$9&gt;=$F225,P$9&lt;=$F225,NOT(ISBLANK($F225))),$G225,"")</f>
        <v/>
      </c>
      <c r="Q225" s="186" t="str">
        <f aca="false">IF(AND(Q$9&gt;=$F225,Q$9&lt;=$F225,NOT(ISBLANK($F225))),$G225,"")</f>
        <v/>
      </c>
      <c r="R225" s="186" t="str">
        <f aca="false">IF(AND(R$9&gt;=$F225,R$9&lt;=$F225,NOT(ISBLANK($F225))),$G225,"")</f>
        <v/>
      </c>
    </row>
    <row r="226" customFormat="false" ht="15.05" hidden="true" customHeight="false" outlineLevel="0" collapsed="false">
      <c r="I226" s="342" t="s">
        <v>174</v>
      </c>
      <c r="L226" s="186" t="str">
        <f aca="false">IF(AND(L$9&gt;=$F226,L$9&lt;=$F226,NOT(ISBLANK($F226))),$G226,"")</f>
        <v/>
      </c>
      <c r="M226" s="186" t="str">
        <f aca="false">IF(AND(M$9&gt;=$F226,M$9&lt;=$F226,NOT(ISBLANK($F226))),$G226,"")</f>
        <v/>
      </c>
      <c r="N226" s="186" t="str">
        <f aca="false">IF(AND(N$9&gt;=$F226,N$9&lt;=$F226,NOT(ISBLANK($F226))),$G226,"")</f>
        <v/>
      </c>
      <c r="O226" s="186" t="str">
        <f aca="false">IF(AND(O$9&gt;=$F226,O$9&lt;=$F226,NOT(ISBLANK($F226))),$G226,"")</f>
        <v/>
      </c>
      <c r="P226" s="186" t="str">
        <f aca="false">IF(AND(P$9&gt;=$F226,P$9&lt;=$F226,NOT(ISBLANK($F226))),$G226,"")</f>
        <v/>
      </c>
      <c r="Q226" s="186" t="str">
        <f aca="false">IF(AND(Q$9&gt;=$F226,Q$9&lt;=$F226,NOT(ISBLANK($F226))),$G226,"")</f>
        <v/>
      </c>
      <c r="R226" s="186" t="str">
        <f aca="false">IF(AND(R$9&gt;=$F226,R$9&lt;=$F226,NOT(ISBLANK($F226))),$G226,"")</f>
        <v/>
      </c>
    </row>
    <row r="227" customFormat="false" ht="15.05" hidden="true" customHeight="false" outlineLevel="0" collapsed="false">
      <c r="I227" s="342" t="s">
        <v>174</v>
      </c>
      <c r="L227" s="186" t="str">
        <f aca="false">IF(AND(L$9&gt;=$F227,L$9&lt;=$F227,NOT(ISBLANK($F227))),$G227,"")</f>
        <v/>
      </c>
      <c r="M227" s="186" t="str">
        <f aca="false">IF(AND(M$9&gt;=$F227,M$9&lt;=$F227,NOT(ISBLANK($F227))),$G227,"")</f>
        <v/>
      </c>
      <c r="N227" s="186" t="str">
        <f aca="false">IF(AND(N$9&gt;=$F227,N$9&lt;=$F227,NOT(ISBLANK($F227))),$G227,"")</f>
        <v/>
      </c>
      <c r="O227" s="186" t="str">
        <f aca="false">IF(AND(O$9&gt;=$F227,O$9&lt;=$F227,NOT(ISBLANK($F227))),$G227,"")</f>
        <v/>
      </c>
      <c r="P227" s="186" t="str">
        <f aca="false">IF(AND(P$9&gt;=$F227,P$9&lt;=$F227,NOT(ISBLANK($F227))),$G227,"")</f>
        <v/>
      </c>
      <c r="Q227" s="186" t="str">
        <f aca="false">IF(AND(Q$9&gt;=$F227,Q$9&lt;=$F227,NOT(ISBLANK($F227))),$G227,"")</f>
        <v/>
      </c>
      <c r="R227" s="186" t="str">
        <f aca="false">IF(AND(R$9&gt;=$F227,R$9&lt;=$F227,NOT(ISBLANK($F227))),$G227,"")</f>
        <v/>
      </c>
    </row>
    <row r="228" customFormat="false" ht="15.05" hidden="true" customHeight="false" outlineLevel="0" collapsed="false">
      <c r="I228" s="342" t="s">
        <v>174</v>
      </c>
      <c r="L228" s="186" t="str">
        <f aca="false">IF(AND(L$9&gt;=$F228,L$9&lt;=$F228,NOT(ISBLANK($F228))),$G228,"")</f>
        <v/>
      </c>
      <c r="M228" s="186" t="str">
        <f aca="false">IF(AND(M$9&gt;=$F228,M$9&lt;=$F228,NOT(ISBLANK($F228))),$G228,"")</f>
        <v/>
      </c>
      <c r="N228" s="186" t="str">
        <f aca="false">IF(AND(N$9&gt;=$F228,N$9&lt;=$F228,NOT(ISBLANK($F228))),$G228,"")</f>
        <v/>
      </c>
      <c r="O228" s="186" t="str">
        <f aca="false">IF(AND(O$9&gt;=$F228,O$9&lt;=$F228,NOT(ISBLANK($F228))),$G228,"")</f>
        <v/>
      </c>
      <c r="P228" s="186" t="str">
        <f aca="false">IF(AND(P$9&gt;=$F228,P$9&lt;=$F228,NOT(ISBLANK($F228))),$G228,"")</f>
        <v/>
      </c>
      <c r="Q228" s="186" t="str">
        <f aca="false">IF(AND(Q$9&gt;=$F228,Q$9&lt;=$F228,NOT(ISBLANK($F228))),$G228,"")</f>
        <v/>
      </c>
      <c r="R228" s="186" t="str">
        <f aca="false">IF(AND(R$9&gt;=$F228,R$9&lt;=$F228,NOT(ISBLANK($F228))),$G228,"")</f>
        <v/>
      </c>
    </row>
    <row r="229" customFormat="false" ht="15.05" hidden="true" customHeight="false" outlineLevel="0" collapsed="false">
      <c r="I229" s="342" t="s">
        <v>174</v>
      </c>
      <c r="L229" s="186" t="str">
        <f aca="false">IF(AND(L$9&gt;=$F229,L$9&lt;=$F229,NOT(ISBLANK($F229))),$G229,"")</f>
        <v/>
      </c>
      <c r="M229" s="186" t="str">
        <f aca="false">IF(AND(M$9&gt;=$F229,M$9&lt;=$F229,NOT(ISBLANK($F229))),$G229,"")</f>
        <v/>
      </c>
      <c r="N229" s="186" t="str">
        <f aca="false">IF(AND(N$9&gt;=$F229,N$9&lt;=$F229,NOT(ISBLANK($F229))),$G229,"")</f>
        <v/>
      </c>
      <c r="O229" s="186" t="str">
        <f aca="false">IF(AND(O$9&gt;=$F229,O$9&lt;=$F229,NOT(ISBLANK($F229))),$G229,"")</f>
        <v/>
      </c>
      <c r="P229" s="186" t="str">
        <f aca="false">IF(AND(P$9&gt;=$F229,P$9&lt;=$F229,NOT(ISBLANK($F229))),$G229,"")</f>
        <v/>
      </c>
      <c r="Q229" s="186" t="str">
        <f aca="false">IF(AND(Q$9&gt;=$F229,Q$9&lt;=$F229,NOT(ISBLANK($F229))),$G229,"")</f>
        <v/>
      </c>
      <c r="R229" s="186" t="str">
        <f aca="false">IF(AND(R$9&gt;=$F229,R$9&lt;=$F229,NOT(ISBLANK($F229))),$G229,"")</f>
        <v/>
      </c>
    </row>
    <row r="230" customFormat="false" ht="15.05" hidden="true" customHeight="false" outlineLevel="0" collapsed="false">
      <c r="I230" s="342" t="s">
        <v>875</v>
      </c>
      <c r="L230" s="186" t="str">
        <f aca="false">IF(AND(L$9&gt;=$F230,L$9&lt;=$F230,NOT(ISBLANK($F230))),$G230,"")</f>
        <v/>
      </c>
      <c r="M230" s="186" t="str">
        <f aca="false">IF(AND(M$9&gt;=$F230,M$9&lt;=$F230,NOT(ISBLANK($F230))),$G230,"")</f>
        <v/>
      </c>
      <c r="N230" s="186" t="str">
        <f aca="false">IF(AND(N$9&gt;=$F230,N$9&lt;=$F230,NOT(ISBLANK($F230))),$G230,"")</f>
        <v/>
      </c>
      <c r="O230" s="186" t="str">
        <f aca="false">IF(AND(O$9&gt;=$F230,O$9&lt;=$F230,NOT(ISBLANK($F230))),$G230,"")</f>
        <v/>
      </c>
      <c r="P230" s="186" t="str">
        <f aca="false">IF(AND(P$9&gt;=$F230,P$9&lt;=$F230,NOT(ISBLANK($F230))),$G230,"")</f>
        <v/>
      </c>
      <c r="Q230" s="186" t="str">
        <f aca="false">IF(AND(Q$9&gt;=$F230,Q$9&lt;=$F230,NOT(ISBLANK($F230))),$G230,"")</f>
        <v/>
      </c>
      <c r="R230" s="186" t="str">
        <f aca="false">IF(AND(R$9&gt;=$F230,R$9&lt;=$F230,NOT(ISBLANK($F230))),$G230,"")</f>
        <v/>
      </c>
    </row>
    <row r="231" customFormat="false" ht="15.05" hidden="true" customHeight="false" outlineLevel="0" collapsed="false">
      <c r="I231" s="342" t="s">
        <v>174</v>
      </c>
      <c r="L231" s="186" t="str">
        <f aca="false">IF(AND(L$9&gt;=$F231,L$9&lt;=$F231,NOT(ISBLANK($F231))),$G231,"")</f>
        <v/>
      </c>
      <c r="M231" s="186" t="str">
        <f aca="false">IF(AND(M$9&gt;=$F231,M$9&lt;=$F231,NOT(ISBLANK($F231))),$G231,"")</f>
        <v/>
      </c>
      <c r="N231" s="186" t="str">
        <f aca="false">IF(AND(N$9&gt;=$F231,N$9&lt;=$F231,NOT(ISBLANK($F231))),$G231,"")</f>
        <v/>
      </c>
      <c r="O231" s="186" t="str">
        <f aca="false">IF(AND(O$9&gt;=$F231,O$9&lt;=$F231,NOT(ISBLANK($F231))),$G231,"")</f>
        <v/>
      </c>
      <c r="P231" s="186" t="str">
        <f aca="false">IF(AND(P$9&gt;=$F231,P$9&lt;=$F231,NOT(ISBLANK($F231))),$G231,"")</f>
        <v/>
      </c>
      <c r="Q231" s="186" t="str">
        <f aca="false">IF(AND(Q$9&gt;=$F231,Q$9&lt;=$F231,NOT(ISBLANK($F231))),$G231,"")</f>
        <v/>
      </c>
      <c r="R231" s="186" t="str">
        <f aca="false">IF(AND(R$9&gt;=$F231,R$9&lt;=$F231,NOT(ISBLANK($F231))),$G231,"")</f>
        <v/>
      </c>
    </row>
    <row r="232" customFormat="false" ht="15.05" hidden="true" customHeight="false" outlineLevel="0" collapsed="false">
      <c r="I232" s="342" t="s">
        <v>174</v>
      </c>
      <c r="L232" s="186" t="str">
        <f aca="false">IF(AND(L$9&gt;=$F232,L$9&lt;=$F232,NOT(ISBLANK($F232))),$G232,"")</f>
        <v/>
      </c>
      <c r="M232" s="186" t="str">
        <f aca="false">IF(AND(M$9&gt;=$F232,M$9&lt;=$F232,NOT(ISBLANK($F232))),$G232,"")</f>
        <v/>
      </c>
      <c r="N232" s="186" t="str">
        <f aca="false">IF(AND(N$9&gt;=$F232,N$9&lt;=$F232,NOT(ISBLANK($F232))),$G232,"")</f>
        <v/>
      </c>
      <c r="O232" s="186" t="str">
        <f aca="false">IF(AND(O$9&gt;=$F232,O$9&lt;=$F232,NOT(ISBLANK($F232))),$G232,"")</f>
        <v/>
      </c>
      <c r="P232" s="186" t="str">
        <f aca="false">IF(AND(P$9&gt;=$F232,P$9&lt;=$F232,NOT(ISBLANK($F232))),$G232,"")</f>
        <v/>
      </c>
      <c r="Q232" s="186" t="str">
        <f aca="false">IF(AND(Q$9&gt;=$F232,Q$9&lt;=$F232,NOT(ISBLANK($F232))),$G232,"")</f>
        <v/>
      </c>
      <c r="R232" s="186" t="str">
        <f aca="false">IF(AND(R$9&gt;=$F232,R$9&lt;=$F232,NOT(ISBLANK($F232))),$G232,"")</f>
        <v/>
      </c>
    </row>
    <row r="233" customFormat="false" ht="15.05" hidden="true" customHeight="false" outlineLevel="0" collapsed="false">
      <c r="I233" s="342" t="s">
        <v>174</v>
      </c>
      <c r="L233" s="186" t="str">
        <f aca="false">IF(AND(L$9&gt;=$F233,L$9&lt;=$F233,NOT(ISBLANK($F233))),$G233,"")</f>
        <v/>
      </c>
      <c r="M233" s="186" t="str">
        <f aca="false">IF(AND(M$9&gt;=$F233,M$9&lt;=$F233,NOT(ISBLANK($F233))),$G233,"")</f>
        <v/>
      </c>
      <c r="N233" s="186" t="str">
        <f aca="false">IF(AND(N$9&gt;=$F233,N$9&lt;=$F233,NOT(ISBLANK($F233))),$G233,"")</f>
        <v/>
      </c>
      <c r="O233" s="186" t="str">
        <f aca="false">IF(AND(O$9&gt;=$F233,O$9&lt;=$F233,NOT(ISBLANK($F233))),$G233,"")</f>
        <v/>
      </c>
      <c r="P233" s="186" t="str">
        <f aca="false">IF(AND(P$9&gt;=$F233,P$9&lt;=$F233,NOT(ISBLANK($F233))),$G233,"")</f>
        <v/>
      </c>
      <c r="Q233" s="186" t="str">
        <f aca="false">IF(AND(Q$9&gt;=$F233,Q$9&lt;=$F233,NOT(ISBLANK($F233))),$G233,"")</f>
        <v/>
      </c>
      <c r="R233" s="186" t="str">
        <f aca="false">IF(AND(R$9&gt;=$F233,R$9&lt;=$F233,NOT(ISBLANK($F233))),$G233,"")</f>
        <v/>
      </c>
    </row>
    <row r="234" customFormat="false" ht="15.05" hidden="true" customHeight="false" outlineLevel="0" collapsed="false">
      <c r="I234" s="342" t="s">
        <v>174</v>
      </c>
      <c r="L234" s="186" t="str">
        <f aca="false">IF(AND(L$9&gt;=$F234,L$9&lt;=$F234,NOT(ISBLANK($F234))),$G234,"")</f>
        <v/>
      </c>
      <c r="M234" s="186" t="str">
        <f aca="false">IF(AND(M$9&gt;=$F234,M$9&lt;=$F234,NOT(ISBLANK($F234))),$G234,"")</f>
        <v/>
      </c>
      <c r="N234" s="186" t="str">
        <f aca="false">IF(AND(N$9&gt;=$F234,N$9&lt;=$F234,NOT(ISBLANK($F234))),$G234,"")</f>
        <v/>
      </c>
      <c r="O234" s="186" t="str">
        <f aca="false">IF(AND(O$9&gt;=$F234,O$9&lt;=$F234,NOT(ISBLANK($F234))),$G234,"")</f>
        <v/>
      </c>
      <c r="P234" s="186" t="str">
        <f aca="false">IF(AND(P$9&gt;=$F234,P$9&lt;=$F234,NOT(ISBLANK($F234))),$G234,"")</f>
        <v/>
      </c>
      <c r="Q234" s="186" t="str">
        <f aca="false">IF(AND(Q$9&gt;=$F234,Q$9&lt;=$F234,NOT(ISBLANK($F234))),$G234,"")</f>
        <v/>
      </c>
      <c r="R234" s="186" t="str">
        <f aca="false">IF(AND(R$9&gt;=$F234,R$9&lt;=$F234,NOT(ISBLANK($F234))),$G234,"")</f>
        <v/>
      </c>
    </row>
    <row r="235" customFormat="false" ht="15.05" hidden="true" customHeight="false" outlineLevel="0" collapsed="false">
      <c r="I235" s="342" t="s">
        <v>174</v>
      </c>
      <c r="L235" s="186" t="str">
        <f aca="false">IF(AND(L$9&gt;=$F235,L$9&lt;=$F235,NOT(ISBLANK($F235))),$G235,"")</f>
        <v/>
      </c>
      <c r="M235" s="186" t="str">
        <f aca="false">IF(AND(M$9&gt;=$F235,M$9&lt;=$F235,NOT(ISBLANK($F235))),$G235,"")</f>
        <v/>
      </c>
      <c r="N235" s="186" t="str">
        <f aca="false">IF(AND(N$9&gt;=$F235,N$9&lt;=$F235,NOT(ISBLANK($F235))),$G235,"")</f>
        <v/>
      </c>
      <c r="O235" s="186" t="str">
        <f aca="false">IF(AND(O$9&gt;=$F235,O$9&lt;=$F235,NOT(ISBLANK($F235))),$G235,"")</f>
        <v/>
      </c>
      <c r="P235" s="186" t="str">
        <f aca="false">IF(AND(P$9&gt;=$F235,P$9&lt;=$F235,NOT(ISBLANK($F235))),$G235,"")</f>
        <v/>
      </c>
      <c r="Q235" s="186" t="str">
        <f aca="false">IF(AND(Q$9&gt;=$F235,Q$9&lt;=$F235,NOT(ISBLANK($F235))),$G235,"")</f>
        <v/>
      </c>
      <c r="R235" s="186" t="str">
        <f aca="false">IF(AND(R$9&gt;=$F235,R$9&lt;=$F235,NOT(ISBLANK($F235))),$G235,"")</f>
        <v/>
      </c>
    </row>
    <row r="236" customFormat="false" ht="15.05" hidden="true" customHeight="false" outlineLevel="0" collapsed="false">
      <c r="I236" s="342" t="s">
        <v>174</v>
      </c>
      <c r="L236" s="186" t="str">
        <f aca="false">IF(AND(L$9&gt;=$F236,L$9&lt;=$F236,NOT(ISBLANK($F236))),$G236,"")</f>
        <v/>
      </c>
      <c r="M236" s="186" t="str">
        <f aca="false">IF(AND(M$9&gt;=$F236,M$9&lt;=$F236,NOT(ISBLANK($F236))),$G236,"")</f>
        <v/>
      </c>
      <c r="N236" s="186" t="str">
        <f aca="false">IF(AND(N$9&gt;=$F236,N$9&lt;=$F236,NOT(ISBLANK($F236))),$G236,"")</f>
        <v/>
      </c>
      <c r="O236" s="186" t="str">
        <f aca="false">IF(AND(O$9&gt;=$F236,O$9&lt;=$F236,NOT(ISBLANK($F236))),$G236,"")</f>
        <v/>
      </c>
      <c r="P236" s="186" t="str">
        <f aca="false">IF(AND(P$9&gt;=$F236,P$9&lt;=$F236,NOT(ISBLANK($F236))),$G236,"")</f>
        <v/>
      </c>
      <c r="Q236" s="186" t="str">
        <f aca="false">IF(AND(Q$9&gt;=$F236,Q$9&lt;=$F236,NOT(ISBLANK($F236))),$G236,"")</f>
        <v/>
      </c>
      <c r="R236" s="186" t="str">
        <f aca="false">IF(AND(R$9&gt;=$F236,R$9&lt;=$F236,NOT(ISBLANK($F236))),$G236,"")</f>
        <v/>
      </c>
    </row>
    <row r="237" customFormat="false" ht="15.05" hidden="true" customHeight="false" outlineLevel="0" collapsed="false">
      <c r="I237" s="342" t="s">
        <v>874</v>
      </c>
      <c r="L237" s="186" t="str">
        <f aca="false">IF(AND(L$9&gt;=$F237,L$9&lt;=$F237,NOT(ISBLANK($F237))),$G237,"")</f>
        <v/>
      </c>
      <c r="M237" s="186" t="str">
        <f aca="false">IF(AND(M$9&gt;=$F237,M$9&lt;=$F237,NOT(ISBLANK($F237))),$G237,"")</f>
        <v/>
      </c>
      <c r="N237" s="186" t="str">
        <f aca="false">IF(AND(N$9&gt;=$F237,N$9&lt;=$F237,NOT(ISBLANK($F237))),$G237,"")</f>
        <v/>
      </c>
      <c r="O237" s="186" t="str">
        <f aca="false">IF(AND(O$9&gt;=$F237,O$9&lt;=$F237,NOT(ISBLANK($F237))),$G237,"")</f>
        <v/>
      </c>
      <c r="P237" s="186" t="str">
        <f aca="false">IF(AND(P$9&gt;=$F237,P$9&lt;=$F237,NOT(ISBLANK($F237))),$G237,"")</f>
        <v/>
      </c>
      <c r="Q237" s="186" t="str">
        <f aca="false">IF(AND(Q$9&gt;=$F237,Q$9&lt;=$F237,NOT(ISBLANK($F237))),$G237,"")</f>
        <v/>
      </c>
      <c r="R237" s="186" t="str">
        <f aca="false">IF(AND(R$9&gt;=$F237,R$9&lt;=$F237,NOT(ISBLANK($F237))),$G237,"")</f>
        <v/>
      </c>
    </row>
    <row r="238" customFormat="false" ht="15.05" hidden="true" customHeight="false" outlineLevel="0" collapsed="false">
      <c r="I238" s="342" t="s">
        <v>174</v>
      </c>
      <c r="L238" s="186" t="str">
        <f aca="false">IF(AND(L$9&gt;=$F238,L$9&lt;=$F238,NOT(ISBLANK($F238))),$G238,"")</f>
        <v/>
      </c>
      <c r="M238" s="186" t="str">
        <f aca="false">IF(AND(M$9&gt;=$F238,M$9&lt;=$F238,NOT(ISBLANK($F238))),$G238,"")</f>
        <v/>
      </c>
      <c r="N238" s="186" t="str">
        <f aca="false">IF(AND(N$9&gt;=$F238,N$9&lt;=$F238,NOT(ISBLANK($F238))),$G238,"")</f>
        <v/>
      </c>
      <c r="O238" s="186" t="str">
        <f aca="false">IF(AND(O$9&gt;=$F238,O$9&lt;=$F238,NOT(ISBLANK($F238))),$G238,"")</f>
        <v/>
      </c>
      <c r="P238" s="186" t="str">
        <f aca="false">IF(AND(P$9&gt;=$F238,P$9&lt;=$F238,NOT(ISBLANK($F238))),$G238,"")</f>
        <v/>
      </c>
      <c r="Q238" s="186" t="str">
        <f aca="false">IF(AND(Q$9&gt;=$F238,Q$9&lt;=$F238,NOT(ISBLANK($F238))),$G238,"")</f>
        <v/>
      </c>
      <c r="R238" s="186" t="str">
        <f aca="false">IF(AND(R$9&gt;=$F238,R$9&lt;=$F238,NOT(ISBLANK($F238))),$G238,"")</f>
        <v/>
      </c>
    </row>
    <row r="239" customFormat="false" ht="15.05" hidden="true" customHeight="false" outlineLevel="0" collapsed="false">
      <c r="I239" s="342" t="s">
        <v>174</v>
      </c>
      <c r="L239" s="186" t="str">
        <f aca="false">IF(AND(L$9&gt;=$F239,L$9&lt;=$F239,NOT(ISBLANK($F239))),$G239,"")</f>
        <v/>
      </c>
      <c r="M239" s="186" t="str">
        <f aca="false">IF(AND(M$9&gt;=$F239,M$9&lt;=$F239,NOT(ISBLANK($F239))),$G239,"")</f>
        <v/>
      </c>
      <c r="N239" s="186" t="str">
        <f aca="false">IF(AND(N$9&gt;=$F239,N$9&lt;=$F239,NOT(ISBLANK($F239))),$G239,"")</f>
        <v/>
      </c>
      <c r="O239" s="186" t="str">
        <f aca="false">IF(AND(O$9&gt;=$F239,O$9&lt;=$F239,NOT(ISBLANK($F239))),$G239,"")</f>
        <v/>
      </c>
      <c r="P239" s="186" t="str">
        <f aca="false">IF(AND(P$9&gt;=$F239,P$9&lt;=$F239,NOT(ISBLANK($F239))),$G239,"")</f>
        <v/>
      </c>
      <c r="Q239" s="186" t="str">
        <f aca="false">IF(AND(Q$9&gt;=$F239,Q$9&lt;=$F239,NOT(ISBLANK($F239))),$G239,"")</f>
        <v/>
      </c>
      <c r="R239" s="186" t="str">
        <f aca="false">IF(AND(R$9&gt;=$F239,R$9&lt;=$F239,NOT(ISBLANK($F239))),$G239,"")</f>
        <v/>
      </c>
    </row>
    <row r="240" customFormat="false" ht="15.05" hidden="true" customHeight="false" outlineLevel="0" collapsed="false">
      <c r="I240" s="342" t="s">
        <v>174</v>
      </c>
      <c r="L240" s="186" t="str">
        <f aca="false">IF(AND(L$9&gt;=$F240,L$9&lt;=$F240,NOT(ISBLANK($F240))),$G240,"")</f>
        <v/>
      </c>
      <c r="M240" s="186" t="str">
        <f aca="false">IF(AND(M$9&gt;=$F240,M$9&lt;=$F240,NOT(ISBLANK($F240))),$G240,"")</f>
        <v/>
      </c>
      <c r="N240" s="186" t="str">
        <f aca="false">IF(AND(N$9&gt;=$F240,N$9&lt;=$F240,NOT(ISBLANK($F240))),$G240,"")</f>
        <v/>
      </c>
      <c r="O240" s="186" t="str">
        <f aca="false">IF(AND(O$9&gt;=$F240,O$9&lt;=$F240,NOT(ISBLANK($F240))),$G240,"")</f>
        <v/>
      </c>
      <c r="P240" s="186" t="str">
        <f aca="false">IF(AND(P$9&gt;=$F240,P$9&lt;=$F240,NOT(ISBLANK($F240))),$G240,"")</f>
        <v/>
      </c>
      <c r="Q240" s="186" t="str">
        <f aca="false">IF(AND(Q$9&gt;=$F240,Q$9&lt;=$F240,NOT(ISBLANK($F240))),$G240,"")</f>
        <v/>
      </c>
      <c r="R240" s="186" t="str">
        <f aca="false">IF(AND(R$9&gt;=$F240,R$9&lt;=$F240,NOT(ISBLANK($F240))),$G240,"")</f>
        <v/>
      </c>
    </row>
    <row r="241" customFormat="false" ht="15.05" hidden="true" customHeight="false" outlineLevel="0" collapsed="false">
      <c r="I241" s="342" t="s">
        <v>174</v>
      </c>
      <c r="L241" s="186" t="str">
        <f aca="false">IF(AND(L$9&gt;=$F241,L$9&lt;=$F241,NOT(ISBLANK($F241))),$G241,"")</f>
        <v/>
      </c>
      <c r="M241" s="186" t="str">
        <f aca="false">IF(AND(M$9&gt;=$F241,M$9&lt;=$F241,NOT(ISBLANK($F241))),$G241,"")</f>
        <v/>
      </c>
      <c r="N241" s="186" t="str">
        <f aca="false">IF(AND(N$9&gt;=$F241,N$9&lt;=$F241,NOT(ISBLANK($F241))),$G241,"")</f>
        <v/>
      </c>
      <c r="O241" s="186" t="str">
        <f aca="false">IF(AND(O$9&gt;=$F241,O$9&lt;=$F241,NOT(ISBLANK($F241))),$G241,"")</f>
        <v/>
      </c>
      <c r="P241" s="186" t="str">
        <f aca="false">IF(AND(P$9&gt;=$F241,P$9&lt;=$F241,NOT(ISBLANK($F241))),$G241,"")</f>
        <v/>
      </c>
      <c r="Q241" s="186" t="str">
        <f aca="false">IF(AND(Q$9&gt;=$F241,Q$9&lt;=$F241,NOT(ISBLANK($F241))),$G241,"")</f>
        <v/>
      </c>
      <c r="R241" s="186" t="str">
        <f aca="false">IF(AND(R$9&gt;=$F241,R$9&lt;=$F241,NOT(ISBLANK($F241))),$G241,"")</f>
        <v/>
      </c>
    </row>
    <row r="242" customFormat="false" ht="15.05" hidden="true" customHeight="false" outlineLevel="0" collapsed="false">
      <c r="I242" s="342" t="s">
        <v>174</v>
      </c>
      <c r="L242" s="186" t="str">
        <f aca="false">IF(AND(L$9&gt;=$F242,L$9&lt;=$F242,NOT(ISBLANK($F242))),$G242,"")</f>
        <v/>
      </c>
      <c r="M242" s="186" t="str">
        <f aca="false">IF(AND(M$9&gt;=$F242,M$9&lt;=$F242,NOT(ISBLANK($F242))),$G242,"")</f>
        <v/>
      </c>
      <c r="N242" s="186" t="str">
        <f aca="false">IF(AND(N$9&gt;=$F242,N$9&lt;=$F242,NOT(ISBLANK($F242))),$G242,"")</f>
        <v/>
      </c>
      <c r="O242" s="186" t="str">
        <f aca="false">IF(AND(O$9&gt;=$F242,O$9&lt;=$F242,NOT(ISBLANK($F242))),$G242,"")</f>
        <v/>
      </c>
      <c r="P242" s="186" t="str">
        <f aca="false">IF(AND(P$9&gt;=$F242,P$9&lt;=$F242,NOT(ISBLANK($F242))),$G242,"")</f>
        <v/>
      </c>
      <c r="Q242" s="186" t="str">
        <f aca="false">IF(AND(Q$9&gt;=$F242,Q$9&lt;=$F242,NOT(ISBLANK($F242))),$G242,"")</f>
        <v/>
      </c>
      <c r="R242" s="186" t="str">
        <f aca="false">IF(AND(R$9&gt;=$F242,R$9&lt;=$F242,NOT(ISBLANK($F242))),$G242,"")</f>
        <v/>
      </c>
    </row>
    <row r="243" customFormat="false" ht="15.05" hidden="true" customHeight="false" outlineLevel="0" collapsed="false">
      <c r="I243" s="342" t="s">
        <v>174</v>
      </c>
      <c r="L243" s="186" t="str">
        <f aca="false">IF(AND(L$9&gt;=$F243,L$9&lt;=$F243,NOT(ISBLANK($F243))),$G243,"")</f>
        <v/>
      </c>
      <c r="M243" s="186" t="str">
        <f aca="false">IF(AND(M$9&gt;=$F243,M$9&lt;=$F243,NOT(ISBLANK($F243))),$G243,"")</f>
        <v/>
      </c>
      <c r="N243" s="186" t="str">
        <f aca="false">IF(AND(N$9&gt;=$F243,N$9&lt;=$F243,NOT(ISBLANK($F243))),$G243,"")</f>
        <v/>
      </c>
      <c r="O243" s="186" t="str">
        <f aca="false">IF(AND(O$9&gt;=$F243,O$9&lt;=$F243,NOT(ISBLANK($F243))),$G243,"")</f>
        <v/>
      </c>
      <c r="P243" s="186" t="str">
        <f aca="false">IF(AND(P$9&gt;=$F243,P$9&lt;=$F243,NOT(ISBLANK($F243))),$G243,"")</f>
        <v/>
      </c>
      <c r="Q243" s="186" t="str">
        <f aca="false">IF(AND(Q$9&gt;=$F243,Q$9&lt;=$F243,NOT(ISBLANK($F243))),$G243,"")</f>
        <v/>
      </c>
      <c r="R243" s="186" t="str">
        <f aca="false">IF(AND(R$9&gt;=$F243,R$9&lt;=$F243,NOT(ISBLANK($F243))),$G243,"")</f>
        <v/>
      </c>
    </row>
    <row r="244" customFormat="false" ht="15.05" hidden="true" customHeight="false" outlineLevel="0" collapsed="false">
      <c r="I244" s="342" t="s">
        <v>174</v>
      </c>
      <c r="L244" s="186" t="str">
        <f aca="false">IF(AND(L$9&gt;=$F244,L$9&lt;=$F244,NOT(ISBLANK($F244))),$G244,"")</f>
        <v/>
      </c>
      <c r="M244" s="186" t="str">
        <f aca="false">IF(AND(M$9&gt;=$F244,M$9&lt;=$F244,NOT(ISBLANK($F244))),$G244,"")</f>
        <v/>
      </c>
      <c r="N244" s="186" t="str">
        <f aca="false">IF(AND(N$9&gt;=$F244,N$9&lt;=$F244,NOT(ISBLANK($F244))),$G244,"")</f>
        <v/>
      </c>
      <c r="O244" s="186" t="str">
        <f aca="false">IF(AND(O$9&gt;=$F244,O$9&lt;=$F244,NOT(ISBLANK($F244))),$G244,"")</f>
        <v/>
      </c>
      <c r="P244" s="186" t="str">
        <f aca="false">IF(AND(P$9&gt;=$F244,P$9&lt;=$F244,NOT(ISBLANK($F244))),$G244,"")</f>
        <v/>
      </c>
      <c r="Q244" s="186" t="str">
        <f aca="false">IF(AND(Q$9&gt;=$F244,Q$9&lt;=$F244,NOT(ISBLANK($F244))),$G244,"")</f>
        <v/>
      </c>
      <c r="R244" s="186" t="str">
        <f aca="false">IF(AND(R$9&gt;=$F244,R$9&lt;=$F244,NOT(ISBLANK($F244))),$G244,"")</f>
        <v/>
      </c>
    </row>
    <row r="245" customFormat="false" ht="15.05" hidden="true" customHeight="false" outlineLevel="0" collapsed="false">
      <c r="I245" s="342" t="s">
        <v>174</v>
      </c>
      <c r="L245" s="186" t="str">
        <f aca="false">IF(AND(L$9&gt;=$F245,L$9&lt;=$F245,NOT(ISBLANK($F245))),$G245,"")</f>
        <v/>
      </c>
      <c r="M245" s="186" t="str">
        <f aca="false">IF(AND(M$9&gt;=$F245,M$9&lt;=$F245,NOT(ISBLANK($F245))),$G245,"")</f>
        <v/>
      </c>
      <c r="N245" s="186" t="str">
        <f aca="false">IF(AND(N$9&gt;=$F245,N$9&lt;=$F245,NOT(ISBLANK($F245))),$G245,"")</f>
        <v/>
      </c>
      <c r="O245" s="186" t="str">
        <f aca="false">IF(AND(O$9&gt;=$F245,O$9&lt;=$F245,NOT(ISBLANK($F245))),$G245,"")</f>
        <v/>
      </c>
      <c r="P245" s="186" t="str">
        <f aca="false">IF(AND(P$9&gt;=$F245,P$9&lt;=$F245,NOT(ISBLANK($F245))),$G245,"")</f>
        <v/>
      </c>
      <c r="Q245" s="186" t="str">
        <f aca="false">IF(AND(Q$9&gt;=$F245,Q$9&lt;=$F245,NOT(ISBLANK($F245))),$G245,"")</f>
        <v/>
      </c>
      <c r="R245" s="186" t="str">
        <f aca="false">IF(AND(R$9&gt;=$F245,R$9&lt;=$F245,NOT(ISBLANK($F245))),$G245,"")</f>
        <v/>
      </c>
    </row>
    <row r="246" customFormat="false" ht="15.05" hidden="true" customHeight="false" outlineLevel="0" collapsed="false">
      <c r="I246" s="342" t="s">
        <v>174</v>
      </c>
      <c r="L246" s="186" t="str">
        <f aca="false">IF(AND(L$9&gt;=$F246,L$9&lt;=$F246,NOT(ISBLANK($F246))),$G246,"")</f>
        <v/>
      </c>
      <c r="M246" s="186" t="str">
        <f aca="false">IF(AND(M$9&gt;=$F246,M$9&lt;=$F246,NOT(ISBLANK($F246))),$G246,"")</f>
        <v/>
      </c>
      <c r="N246" s="186" t="str">
        <f aca="false">IF(AND(N$9&gt;=$F246,N$9&lt;=$F246,NOT(ISBLANK($F246))),$G246,"")</f>
        <v/>
      </c>
      <c r="O246" s="186" t="str">
        <f aca="false">IF(AND(O$9&gt;=$F246,O$9&lt;=$F246,NOT(ISBLANK($F246))),$G246,"")</f>
        <v/>
      </c>
      <c r="P246" s="186" t="str">
        <f aca="false">IF(AND(P$9&gt;=$F246,P$9&lt;=$F246,NOT(ISBLANK($F246))),$G246,"")</f>
        <v/>
      </c>
      <c r="Q246" s="186" t="str">
        <f aca="false">IF(AND(Q$9&gt;=$F246,Q$9&lt;=$F246,NOT(ISBLANK($F246))),$G246,"")</f>
        <v/>
      </c>
      <c r="R246" s="186" t="str">
        <f aca="false">IF(AND(R$9&gt;=$F246,R$9&lt;=$F246,NOT(ISBLANK($F246))),$G246,"")</f>
        <v/>
      </c>
    </row>
    <row r="247" customFormat="false" ht="15.05" hidden="true" customHeight="false" outlineLevel="0" collapsed="false">
      <c r="I247" s="342" t="s">
        <v>174</v>
      </c>
      <c r="L247" s="186" t="str">
        <f aca="false">IF(AND(L$9&gt;=$F247,L$9&lt;=$F247,NOT(ISBLANK($F247))),$G247,"")</f>
        <v/>
      </c>
      <c r="M247" s="186" t="str">
        <f aca="false">IF(AND(M$9&gt;=$F247,M$9&lt;=$F247,NOT(ISBLANK($F247))),$G247,"")</f>
        <v/>
      </c>
      <c r="N247" s="186" t="str">
        <f aca="false">IF(AND(N$9&gt;=$F247,N$9&lt;=$F247,NOT(ISBLANK($F247))),$G247,"")</f>
        <v/>
      </c>
      <c r="O247" s="186" t="str">
        <f aca="false">IF(AND(O$9&gt;=$F247,O$9&lt;=$F247,NOT(ISBLANK($F247))),$G247,"")</f>
        <v/>
      </c>
      <c r="P247" s="186" t="str">
        <f aca="false">IF(AND(P$9&gt;=$F247,P$9&lt;=$F247,NOT(ISBLANK($F247))),$G247,"")</f>
        <v/>
      </c>
      <c r="Q247" s="186" t="str">
        <f aca="false">IF(AND(Q$9&gt;=$F247,Q$9&lt;=$F247,NOT(ISBLANK($F247))),$G247,"")</f>
        <v/>
      </c>
      <c r="R247" s="186" t="str">
        <f aca="false">IF(AND(R$9&gt;=$F247,R$9&lt;=$F247,NOT(ISBLANK($F247))),$G247,"")</f>
        <v/>
      </c>
    </row>
    <row r="248" customFormat="false" ht="15.05" hidden="true" customHeight="false" outlineLevel="0" collapsed="false">
      <c r="I248" s="342" t="s">
        <v>174</v>
      </c>
      <c r="L248" s="186" t="str">
        <f aca="false">IF(AND(L$9&gt;=$F248,L$9&lt;=$F248,NOT(ISBLANK($F248))),$G248,"")</f>
        <v/>
      </c>
      <c r="M248" s="186" t="str">
        <f aca="false">IF(AND(M$9&gt;=$F248,M$9&lt;=$F248,NOT(ISBLANK($F248))),$G248,"")</f>
        <v/>
      </c>
      <c r="N248" s="186" t="str">
        <f aca="false">IF(AND(N$9&gt;=$F248,N$9&lt;=$F248,NOT(ISBLANK($F248))),$G248,"")</f>
        <v/>
      </c>
      <c r="O248" s="186" t="str">
        <f aca="false">IF(AND(O$9&gt;=$F248,O$9&lt;=$F248,NOT(ISBLANK($F248))),$G248,"")</f>
        <v/>
      </c>
      <c r="P248" s="186" t="str">
        <f aca="false">IF(AND(P$9&gt;=$F248,P$9&lt;=$F248,NOT(ISBLANK($F248))),$G248,"")</f>
        <v/>
      </c>
      <c r="Q248" s="186" t="str">
        <f aca="false">IF(AND(Q$9&gt;=$F248,Q$9&lt;=$F248,NOT(ISBLANK($F248))),$G248,"")</f>
        <v/>
      </c>
      <c r="R248" s="186" t="str">
        <f aca="false">IF(AND(R$9&gt;=$F248,R$9&lt;=$F248,NOT(ISBLANK($F248))),$G248,"")</f>
        <v/>
      </c>
    </row>
    <row r="249" customFormat="false" ht="15.05" hidden="true" customHeight="false" outlineLevel="0" collapsed="false">
      <c r="I249" s="342" t="s">
        <v>174</v>
      </c>
      <c r="L249" s="186" t="str">
        <f aca="false">IF(AND(L$9&gt;=$F249,L$9&lt;=$F249,NOT(ISBLANK($F249))),$G249,"")</f>
        <v/>
      </c>
      <c r="M249" s="186" t="str">
        <f aca="false">IF(AND(M$9&gt;=$F249,M$9&lt;=$F249,NOT(ISBLANK($F249))),$G249,"")</f>
        <v/>
      </c>
      <c r="N249" s="186" t="str">
        <f aca="false">IF(AND(N$9&gt;=$F249,N$9&lt;=$F249,NOT(ISBLANK($F249))),$G249,"")</f>
        <v/>
      </c>
      <c r="O249" s="186" t="str">
        <f aca="false">IF(AND(O$9&gt;=$F249,O$9&lt;=$F249,NOT(ISBLANK($F249))),$G249,"")</f>
        <v/>
      </c>
      <c r="P249" s="186" t="str">
        <f aca="false">IF(AND(P$9&gt;=$F249,P$9&lt;=$F249,NOT(ISBLANK($F249))),$G249,"")</f>
        <v/>
      </c>
      <c r="Q249" s="186" t="str">
        <f aca="false">IF(AND(Q$9&gt;=$F249,Q$9&lt;=$F249,NOT(ISBLANK($F249))),$G249,"")</f>
        <v/>
      </c>
      <c r="R249" s="186" t="str">
        <f aca="false">IF(AND(R$9&gt;=$F249,R$9&lt;=$F249,NOT(ISBLANK($F249))),$G249,"")</f>
        <v/>
      </c>
    </row>
    <row r="250" customFormat="false" ht="15.05" hidden="true" customHeight="false" outlineLevel="0" collapsed="false">
      <c r="I250" s="342" t="s">
        <v>174</v>
      </c>
      <c r="L250" s="186" t="str">
        <f aca="false">IF(AND(L$9&gt;=$F250,L$9&lt;=$F250,NOT(ISBLANK($F250))),$G250,"")</f>
        <v/>
      </c>
      <c r="M250" s="186" t="str">
        <f aca="false">IF(AND(M$9&gt;=$F250,M$9&lt;=$F250,NOT(ISBLANK($F250))),$G250,"")</f>
        <v/>
      </c>
      <c r="N250" s="186" t="str">
        <f aca="false">IF(AND(N$9&gt;=$F250,N$9&lt;=$F250,NOT(ISBLANK($F250))),$G250,"")</f>
        <v/>
      </c>
      <c r="O250" s="186" t="str">
        <f aca="false">IF(AND(O$9&gt;=$F250,O$9&lt;=$F250,NOT(ISBLANK($F250))),$G250,"")</f>
        <v/>
      </c>
      <c r="P250" s="186" t="str">
        <f aca="false">IF(AND(P$9&gt;=$F250,P$9&lt;=$F250,NOT(ISBLANK($F250))),$G250,"")</f>
        <v/>
      </c>
      <c r="Q250" s="186" t="str">
        <f aca="false">IF(AND(Q$9&gt;=$F250,Q$9&lt;=$F250,NOT(ISBLANK($F250))),$G250,"")</f>
        <v/>
      </c>
      <c r="R250" s="186" t="str">
        <f aca="false">IF(AND(R$9&gt;=$F250,R$9&lt;=$F250,NOT(ISBLANK($F250))),$G250,"")</f>
        <v/>
      </c>
    </row>
    <row r="251" customFormat="false" ht="15.05" hidden="true" customHeight="false" outlineLevel="0" collapsed="false">
      <c r="I251" s="345" t="s">
        <v>875</v>
      </c>
      <c r="L251" s="186" t="str">
        <f aca="false">IF(AND(L$9&gt;=$F251,L$9&lt;=$F251,NOT(ISBLANK($F251))),$G251,"")</f>
        <v/>
      </c>
      <c r="M251" s="186" t="str">
        <f aca="false">IF(AND(M$9&gt;=$F251,M$9&lt;=$F251,NOT(ISBLANK($F251))),$G251,"")</f>
        <v/>
      </c>
      <c r="N251" s="186" t="str">
        <f aca="false">IF(AND(N$9&gt;=$F251,N$9&lt;=$F251,NOT(ISBLANK($F251))),$G251,"")</f>
        <v/>
      </c>
      <c r="O251" s="186" t="str">
        <f aca="false">IF(AND(O$9&gt;=$F251,O$9&lt;=$F251,NOT(ISBLANK($F251))),$G251,"")</f>
        <v/>
      </c>
      <c r="P251" s="186" t="str">
        <f aca="false">IF(AND(P$9&gt;=$F251,P$9&lt;=$F251,NOT(ISBLANK($F251))),$G251,"")</f>
        <v/>
      </c>
      <c r="Q251" s="186" t="str">
        <f aca="false">IF(AND(Q$9&gt;=$F251,Q$9&lt;=$F251,NOT(ISBLANK($F251))),$G251,"")</f>
        <v/>
      </c>
      <c r="R251" s="186" t="str">
        <f aca="false">IF(AND(R$9&gt;=$F251,R$9&lt;=$F251,NOT(ISBLANK($F251))),$G251,"")</f>
        <v/>
      </c>
    </row>
    <row r="252" customFormat="false" ht="15.05" hidden="true" customHeight="false" outlineLevel="0" collapsed="false">
      <c r="I252" s="342" t="s">
        <v>174</v>
      </c>
      <c r="L252" s="186" t="str">
        <f aca="false">IF(AND(L$9&gt;=$F252,L$9&lt;=$F252,NOT(ISBLANK($F252))),$G252,"")</f>
        <v/>
      </c>
      <c r="M252" s="186" t="str">
        <f aca="false">IF(AND(M$9&gt;=$F252,M$9&lt;=$F252,NOT(ISBLANK($F252))),$G252,"")</f>
        <v/>
      </c>
      <c r="N252" s="186" t="str">
        <f aca="false">IF(AND(N$9&gt;=$F252,N$9&lt;=$F252,NOT(ISBLANK($F252))),$G252,"")</f>
        <v/>
      </c>
      <c r="O252" s="186" t="str">
        <f aca="false">IF(AND(O$9&gt;=$F252,O$9&lt;=$F252,NOT(ISBLANK($F252))),$G252,"")</f>
        <v/>
      </c>
      <c r="P252" s="186" t="str">
        <f aca="false">IF(AND(P$9&gt;=$F252,P$9&lt;=$F252,NOT(ISBLANK($F252))),$G252,"")</f>
        <v/>
      </c>
      <c r="Q252" s="186" t="str">
        <f aca="false">IF(AND(Q$9&gt;=$F252,Q$9&lt;=$F252,NOT(ISBLANK($F252))),$G252,"")</f>
        <v/>
      </c>
      <c r="R252" s="186" t="str">
        <f aca="false">IF(AND(R$9&gt;=$F252,R$9&lt;=$F252,NOT(ISBLANK($F252))),$G252,"")</f>
        <v/>
      </c>
    </row>
    <row r="253" customFormat="false" ht="15.05" hidden="true" customHeight="false" outlineLevel="0" collapsed="false">
      <c r="I253" s="342" t="s">
        <v>174</v>
      </c>
      <c r="L253" s="186" t="str">
        <f aca="false">IF(AND(L$9&gt;=$F253,L$9&lt;=$F253,NOT(ISBLANK($F253))),$G253,"")</f>
        <v/>
      </c>
      <c r="M253" s="186" t="str">
        <f aca="false">IF(AND(M$9&gt;=$F253,M$9&lt;=$F253,NOT(ISBLANK($F253))),$G253,"")</f>
        <v/>
      </c>
      <c r="N253" s="186" t="str">
        <f aca="false">IF(AND(N$9&gt;=$F253,N$9&lt;=$F253,NOT(ISBLANK($F253))),$G253,"")</f>
        <v/>
      </c>
      <c r="O253" s="186" t="str">
        <f aca="false">IF(AND(O$9&gt;=$F253,O$9&lt;=$F253,NOT(ISBLANK($F253))),$G253,"")</f>
        <v/>
      </c>
      <c r="P253" s="186" t="str">
        <f aca="false">IF(AND(P$9&gt;=$F253,P$9&lt;=$F253,NOT(ISBLANK($F253))),$G253,"")</f>
        <v/>
      </c>
      <c r="Q253" s="186" t="str">
        <f aca="false">IF(AND(Q$9&gt;=$F253,Q$9&lt;=$F253,NOT(ISBLANK($F253))),$G253,"")</f>
        <v/>
      </c>
      <c r="R253" s="186" t="str">
        <f aca="false">IF(AND(R$9&gt;=$F253,R$9&lt;=$F253,NOT(ISBLANK($F253))),$G253,"")</f>
        <v/>
      </c>
    </row>
    <row r="254" customFormat="false" ht="15.05" hidden="true" customHeight="false" outlineLevel="0" collapsed="false">
      <c r="I254" s="342" t="s">
        <v>174</v>
      </c>
      <c r="L254" s="186" t="str">
        <f aca="false">IF(AND(L$9&gt;=$F254,L$9&lt;=$F254,NOT(ISBLANK($F254))),$G254,"")</f>
        <v/>
      </c>
      <c r="M254" s="186" t="str">
        <f aca="false">IF(AND(M$9&gt;=$F254,M$9&lt;=$F254,NOT(ISBLANK($F254))),$G254,"")</f>
        <v/>
      </c>
      <c r="N254" s="186" t="str">
        <f aca="false">IF(AND(N$9&gt;=$F254,N$9&lt;=$F254,NOT(ISBLANK($F254))),$G254,"")</f>
        <v/>
      </c>
      <c r="O254" s="186" t="str">
        <f aca="false">IF(AND(O$9&gt;=$F254,O$9&lt;=$F254,NOT(ISBLANK($F254))),$G254,"")</f>
        <v/>
      </c>
      <c r="P254" s="186" t="str">
        <f aca="false">IF(AND(P$9&gt;=$F254,P$9&lt;=$F254,NOT(ISBLANK($F254))),$G254,"")</f>
        <v/>
      </c>
      <c r="Q254" s="186" t="str">
        <f aca="false">IF(AND(Q$9&gt;=$F254,Q$9&lt;=$F254,NOT(ISBLANK($F254))),$G254,"")</f>
        <v/>
      </c>
      <c r="R254" s="186" t="str">
        <f aca="false">IF(AND(R$9&gt;=$F254,R$9&lt;=$F254,NOT(ISBLANK($F254))),$G254,"")</f>
        <v/>
      </c>
    </row>
    <row r="255" customFormat="false" ht="15.05" hidden="true" customHeight="false" outlineLevel="0" collapsed="false">
      <c r="I255" s="342" t="s">
        <v>174</v>
      </c>
      <c r="L255" s="186" t="str">
        <f aca="false">IF(AND(L$9&gt;=$F255,L$9&lt;=$F255,NOT(ISBLANK($F255))),$G255,"")</f>
        <v/>
      </c>
      <c r="M255" s="186" t="str">
        <f aca="false">IF(AND(M$9&gt;=$F255,M$9&lt;=$F255,NOT(ISBLANK($F255))),$G255,"")</f>
        <v/>
      </c>
      <c r="N255" s="186" t="str">
        <f aca="false">IF(AND(N$9&gt;=$F255,N$9&lt;=$F255,NOT(ISBLANK($F255))),$G255,"")</f>
        <v/>
      </c>
      <c r="O255" s="186" t="str">
        <f aca="false">IF(AND(O$9&gt;=$F255,O$9&lt;=$F255,NOT(ISBLANK($F255))),$G255,"")</f>
        <v/>
      </c>
      <c r="P255" s="186" t="str">
        <f aca="false">IF(AND(P$9&gt;=$F255,P$9&lt;=$F255,NOT(ISBLANK($F255))),$G255,"")</f>
        <v/>
      </c>
      <c r="Q255" s="186" t="str">
        <f aca="false">IF(AND(Q$9&gt;=$F255,Q$9&lt;=$F255,NOT(ISBLANK($F255))),$G255,"")</f>
        <v/>
      </c>
      <c r="R255" s="186" t="str">
        <f aca="false">IF(AND(R$9&gt;=$F255,R$9&lt;=$F255,NOT(ISBLANK($F255))),$G255,"")</f>
        <v/>
      </c>
    </row>
    <row r="256" customFormat="false" ht="15.05" hidden="true" customHeight="false" outlineLevel="0" collapsed="false">
      <c r="I256" s="342" t="s">
        <v>174</v>
      </c>
      <c r="L256" s="186" t="str">
        <f aca="false">IF(AND(L$9&gt;=$F256,L$9&lt;=$F256,NOT(ISBLANK($F256))),$G256,"")</f>
        <v/>
      </c>
      <c r="M256" s="186" t="str">
        <f aca="false">IF(AND(M$9&gt;=$F256,M$9&lt;=$F256,NOT(ISBLANK($F256))),$G256,"")</f>
        <v/>
      </c>
      <c r="N256" s="186" t="str">
        <f aca="false">IF(AND(N$9&gt;=$F256,N$9&lt;=$F256,NOT(ISBLANK($F256))),$G256,"")</f>
        <v/>
      </c>
      <c r="O256" s="186" t="str">
        <f aca="false">IF(AND(O$9&gt;=$F256,O$9&lt;=$F256,NOT(ISBLANK($F256))),$G256,"")</f>
        <v/>
      </c>
      <c r="P256" s="186" t="str">
        <f aca="false">IF(AND(P$9&gt;=$F256,P$9&lt;=$F256,NOT(ISBLANK($F256))),$G256,"")</f>
        <v/>
      </c>
      <c r="Q256" s="186" t="str">
        <f aca="false">IF(AND(Q$9&gt;=$F256,Q$9&lt;=$F256,NOT(ISBLANK($F256))),$G256,"")</f>
        <v/>
      </c>
      <c r="R256" s="186" t="str">
        <f aca="false">IF(AND(R$9&gt;=$F256,R$9&lt;=$F256,NOT(ISBLANK($F256))),$G256,"")</f>
        <v/>
      </c>
    </row>
    <row r="257" customFormat="false" ht="15.05" hidden="true" customHeight="false" outlineLevel="0" collapsed="false">
      <c r="I257" s="342" t="s">
        <v>174</v>
      </c>
      <c r="L257" s="186" t="str">
        <f aca="false">IF(AND(L$9&gt;=$F257,L$9&lt;=$F257,NOT(ISBLANK($F257))),$G257,"")</f>
        <v/>
      </c>
      <c r="M257" s="186" t="str">
        <f aca="false">IF(AND(M$9&gt;=$F257,M$9&lt;=$F257,NOT(ISBLANK($F257))),$G257,"")</f>
        <v/>
      </c>
      <c r="N257" s="186" t="str">
        <f aca="false">IF(AND(N$9&gt;=$F257,N$9&lt;=$F257,NOT(ISBLANK($F257))),$G257,"")</f>
        <v/>
      </c>
      <c r="O257" s="186" t="str">
        <f aca="false">IF(AND(O$9&gt;=$F257,O$9&lt;=$F257,NOT(ISBLANK($F257))),$G257,"")</f>
        <v/>
      </c>
      <c r="P257" s="186" t="str">
        <f aca="false">IF(AND(P$9&gt;=$F257,P$9&lt;=$F257,NOT(ISBLANK($F257))),$G257,"")</f>
        <v/>
      </c>
      <c r="Q257" s="186" t="str">
        <f aca="false">IF(AND(Q$9&gt;=$F257,Q$9&lt;=$F257,NOT(ISBLANK($F257))),$G257,"")</f>
        <v/>
      </c>
      <c r="R257" s="186" t="str">
        <f aca="false">IF(AND(R$9&gt;=$F257,R$9&lt;=$F257,NOT(ISBLANK($F257))),$G257,"")</f>
        <v/>
      </c>
    </row>
    <row r="258" customFormat="false" ht="15.05" hidden="true" customHeight="false" outlineLevel="0" collapsed="false">
      <c r="I258" s="342" t="s">
        <v>174</v>
      </c>
      <c r="L258" s="186" t="str">
        <f aca="false">IF(AND(L$9&gt;=$F258,L$9&lt;=$F258,NOT(ISBLANK($F258))),$G258,"")</f>
        <v/>
      </c>
      <c r="M258" s="186" t="str">
        <f aca="false">IF(AND(M$9&gt;=$F258,M$9&lt;=$F258,NOT(ISBLANK($F258))),$G258,"")</f>
        <v/>
      </c>
      <c r="N258" s="186" t="str">
        <f aca="false">IF(AND(N$9&gt;=$F258,N$9&lt;=$F258,NOT(ISBLANK($F258))),$G258,"")</f>
        <v/>
      </c>
      <c r="O258" s="186" t="str">
        <f aca="false">IF(AND(O$9&gt;=$F258,O$9&lt;=$F258,NOT(ISBLANK($F258))),$G258,"")</f>
        <v/>
      </c>
      <c r="P258" s="186" t="str">
        <f aca="false">IF(AND(P$9&gt;=$F258,P$9&lt;=$F258,NOT(ISBLANK($F258))),$G258,"")</f>
        <v/>
      </c>
      <c r="Q258" s="186" t="str">
        <f aca="false">IF(AND(Q$9&gt;=$F258,Q$9&lt;=$F258,NOT(ISBLANK($F258))),$G258,"")</f>
        <v/>
      </c>
      <c r="R258" s="186" t="str">
        <f aca="false">IF(AND(R$9&gt;=$F258,R$9&lt;=$F258,NOT(ISBLANK($F258))),$G258,"")</f>
        <v/>
      </c>
    </row>
    <row r="259" customFormat="false" ht="15.05" hidden="true" customHeight="false" outlineLevel="0" collapsed="false">
      <c r="I259" s="342" t="s">
        <v>174</v>
      </c>
      <c r="L259" s="186" t="str">
        <f aca="false">IF(AND(L$9&gt;=$F259,L$9&lt;=$F259,NOT(ISBLANK($F259))),$G259,"")</f>
        <v/>
      </c>
      <c r="M259" s="186" t="str">
        <f aca="false">IF(AND(M$9&gt;=$F259,M$9&lt;=$F259,NOT(ISBLANK($F259))),$G259,"")</f>
        <v/>
      </c>
      <c r="N259" s="186" t="str">
        <f aca="false">IF(AND(N$9&gt;=$F259,N$9&lt;=$F259,NOT(ISBLANK($F259))),$G259,"")</f>
        <v/>
      </c>
      <c r="O259" s="186" t="str">
        <f aca="false">IF(AND(O$9&gt;=$F259,O$9&lt;=$F259,NOT(ISBLANK($F259))),$G259,"")</f>
        <v/>
      </c>
      <c r="P259" s="186" t="str">
        <f aca="false">IF(AND(P$9&gt;=$F259,P$9&lt;=$F259,NOT(ISBLANK($F259))),$G259,"")</f>
        <v/>
      </c>
      <c r="Q259" s="186" t="str">
        <f aca="false">IF(AND(Q$9&gt;=$F259,Q$9&lt;=$F259,NOT(ISBLANK($F259))),$G259,"")</f>
        <v/>
      </c>
      <c r="R259" s="186" t="str">
        <f aca="false">IF(AND(R$9&gt;=$F259,R$9&lt;=$F259,NOT(ISBLANK($F259))),$G259,"")</f>
        <v/>
      </c>
    </row>
    <row r="260" customFormat="false" ht="15.05" hidden="true" customHeight="false" outlineLevel="0" collapsed="false">
      <c r="I260" s="342" t="s">
        <v>174</v>
      </c>
      <c r="L260" s="186" t="str">
        <f aca="false">IF(AND(L$9&gt;=$F260,L$9&lt;=$F260,NOT(ISBLANK($F260))),$G260,"")</f>
        <v/>
      </c>
      <c r="M260" s="186" t="str">
        <f aca="false">IF(AND(M$9&gt;=$F260,M$9&lt;=$F260,NOT(ISBLANK($F260))),$G260,"")</f>
        <v/>
      </c>
      <c r="N260" s="186" t="str">
        <f aca="false">IF(AND(N$9&gt;=$F260,N$9&lt;=$F260,NOT(ISBLANK($F260))),$G260,"")</f>
        <v/>
      </c>
      <c r="O260" s="186" t="str">
        <f aca="false">IF(AND(O$9&gt;=$F260,O$9&lt;=$F260,NOT(ISBLANK($F260))),$G260,"")</f>
        <v/>
      </c>
      <c r="P260" s="186" t="str">
        <f aca="false">IF(AND(P$9&gt;=$F260,P$9&lt;=$F260,NOT(ISBLANK($F260))),$G260,"")</f>
        <v/>
      </c>
      <c r="Q260" s="186" t="str">
        <f aca="false">IF(AND(Q$9&gt;=$F260,Q$9&lt;=$F260,NOT(ISBLANK($F260))),$G260,"")</f>
        <v/>
      </c>
      <c r="R260" s="186" t="str">
        <f aca="false">IF(AND(R$9&gt;=$F260,R$9&lt;=$F260,NOT(ISBLANK($F260))),$G260,"")</f>
        <v/>
      </c>
    </row>
    <row r="261" customFormat="false" ht="15.05" hidden="true" customHeight="false" outlineLevel="0" collapsed="false">
      <c r="I261" s="342" t="s">
        <v>174</v>
      </c>
      <c r="L261" s="186" t="str">
        <f aca="false">IF(AND(L$9&gt;=$F261,L$9&lt;=$F261,NOT(ISBLANK($F261))),$G261,"")</f>
        <v/>
      </c>
      <c r="M261" s="186" t="str">
        <f aca="false">IF(AND(M$9&gt;=$F261,M$9&lt;=$F261,NOT(ISBLANK($F261))),$G261,"")</f>
        <v/>
      </c>
      <c r="N261" s="186" t="str">
        <f aca="false">IF(AND(N$9&gt;=$F261,N$9&lt;=$F261,NOT(ISBLANK($F261))),$G261,"")</f>
        <v/>
      </c>
      <c r="O261" s="186" t="str">
        <f aca="false">IF(AND(O$9&gt;=$F261,O$9&lt;=$F261,NOT(ISBLANK($F261))),$G261,"")</f>
        <v/>
      </c>
      <c r="P261" s="186" t="str">
        <f aca="false">IF(AND(P$9&gt;=$F261,P$9&lt;=$F261,NOT(ISBLANK($F261))),$G261,"")</f>
        <v/>
      </c>
      <c r="Q261" s="186" t="str">
        <f aca="false">IF(AND(Q$9&gt;=$F261,Q$9&lt;=$F261,NOT(ISBLANK($F261))),$G261,"")</f>
        <v/>
      </c>
      <c r="R261" s="186" t="str">
        <f aca="false">IF(AND(R$9&gt;=$F261,R$9&lt;=$F261,NOT(ISBLANK($F261))),$G261,"")</f>
        <v/>
      </c>
    </row>
    <row r="262" customFormat="false" ht="15.05" hidden="true" customHeight="false" outlineLevel="0" collapsed="false">
      <c r="I262" s="343" t="s">
        <v>875</v>
      </c>
      <c r="L262" s="186" t="str">
        <f aca="false">IF(AND(L$9&gt;=$F262,L$9&lt;=$F262,NOT(ISBLANK($F262))),$G262,"")</f>
        <v/>
      </c>
      <c r="M262" s="186" t="str">
        <f aca="false">IF(AND(M$9&gt;=$F262,M$9&lt;=$F262,NOT(ISBLANK($F262))),$G262,"")</f>
        <v/>
      </c>
      <c r="N262" s="186" t="str">
        <f aca="false">IF(AND(N$9&gt;=$F262,N$9&lt;=$F262,NOT(ISBLANK($F262))),$G262,"")</f>
        <v/>
      </c>
      <c r="O262" s="186" t="str">
        <f aca="false">IF(AND(O$9&gt;=$F262,O$9&lt;=$F262,NOT(ISBLANK($F262))),$G262,"")</f>
        <v/>
      </c>
      <c r="P262" s="186" t="str">
        <f aca="false">IF(AND(P$9&gt;=$F262,P$9&lt;=$F262,NOT(ISBLANK($F262))),$G262,"")</f>
        <v/>
      </c>
      <c r="Q262" s="186" t="str">
        <f aca="false">IF(AND(Q$9&gt;=$F262,Q$9&lt;=$F262,NOT(ISBLANK($F262))),$G262,"")</f>
        <v/>
      </c>
      <c r="R262" s="186" t="str">
        <f aca="false">IF(AND(R$9&gt;=$F262,R$9&lt;=$F262,NOT(ISBLANK($F262))),$G262,"")</f>
        <v/>
      </c>
    </row>
    <row r="263" customFormat="false" ht="15.05" hidden="true" customHeight="false" outlineLevel="0" collapsed="false">
      <c r="I263" s="342" t="s">
        <v>168</v>
      </c>
      <c r="L263" s="186" t="str">
        <f aca="false">IF(AND(L$9&gt;=$F263,L$9&lt;=$F263,NOT(ISBLANK($F263))),$G263,"")</f>
        <v/>
      </c>
      <c r="M263" s="186" t="str">
        <f aca="false">IF(AND(M$9&gt;=$F263,M$9&lt;=$F263,NOT(ISBLANK($F263))),$G263,"")</f>
        <v/>
      </c>
      <c r="N263" s="186" t="str">
        <f aca="false">IF(AND(N$9&gt;=$F263,N$9&lt;=$F263,NOT(ISBLANK($F263))),$G263,"")</f>
        <v/>
      </c>
      <c r="O263" s="186" t="str">
        <f aca="false">IF(AND(O$9&gt;=$F263,O$9&lt;=$F263,NOT(ISBLANK($F263))),$G263,"")</f>
        <v/>
      </c>
      <c r="P263" s="186" t="str">
        <f aca="false">IF(AND(P$9&gt;=$F263,P$9&lt;=$F263,NOT(ISBLANK($F263))),$G263,"")</f>
        <v/>
      </c>
      <c r="Q263" s="186" t="str">
        <f aca="false">IF(AND(Q$9&gt;=$F263,Q$9&lt;=$F263,NOT(ISBLANK($F263))),$G263,"")</f>
        <v/>
      </c>
      <c r="R263" s="186" t="str">
        <f aca="false">IF(AND(R$9&gt;=$F263,R$9&lt;=$F263,NOT(ISBLANK($F263))),$G263,"")</f>
        <v/>
      </c>
    </row>
    <row r="264" customFormat="false" ht="15.05" hidden="true" customHeight="false" outlineLevel="0" collapsed="false">
      <c r="I264" s="342" t="s">
        <v>174</v>
      </c>
      <c r="L264" s="186" t="str">
        <f aca="false">IF(AND(L$9&gt;=$F264,L$9&lt;=$F264,NOT(ISBLANK($F264))),$G264,"")</f>
        <v/>
      </c>
      <c r="M264" s="186" t="str">
        <f aca="false">IF(AND(M$9&gt;=$F264,M$9&lt;=$F264,NOT(ISBLANK($F264))),$G264,"")</f>
        <v/>
      </c>
      <c r="N264" s="186" t="str">
        <f aca="false">IF(AND(N$9&gt;=$F264,N$9&lt;=$F264,NOT(ISBLANK($F264))),$G264,"")</f>
        <v/>
      </c>
      <c r="O264" s="186" t="str">
        <f aca="false">IF(AND(O$9&gt;=$F264,O$9&lt;=$F264,NOT(ISBLANK($F264))),$G264,"")</f>
        <v/>
      </c>
      <c r="P264" s="186" t="str">
        <f aca="false">IF(AND(P$9&gt;=$F264,P$9&lt;=$F264,NOT(ISBLANK($F264))),$G264,"")</f>
        <v/>
      </c>
      <c r="Q264" s="186" t="str">
        <f aca="false">IF(AND(Q$9&gt;=$F264,Q$9&lt;=$F264,NOT(ISBLANK($F264))),$G264,"")</f>
        <v/>
      </c>
      <c r="R264" s="186" t="str">
        <f aca="false">IF(AND(R$9&gt;=$F264,R$9&lt;=$F264,NOT(ISBLANK($F264))),$G264,"")</f>
        <v/>
      </c>
    </row>
    <row r="265" customFormat="false" ht="15.05" hidden="true" customHeight="false" outlineLevel="0" collapsed="false">
      <c r="I265" s="342" t="s">
        <v>174</v>
      </c>
      <c r="L265" s="186" t="str">
        <f aca="false">IF(AND(L$9&gt;=$F265,L$9&lt;=$F265,NOT(ISBLANK($F265))),$G265,"")</f>
        <v/>
      </c>
      <c r="M265" s="186" t="str">
        <f aca="false">IF(AND(M$9&gt;=$F265,M$9&lt;=$F265,NOT(ISBLANK($F265))),$G265,"")</f>
        <v/>
      </c>
      <c r="N265" s="186" t="str">
        <f aca="false">IF(AND(N$9&gt;=$F265,N$9&lt;=$F265,NOT(ISBLANK($F265))),$G265,"")</f>
        <v/>
      </c>
      <c r="O265" s="186" t="str">
        <f aca="false">IF(AND(O$9&gt;=$F265,O$9&lt;=$F265,NOT(ISBLANK($F265))),$G265,"")</f>
        <v/>
      </c>
      <c r="P265" s="186" t="str">
        <f aca="false">IF(AND(P$9&gt;=$F265,P$9&lt;=$F265,NOT(ISBLANK($F265))),$G265,"")</f>
        <v/>
      </c>
      <c r="Q265" s="186" t="str">
        <f aca="false">IF(AND(Q$9&gt;=$F265,Q$9&lt;=$F265,NOT(ISBLANK($F265))),$G265,"")</f>
        <v/>
      </c>
      <c r="R265" s="186" t="str">
        <f aca="false">IF(AND(R$9&gt;=$F265,R$9&lt;=$F265,NOT(ISBLANK($F265))),$G265,"")</f>
        <v/>
      </c>
    </row>
    <row r="266" customFormat="false" ht="15.05" hidden="true" customHeight="false" outlineLevel="0" collapsed="false">
      <c r="I266" s="342" t="s">
        <v>174</v>
      </c>
      <c r="L266" s="186" t="str">
        <f aca="false">IF(AND(L$9&gt;=$F266,L$9&lt;=$F266,NOT(ISBLANK($F266))),$G266,"")</f>
        <v/>
      </c>
      <c r="M266" s="186" t="str">
        <f aca="false">IF(AND(M$9&gt;=$F266,M$9&lt;=$F266,NOT(ISBLANK($F266))),$G266,"")</f>
        <v/>
      </c>
      <c r="N266" s="186" t="str">
        <f aca="false">IF(AND(N$9&gt;=$F266,N$9&lt;=$F266,NOT(ISBLANK($F266))),$G266,"")</f>
        <v/>
      </c>
      <c r="O266" s="186" t="str">
        <f aca="false">IF(AND(O$9&gt;=$F266,O$9&lt;=$F266,NOT(ISBLANK($F266))),$G266,"")</f>
        <v/>
      </c>
      <c r="P266" s="186" t="str">
        <f aca="false">IF(AND(P$9&gt;=$F266,P$9&lt;=$F266,NOT(ISBLANK($F266))),$G266,"")</f>
        <v/>
      </c>
      <c r="Q266" s="186" t="str">
        <f aca="false">IF(AND(Q$9&gt;=$F266,Q$9&lt;=$F266,NOT(ISBLANK($F266))),$G266,"")</f>
        <v/>
      </c>
      <c r="R266" s="186" t="str">
        <f aca="false">IF(AND(R$9&gt;=$F266,R$9&lt;=$F266,NOT(ISBLANK($F266))),$G266,"")</f>
        <v/>
      </c>
    </row>
    <row r="267" customFormat="false" ht="15.05" hidden="true" customHeight="false" outlineLevel="0" collapsed="false">
      <c r="I267" s="346" t="s">
        <v>875</v>
      </c>
      <c r="L267" s="186" t="str">
        <f aca="false">IF(AND(L$9&gt;=$F267,L$9&lt;=$F267,NOT(ISBLANK($F267))),$G267,"")</f>
        <v/>
      </c>
      <c r="M267" s="186" t="str">
        <f aca="false">IF(AND(M$9&gt;=$F267,M$9&lt;=$F267,NOT(ISBLANK($F267))),$G267,"")</f>
        <v/>
      </c>
      <c r="N267" s="186" t="str">
        <f aca="false">IF(AND(N$9&gt;=$F267,N$9&lt;=$F267,NOT(ISBLANK($F267))),$G267,"")</f>
        <v/>
      </c>
      <c r="O267" s="186" t="str">
        <f aca="false">IF(AND(O$9&gt;=$F267,O$9&lt;=$F267,NOT(ISBLANK($F267))),$G267,"")</f>
        <v/>
      </c>
      <c r="P267" s="186" t="str">
        <f aca="false">IF(AND(P$9&gt;=$F267,P$9&lt;=$F267,NOT(ISBLANK($F267))),$G267,"")</f>
        <v/>
      </c>
      <c r="Q267" s="186" t="str">
        <f aca="false">IF(AND(Q$9&gt;=$F267,Q$9&lt;=$F267,NOT(ISBLANK($F267))),$G267,"")</f>
        <v/>
      </c>
      <c r="R267" s="186" t="str">
        <f aca="false">IF(AND(R$9&gt;=$F267,R$9&lt;=$F267,NOT(ISBLANK($F267))),$G267,"")</f>
        <v/>
      </c>
    </row>
    <row r="268" customFormat="false" ht="15.05" hidden="true" customHeight="false" outlineLevel="0" collapsed="false">
      <c r="I268" s="347" t="s">
        <v>174</v>
      </c>
      <c r="L268" s="186" t="str">
        <f aca="false">IF(AND(L$9&gt;=$F268,L$9&lt;=$F268,NOT(ISBLANK($F268))),$G268,"")</f>
        <v/>
      </c>
      <c r="M268" s="186" t="str">
        <f aca="false">IF(AND(M$9&gt;=$F268,M$9&lt;=$F268,NOT(ISBLANK($F268))),$G268,"")</f>
        <v/>
      </c>
      <c r="N268" s="186" t="str">
        <f aca="false">IF(AND(N$9&gt;=$F268,N$9&lt;=$F268,NOT(ISBLANK($F268))),$G268,"")</f>
        <v/>
      </c>
      <c r="O268" s="186" t="str">
        <f aca="false">IF(AND(O$9&gt;=$F268,O$9&lt;=$F268,NOT(ISBLANK($F268))),$G268,"")</f>
        <v/>
      </c>
      <c r="P268" s="186" t="str">
        <f aca="false">IF(AND(P$9&gt;=$F268,P$9&lt;=$F268,NOT(ISBLANK($F268))),$G268,"")</f>
        <v/>
      </c>
      <c r="Q268" s="186" t="str">
        <f aca="false">IF(AND(Q$9&gt;=$F268,Q$9&lt;=$F268,NOT(ISBLANK($F268))),$G268,"")</f>
        <v/>
      </c>
      <c r="R268" s="186" t="str">
        <f aca="false">IF(AND(R$9&gt;=$F268,R$9&lt;=$F268,NOT(ISBLANK($F268))),$G268,"")</f>
        <v/>
      </c>
    </row>
    <row r="269" customFormat="false" ht="15.05" hidden="true" customHeight="false" outlineLevel="0" collapsed="false">
      <c r="I269" s="342" t="s">
        <v>174</v>
      </c>
      <c r="L269" s="186" t="str">
        <f aca="false">IF(AND(L$9&gt;=$F269,L$9&lt;=$F269,NOT(ISBLANK($F269))),$G269,"")</f>
        <v/>
      </c>
      <c r="M269" s="186" t="str">
        <f aca="false">IF(AND(M$9&gt;=$F269,M$9&lt;=$F269,NOT(ISBLANK($F269))),$G269,"")</f>
        <v/>
      </c>
      <c r="N269" s="186" t="str">
        <f aca="false">IF(AND(N$9&gt;=$F269,N$9&lt;=$F269,NOT(ISBLANK($F269))),$G269,"")</f>
        <v/>
      </c>
      <c r="O269" s="186" t="str">
        <f aca="false">IF(AND(O$9&gt;=$F269,O$9&lt;=$F269,NOT(ISBLANK($F269))),$G269,"")</f>
        <v/>
      </c>
      <c r="P269" s="186" t="str">
        <f aca="false">IF(AND(P$9&gt;=$F269,P$9&lt;=$F269,NOT(ISBLANK($F269))),$G269,"")</f>
        <v/>
      </c>
      <c r="Q269" s="186" t="str">
        <f aca="false">IF(AND(Q$9&gt;=$F269,Q$9&lt;=$F269,NOT(ISBLANK($F269))),$G269,"")</f>
        <v/>
      </c>
      <c r="R269" s="186" t="str">
        <f aca="false">IF(AND(R$9&gt;=$F269,R$9&lt;=$F269,NOT(ISBLANK($F269))),$G269,"")</f>
        <v/>
      </c>
    </row>
    <row r="270" customFormat="false" ht="15.05" hidden="true" customHeight="false" outlineLevel="0" collapsed="false">
      <c r="I270" s="342" t="s">
        <v>174</v>
      </c>
      <c r="L270" s="186" t="str">
        <f aca="false">IF(AND(L$9&gt;=$F270,L$9&lt;=$F270,NOT(ISBLANK($F270))),$G270,"")</f>
        <v/>
      </c>
      <c r="M270" s="186" t="str">
        <f aca="false">IF(AND(M$9&gt;=$F270,M$9&lt;=$F270,NOT(ISBLANK($F270))),$G270,"")</f>
        <v/>
      </c>
      <c r="N270" s="186" t="str">
        <f aca="false">IF(AND(N$9&gt;=$F270,N$9&lt;=$F270,NOT(ISBLANK($F270))),$G270,"")</f>
        <v/>
      </c>
      <c r="O270" s="186" t="str">
        <f aca="false">IF(AND(O$9&gt;=$F270,O$9&lt;=$F270,NOT(ISBLANK($F270))),$G270,"")</f>
        <v/>
      </c>
      <c r="P270" s="186" t="str">
        <f aca="false">IF(AND(P$9&gt;=$F270,P$9&lt;=$F270,NOT(ISBLANK($F270))),$G270,"")</f>
        <v/>
      </c>
      <c r="Q270" s="186" t="str">
        <f aca="false">IF(AND(Q$9&gt;=$F270,Q$9&lt;=$F270,NOT(ISBLANK($F270))),$G270,"")</f>
        <v/>
      </c>
      <c r="R270" s="186" t="str">
        <f aca="false">IF(AND(R$9&gt;=$F270,R$9&lt;=$F270,NOT(ISBLANK($F270))),$G270,"")</f>
        <v/>
      </c>
    </row>
    <row r="271" customFormat="false" ht="15.05" hidden="true" customHeight="false" outlineLevel="0" collapsed="false">
      <c r="I271" s="342" t="s">
        <v>174</v>
      </c>
      <c r="L271" s="186" t="str">
        <f aca="false">IF(AND(L$9&gt;=$F271,L$9&lt;=$F271,NOT(ISBLANK($F271))),$G271,"")</f>
        <v/>
      </c>
      <c r="M271" s="186" t="str">
        <f aca="false">IF(AND(M$9&gt;=$F271,M$9&lt;=$F271,NOT(ISBLANK($F271))),$G271,"")</f>
        <v/>
      </c>
      <c r="N271" s="186" t="str">
        <f aca="false">IF(AND(N$9&gt;=$F271,N$9&lt;=$F271,NOT(ISBLANK($F271))),$G271,"")</f>
        <v/>
      </c>
      <c r="O271" s="186" t="str">
        <f aca="false">IF(AND(O$9&gt;=$F271,O$9&lt;=$F271,NOT(ISBLANK($F271))),$G271,"")</f>
        <v/>
      </c>
      <c r="P271" s="186" t="str">
        <f aca="false">IF(AND(P$9&gt;=$F271,P$9&lt;=$F271,NOT(ISBLANK($F271))),$G271,"")</f>
        <v/>
      </c>
      <c r="Q271" s="186" t="str">
        <f aca="false">IF(AND(Q$9&gt;=$F271,Q$9&lt;=$F271,NOT(ISBLANK($F271))),$G271,"")</f>
        <v/>
      </c>
      <c r="R271" s="186" t="str">
        <f aca="false">IF(AND(R$9&gt;=$F271,R$9&lt;=$F271,NOT(ISBLANK($F271))),$G271,"")</f>
        <v/>
      </c>
    </row>
    <row r="272" customFormat="false" ht="15.05" hidden="true" customHeight="false" outlineLevel="0" collapsed="false">
      <c r="I272" s="342" t="s">
        <v>168</v>
      </c>
      <c r="L272" s="186" t="str">
        <f aca="false">IF(AND(L$9&gt;=$F272,L$9&lt;=$F272,NOT(ISBLANK($F272))),$G272,"")</f>
        <v/>
      </c>
      <c r="M272" s="186" t="str">
        <f aca="false">IF(AND(M$9&gt;=$F272,M$9&lt;=$F272,NOT(ISBLANK($F272))),$G272,"")</f>
        <v/>
      </c>
      <c r="N272" s="186" t="str">
        <f aca="false">IF(AND(N$9&gt;=$F272,N$9&lt;=$F272,NOT(ISBLANK($F272))),$G272,"")</f>
        <v/>
      </c>
      <c r="O272" s="186" t="str">
        <f aca="false">IF(AND(O$9&gt;=$F272,O$9&lt;=$F272,NOT(ISBLANK($F272))),$G272,"")</f>
        <v/>
      </c>
      <c r="P272" s="186" t="str">
        <f aca="false">IF(AND(P$9&gt;=$F272,P$9&lt;=$F272,NOT(ISBLANK($F272))),$G272,"")</f>
        <v/>
      </c>
      <c r="Q272" s="186" t="str">
        <f aca="false">IF(AND(Q$9&gt;=$F272,Q$9&lt;=$F272,NOT(ISBLANK($F272))),$G272,"")</f>
        <v/>
      </c>
      <c r="R272" s="186" t="str">
        <f aca="false">IF(AND(R$9&gt;=$F272,R$9&lt;=$F272,NOT(ISBLANK($F272))),$G272,"")</f>
        <v/>
      </c>
    </row>
    <row r="273" customFormat="false" ht="15.05" hidden="true" customHeight="false" outlineLevel="0" collapsed="false">
      <c r="I273" s="342" t="s">
        <v>174</v>
      </c>
      <c r="L273" s="186" t="str">
        <f aca="false">IF(AND(L$9&gt;=$F273,L$9&lt;=$F273,NOT(ISBLANK($F273))),$G273,"")</f>
        <v/>
      </c>
      <c r="M273" s="186" t="str">
        <f aca="false">IF(AND(M$9&gt;=$F273,M$9&lt;=$F273,NOT(ISBLANK($F273))),$G273,"")</f>
        <v/>
      </c>
      <c r="N273" s="186" t="str">
        <f aca="false">IF(AND(N$9&gt;=$F273,N$9&lt;=$F273,NOT(ISBLANK($F273))),$G273,"")</f>
        <v/>
      </c>
      <c r="O273" s="186" t="str">
        <f aca="false">IF(AND(O$9&gt;=$F273,O$9&lt;=$F273,NOT(ISBLANK($F273))),$G273,"")</f>
        <v/>
      </c>
      <c r="P273" s="186" t="str">
        <f aca="false">IF(AND(P$9&gt;=$F273,P$9&lt;=$F273,NOT(ISBLANK($F273))),$G273,"")</f>
        <v/>
      </c>
      <c r="Q273" s="186" t="str">
        <f aca="false">IF(AND(Q$9&gt;=$F273,Q$9&lt;=$F273,NOT(ISBLANK($F273))),$G273,"")</f>
        <v/>
      </c>
      <c r="R273" s="186" t="str">
        <f aca="false">IF(AND(R$9&gt;=$F273,R$9&lt;=$F273,NOT(ISBLANK($F273))),$G273,"")</f>
        <v/>
      </c>
    </row>
    <row r="274" customFormat="false" ht="15.05" hidden="true" customHeight="false" outlineLevel="0" collapsed="false">
      <c r="I274" s="342" t="s">
        <v>168</v>
      </c>
      <c r="L274" s="186" t="str">
        <f aca="false">IF(AND(L$9&gt;=$F274,L$9&lt;=$F274,NOT(ISBLANK($F274))),$G274,"")</f>
        <v/>
      </c>
      <c r="M274" s="186" t="str">
        <f aca="false">IF(AND(M$9&gt;=$F274,M$9&lt;=$F274,NOT(ISBLANK($F274))),$G274,"")</f>
        <v/>
      </c>
      <c r="N274" s="186" t="str">
        <f aca="false">IF(AND(N$9&gt;=$F274,N$9&lt;=$F274,NOT(ISBLANK($F274))),$G274,"")</f>
        <v/>
      </c>
      <c r="O274" s="186" t="str">
        <f aca="false">IF(AND(O$9&gt;=$F274,O$9&lt;=$F274,NOT(ISBLANK($F274))),$G274,"")</f>
        <v/>
      </c>
      <c r="P274" s="186" t="str">
        <f aca="false">IF(AND(P$9&gt;=$F274,P$9&lt;=$F274,NOT(ISBLANK($F274))),$G274,"")</f>
        <v/>
      </c>
      <c r="Q274" s="186" t="str">
        <f aca="false">IF(AND(Q$9&gt;=$F274,Q$9&lt;=$F274,NOT(ISBLANK($F274))),$G274,"")</f>
        <v/>
      </c>
      <c r="R274" s="186" t="str">
        <f aca="false">IF(AND(R$9&gt;=$F274,R$9&lt;=$F274,NOT(ISBLANK($F274))),$G274,"")</f>
        <v/>
      </c>
    </row>
    <row r="275" customFormat="false" ht="15.05" hidden="true" customHeight="false" outlineLevel="0" collapsed="false">
      <c r="I275" s="342" t="s">
        <v>174</v>
      </c>
      <c r="L275" s="186" t="str">
        <f aca="false">IF(AND(L$9&gt;=$F275,L$9&lt;=$F275,NOT(ISBLANK($F275))),$G275,"")</f>
        <v/>
      </c>
      <c r="M275" s="186" t="str">
        <f aca="false">IF(AND(M$9&gt;=$F275,M$9&lt;=$F275,NOT(ISBLANK($F275))),$G275,"")</f>
        <v/>
      </c>
      <c r="N275" s="186" t="str">
        <f aca="false">IF(AND(N$9&gt;=$F275,N$9&lt;=$F275,NOT(ISBLANK($F275))),$G275,"")</f>
        <v/>
      </c>
      <c r="O275" s="186" t="str">
        <f aca="false">IF(AND(O$9&gt;=$F275,O$9&lt;=$F275,NOT(ISBLANK($F275))),$G275,"")</f>
        <v/>
      </c>
      <c r="P275" s="186" t="str">
        <f aca="false">IF(AND(P$9&gt;=$F275,P$9&lt;=$F275,NOT(ISBLANK($F275))),$G275,"")</f>
        <v/>
      </c>
      <c r="Q275" s="186" t="str">
        <f aca="false">IF(AND(Q$9&gt;=$F275,Q$9&lt;=$F275,NOT(ISBLANK($F275))),$G275,"")</f>
        <v/>
      </c>
      <c r="R275" s="186" t="str">
        <f aca="false">IF(AND(R$9&gt;=$F275,R$9&lt;=$F275,NOT(ISBLANK($F275))),$G275,"")</f>
        <v/>
      </c>
    </row>
    <row r="276" customFormat="false" ht="15.05" hidden="true" customHeight="false" outlineLevel="0" collapsed="false">
      <c r="I276" s="342" t="s">
        <v>174</v>
      </c>
      <c r="L276" s="186" t="str">
        <f aca="false">IF(AND(L$9&gt;=$F276,L$9&lt;=$F276,NOT(ISBLANK($F276))),$G276,"")</f>
        <v/>
      </c>
      <c r="M276" s="186" t="str">
        <f aca="false">IF(AND(M$9&gt;=$F276,M$9&lt;=$F276,NOT(ISBLANK($F276))),$G276,"")</f>
        <v/>
      </c>
      <c r="N276" s="186" t="str">
        <f aca="false">IF(AND(N$9&gt;=$F276,N$9&lt;=$F276,NOT(ISBLANK($F276))),$G276,"")</f>
        <v/>
      </c>
      <c r="O276" s="186" t="str">
        <f aca="false">IF(AND(O$9&gt;=$F276,O$9&lt;=$F276,NOT(ISBLANK($F276))),$G276,"")</f>
        <v/>
      </c>
      <c r="P276" s="186" t="str">
        <f aca="false">IF(AND(P$9&gt;=$F276,P$9&lt;=$F276,NOT(ISBLANK($F276))),$G276,"")</f>
        <v/>
      </c>
      <c r="Q276" s="186" t="str">
        <f aca="false">IF(AND(Q$9&gt;=$F276,Q$9&lt;=$F276,NOT(ISBLANK($F276))),$G276,"")</f>
        <v/>
      </c>
      <c r="R276" s="186" t="str">
        <f aca="false">IF(AND(R$9&gt;=$F276,R$9&lt;=$F276,NOT(ISBLANK($F276))),$G276,"")</f>
        <v/>
      </c>
    </row>
    <row r="277" customFormat="false" ht="15.05" hidden="true" customHeight="false" outlineLevel="0" collapsed="false">
      <c r="I277" s="342" t="s">
        <v>174</v>
      </c>
      <c r="L277" s="186" t="str">
        <f aca="false">IF(AND(L$9&gt;=$F277,L$9&lt;=$F277,NOT(ISBLANK($F277))),$G277,"")</f>
        <v/>
      </c>
      <c r="M277" s="186" t="str">
        <f aca="false">IF(AND(M$9&gt;=$F277,M$9&lt;=$F277,NOT(ISBLANK($F277))),$G277,"")</f>
        <v/>
      </c>
      <c r="N277" s="186" t="str">
        <f aca="false">IF(AND(N$9&gt;=$F277,N$9&lt;=$F277,NOT(ISBLANK($F277))),$G277,"")</f>
        <v/>
      </c>
      <c r="O277" s="186" t="str">
        <f aca="false">IF(AND(O$9&gt;=$F277,O$9&lt;=$F277,NOT(ISBLANK($F277))),$G277,"")</f>
        <v/>
      </c>
      <c r="P277" s="186" t="str">
        <f aca="false">IF(AND(P$9&gt;=$F277,P$9&lt;=$F277,NOT(ISBLANK($F277))),$G277,"")</f>
        <v/>
      </c>
      <c r="Q277" s="186" t="str">
        <f aca="false">IF(AND(Q$9&gt;=$F277,Q$9&lt;=$F277,NOT(ISBLANK($F277))),$G277,"")</f>
        <v/>
      </c>
      <c r="R277" s="186" t="str">
        <f aca="false">IF(AND(R$9&gt;=$F277,R$9&lt;=$F277,NOT(ISBLANK($F277))),$G277,"")</f>
        <v/>
      </c>
    </row>
    <row r="278" customFormat="false" ht="15.05" hidden="true" customHeight="false" outlineLevel="0" collapsed="false">
      <c r="I278" s="343" t="s">
        <v>875</v>
      </c>
      <c r="L278" s="186" t="str">
        <f aca="false">IF(AND(L$9&gt;=$F278,L$9&lt;=$F278,NOT(ISBLANK($F278))),$G278,"")</f>
        <v/>
      </c>
      <c r="M278" s="186" t="str">
        <f aca="false">IF(AND(M$9&gt;=$F278,M$9&lt;=$F278,NOT(ISBLANK($F278))),$G278,"")</f>
        <v/>
      </c>
      <c r="N278" s="186" t="str">
        <f aca="false">IF(AND(N$9&gt;=$F278,N$9&lt;=$F278,NOT(ISBLANK($F278))),$G278,"")</f>
        <v/>
      </c>
      <c r="O278" s="186" t="n">
        <v>0</v>
      </c>
      <c r="P278" s="186" t="str">
        <f aca="false">IF(AND(P$9&gt;=$F278,P$9&lt;=$F278,NOT(ISBLANK($F278))),$G278,"")</f>
        <v/>
      </c>
      <c r="Q278" s="186" t="str">
        <f aca="false">IF(AND(Q$9&gt;=$F278,Q$9&lt;=$F278,NOT(ISBLANK($F278))),$G278,"")</f>
        <v/>
      </c>
      <c r="R278" s="186" t="str">
        <f aca="false">IF(AND(R$9&gt;=$F278,R$9&lt;=$F278,NOT(ISBLANK($F278))),$G278,"")</f>
        <v/>
      </c>
    </row>
    <row r="279" customFormat="false" ht="15.05" hidden="true" customHeight="false" outlineLevel="0" collapsed="false">
      <c r="I279" s="342" t="s">
        <v>168</v>
      </c>
      <c r="L279" s="186" t="str">
        <f aca="false">IF(AND(L$9&gt;=$F279,L$9&lt;=$F279,NOT(ISBLANK($F279))),$G279,"")</f>
        <v/>
      </c>
      <c r="M279" s="186" t="str">
        <f aca="false">IF(AND(M$9&gt;=$F279,M$9&lt;=$F279,NOT(ISBLANK($F279))),$G279,"")</f>
        <v/>
      </c>
      <c r="N279" s="186" t="str">
        <f aca="false">IF(AND(N$9&gt;=$F279,N$9&lt;=$F279,NOT(ISBLANK($F279))),$G279,"")</f>
        <v/>
      </c>
      <c r="O279" s="186" t="str">
        <f aca="false">IF(AND(O$9&gt;=$F279,O$9&lt;=$F279,NOT(ISBLANK($F279))),$G279,"")</f>
        <v/>
      </c>
      <c r="P279" s="186" t="str">
        <f aca="false">IF(AND(P$9&gt;=$F279,P$9&lt;=$F279,NOT(ISBLANK($F279))),$G279,"")</f>
        <v/>
      </c>
      <c r="Q279" s="186" t="str">
        <f aca="false">IF(AND(Q$9&gt;=$F279,Q$9&lt;=$F279,NOT(ISBLANK($F279))),$G279,"")</f>
        <v/>
      </c>
      <c r="R279" s="186" t="str">
        <f aca="false">IF(AND(R$9&gt;=$F279,R$9&lt;=$F279,NOT(ISBLANK($F279))),$G279,"")</f>
        <v/>
      </c>
    </row>
    <row r="280" customFormat="false" ht="15.05" hidden="true" customHeight="false" outlineLevel="0" collapsed="false">
      <c r="I280" s="342" t="s">
        <v>174</v>
      </c>
      <c r="L280" s="186" t="str">
        <f aca="false">IF(AND(L$9&gt;=$F280,L$9&lt;=$F280,NOT(ISBLANK($F280))),$G280,"")</f>
        <v/>
      </c>
      <c r="M280" s="186" t="str">
        <f aca="false">IF(AND(M$9&gt;=$F280,M$9&lt;=$F280,NOT(ISBLANK($F280))),$G280,"")</f>
        <v/>
      </c>
      <c r="N280" s="186" t="str">
        <f aca="false">IF(AND(N$9&gt;=$F280,N$9&lt;=$F280,NOT(ISBLANK($F280))),$G280,"")</f>
        <v/>
      </c>
      <c r="O280" s="186" t="str">
        <f aca="false">IF(AND(O$9&gt;=$F280,O$9&lt;=$F280,NOT(ISBLANK($F280))),$G280,"")</f>
        <v/>
      </c>
      <c r="P280" s="186" t="str">
        <f aca="false">IF(AND(P$9&gt;=$F280,P$9&lt;=$F280,NOT(ISBLANK($F280))),$G280,"")</f>
        <v/>
      </c>
      <c r="Q280" s="186" t="str">
        <f aca="false">IF(AND(Q$9&gt;=$F280,Q$9&lt;=$F280,NOT(ISBLANK($F280))),$G280,"")</f>
        <v/>
      </c>
      <c r="R280" s="186" t="str">
        <f aca="false">IF(AND(R$9&gt;=$F280,R$9&lt;=$F280,NOT(ISBLANK($F280))),$G280,"")</f>
        <v/>
      </c>
    </row>
    <row r="281" customFormat="false" ht="15.05" hidden="true" customHeight="false" outlineLevel="0" collapsed="false">
      <c r="I281" s="342" t="s">
        <v>174</v>
      </c>
      <c r="L281" s="186" t="str">
        <f aca="false">IF(AND(L$9&gt;=$F281,L$9&lt;=$F281,NOT(ISBLANK($F281))),$G281,"")</f>
        <v/>
      </c>
      <c r="M281" s="186" t="str">
        <f aca="false">IF(AND(M$9&gt;=$F281,M$9&lt;=$F281,NOT(ISBLANK($F281))),$G281,"")</f>
        <v/>
      </c>
      <c r="N281" s="186" t="str">
        <f aca="false">IF(AND(N$9&gt;=$F281,N$9&lt;=$F281,NOT(ISBLANK($F281))),$G281,"")</f>
        <v/>
      </c>
      <c r="O281" s="186" t="str">
        <f aca="false">IF(AND(O$9&gt;=$F281,O$9&lt;=$F281,NOT(ISBLANK($F281))),$G281,"")</f>
        <v/>
      </c>
      <c r="P281" s="186" t="str">
        <f aca="false">IF(AND(P$9&gt;=$F281,P$9&lt;=$F281,NOT(ISBLANK($F281))),$G281,"")</f>
        <v/>
      </c>
      <c r="Q281" s="186" t="str">
        <f aca="false">IF(AND(Q$9&gt;=$F281,Q$9&lt;=$F281,NOT(ISBLANK($F281))),$G281,"")</f>
        <v/>
      </c>
      <c r="R281" s="186" t="str">
        <f aca="false">IF(AND(R$9&gt;=$F281,R$9&lt;=$F281,NOT(ISBLANK($F281))),$G281,"")</f>
        <v/>
      </c>
    </row>
    <row r="282" customFormat="false" ht="15.05" hidden="true" customHeight="false" outlineLevel="0" collapsed="false">
      <c r="I282" s="342" t="s">
        <v>174</v>
      </c>
      <c r="L282" s="186" t="str">
        <f aca="false">IF(AND(L$9&gt;=$F282,L$9&lt;=$F282,NOT(ISBLANK($F282))),$G282,"")</f>
        <v/>
      </c>
      <c r="M282" s="186" t="str">
        <f aca="false">IF(AND(M$9&gt;=$F282,M$9&lt;=$F282,NOT(ISBLANK($F282))),$G282,"")</f>
        <v/>
      </c>
      <c r="N282" s="186" t="str">
        <f aca="false">IF(AND(N$9&gt;=$F282,N$9&lt;=$F282,NOT(ISBLANK($F282))),$G282,"")</f>
        <v/>
      </c>
      <c r="O282" s="186" t="str">
        <f aca="false">IF(AND(O$9&gt;=$F282,O$9&lt;=$F282,NOT(ISBLANK($F282))),$G282,"")</f>
        <v/>
      </c>
      <c r="P282" s="186" t="str">
        <f aca="false">IF(AND(P$9&gt;=$F282,P$9&lt;=$F282,NOT(ISBLANK($F282))),$G282,"")</f>
        <v/>
      </c>
      <c r="Q282" s="186" t="str">
        <f aca="false">IF(AND(Q$9&gt;=$F282,Q$9&lt;=$F282,NOT(ISBLANK($F282))),$G282,"")</f>
        <v/>
      </c>
      <c r="R282" s="186" t="str">
        <f aca="false">IF(AND(R$9&gt;=$F282,R$9&lt;=$F282,NOT(ISBLANK($F282))),$G282,"")</f>
        <v/>
      </c>
    </row>
    <row r="283" customFormat="false" ht="15.05" hidden="true" customHeight="false" outlineLevel="0" collapsed="false">
      <c r="I283" s="342" t="s">
        <v>174</v>
      </c>
      <c r="L283" s="186" t="str">
        <f aca="false">IF(AND(L$9&gt;=$F283,L$9&lt;=$F283,NOT(ISBLANK($F283))),$G283,"")</f>
        <v/>
      </c>
      <c r="M283" s="186" t="str">
        <f aca="false">IF(AND(M$9&gt;=$F283,M$9&lt;=$F283,NOT(ISBLANK($F283))),$G283,"")</f>
        <v/>
      </c>
      <c r="N283" s="186" t="str">
        <f aca="false">IF(AND(N$9&gt;=$F283,N$9&lt;=$F283,NOT(ISBLANK($F283))),$G283,"")</f>
        <v/>
      </c>
      <c r="O283" s="186" t="str">
        <f aca="false">IF(AND(O$9&gt;=$F283,O$9&lt;=$F283,NOT(ISBLANK($F283))),$G283,"")</f>
        <v/>
      </c>
      <c r="P283" s="186" t="str">
        <f aca="false">IF(AND(P$9&gt;=$F283,P$9&lt;=$F283,NOT(ISBLANK($F283))),$G283,"")</f>
        <v/>
      </c>
      <c r="Q283" s="186" t="str">
        <f aca="false">IF(AND(Q$9&gt;=$F283,Q$9&lt;=$F283,NOT(ISBLANK($F283))),$G283,"")</f>
        <v/>
      </c>
      <c r="R283" s="186" t="str">
        <f aca="false">IF(AND(R$9&gt;=$F283,R$9&lt;=$F283,NOT(ISBLANK($F283))),$G283,"")</f>
        <v/>
      </c>
    </row>
    <row r="284" customFormat="false" ht="15.05" hidden="true" customHeight="false" outlineLevel="0" collapsed="false">
      <c r="I284" s="342" t="s">
        <v>174</v>
      </c>
      <c r="L284" s="186" t="str">
        <f aca="false">IF(AND(L$9&gt;=$F284,L$9&lt;=$F284,NOT(ISBLANK($F284))),$G284,"")</f>
        <v/>
      </c>
      <c r="M284" s="186" t="str">
        <f aca="false">IF(AND(M$9&gt;=$F284,M$9&lt;=$F284,NOT(ISBLANK($F284))),$G284,"")</f>
        <v/>
      </c>
      <c r="N284" s="186" t="str">
        <f aca="false">IF(AND(N$9&gt;=$F284,N$9&lt;=$F284,NOT(ISBLANK($F284))),$G284,"")</f>
        <v/>
      </c>
      <c r="O284" s="186" t="str">
        <f aca="false">IF(AND(O$9&gt;=$F284,O$9&lt;=$F284,NOT(ISBLANK($F284))),$G284,"")</f>
        <v/>
      </c>
      <c r="P284" s="186" t="str">
        <f aca="false">IF(AND(P$9&gt;=$F284,P$9&lt;=$F284,NOT(ISBLANK($F284))),$G284,"")</f>
        <v/>
      </c>
      <c r="Q284" s="186" t="str">
        <f aca="false">IF(AND(Q$9&gt;=$F284,Q$9&lt;=$F284,NOT(ISBLANK($F284))),$G284,"")</f>
        <v/>
      </c>
      <c r="R284" s="186" t="str">
        <f aca="false">IF(AND(R$9&gt;=$F284,R$9&lt;=$F284,NOT(ISBLANK($F284))),$G284,"")</f>
        <v/>
      </c>
    </row>
    <row r="285" customFormat="false" ht="15.05" hidden="true" customHeight="false" outlineLevel="0" collapsed="false">
      <c r="I285" s="342" t="s">
        <v>174</v>
      </c>
      <c r="L285" s="186" t="str">
        <f aca="false">IF(AND(L$9&gt;=$F285,L$9&lt;=$F285,NOT(ISBLANK($F285))),$G285,"")</f>
        <v/>
      </c>
      <c r="M285" s="186" t="str">
        <f aca="false">IF(AND(M$9&gt;=$F285,M$9&lt;=$F285,NOT(ISBLANK($F285))),$G285,"")</f>
        <v/>
      </c>
      <c r="N285" s="186" t="str">
        <f aca="false">IF(AND(N$9&gt;=$F285,N$9&lt;=$F285,NOT(ISBLANK($F285))),$G285,"")</f>
        <v/>
      </c>
      <c r="O285" s="186" t="str">
        <f aca="false">IF(AND(O$9&gt;=$F285,O$9&lt;=$F285,NOT(ISBLANK($F285))),$G285,"")</f>
        <v/>
      </c>
      <c r="P285" s="186" t="str">
        <f aca="false">IF(AND(P$9&gt;=$F285,P$9&lt;=$F285,NOT(ISBLANK($F285))),$G285,"")</f>
        <v/>
      </c>
      <c r="Q285" s="186" t="str">
        <f aca="false">IF(AND(Q$9&gt;=$F285,Q$9&lt;=$F285,NOT(ISBLANK($F285))),$G285,"")</f>
        <v/>
      </c>
      <c r="R285" s="186" t="str">
        <f aca="false">IF(AND(R$9&gt;=$F285,R$9&lt;=$F285,NOT(ISBLANK($F285))),$G285,"")</f>
        <v/>
      </c>
    </row>
    <row r="286" customFormat="false" ht="15.05" hidden="true" customHeight="false" outlineLevel="0" collapsed="false">
      <c r="I286" s="342" t="s">
        <v>174</v>
      </c>
      <c r="L286" s="186" t="str">
        <f aca="false">IF(AND(L$9&gt;=$F286,L$9&lt;=$F286,NOT(ISBLANK($F286))),$G286,"")</f>
        <v/>
      </c>
      <c r="M286" s="186" t="str">
        <f aca="false">IF(AND(M$9&gt;=$F286,M$9&lt;=$F286,NOT(ISBLANK($F286))),$G286,"")</f>
        <v/>
      </c>
      <c r="N286" s="186" t="str">
        <f aca="false">IF(AND(N$9&gt;=$F286,N$9&lt;=$F286,NOT(ISBLANK($F286))),$G286,"")</f>
        <v/>
      </c>
      <c r="O286" s="186" t="str">
        <f aca="false">IF(AND(O$9&gt;=$F286,O$9&lt;=$F286,NOT(ISBLANK($F286))),$G286,"")</f>
        <v/>
      </c>
      <c r="P286" s="186" t="str">
        <f aca="false">IF(AND(P$9&gt;=$F286,P$9&lt;=$F286,NOT(ISBLANK($F286))),$G286,"")</f>
        <v/>
      </c>
      <c r="Q286" s="186" t="str">
        <f aca="false">IF(AND(Q$9&gt;=$F286,Q$9&lt;=$F286,NOT(ISBLANK($F286))),$G286,"")</f>
        <v/>
      </c>
      <c r="R286" s="186" t="str">
        <f aca="false">IF(AND(R$9&gt;=$F286,R$9&lt;=$F286,NOT(ISBLANK($F286))),$G286,"")</f>
        <v/>
      </c>
    </row>
    <row r="287" customFormat="false" ht="15.05" hidden="true" customHeight="false" outlineLevel="0" collapsed="false">
      <c r="I287" s="342" t="s">
        <v>174</v>
      </c>
      <c r="L287" s="186" t="str">
        <f aca="false">IF(AND(L$9&gt;=$F287,L$9&lt;=$F287,NOT(ISBLANK($F287))),$G287,"")</f>
        <v/>
      </c>
      <c r="M287" s="186" t="str">
        <f aca="false">IF(AND(M$9&gt;=$F287,M$9&lt;=$F287,NOT(ISBLANK($F287))),$G287,"")</f>
        <v/>
      </c>
      <c r="N287" s="186" t="str">
        <f aca="false">IF(AND(N$9&gt;=$F287,N$9&lt;=$F287,NOT(ISBLANK($F287))),$G287,"")</f>
        <v/>
      </c>
      <c r="O287" s="186" t="str">
        <f aca="false">IF(AND(O$9&gt;=$F287,O$9&lt;=$F287,NOT(ISBLANK($F287))),$G287,"")</f>
        <v/>
      </c>
      <c r="P287" s="186" t="str">
        <f aca="false">IF(AND(P$9&gt;=$F287,P$9&lt;=$F287,NOT(ISBLANK($F287))),$G287,"")</f>
        <v/>
      </c>
      <c r="Q287" s="186" t="str">
        <f aca="false">IF(AND(Q$9&gt;=$F287,Q$9&lt;=$F287,NOT(ISBLANK($F287))),$G287,"")</f>
        <v/>
      </c>
      <c r="R287" s="186" t="str">
        <f aca="false">IF(AND(R$9&gt;=$F287,R$9&lt;=$F287,NOT(ISBLANK($F287))),$G287,"")</f>
        <v/>
      </c>
    </row>
    <row r="288" customFormat="false" ht="15.05" hidden="true" customHeight="false" outlineLevel="0" collapsed="false">
      <c r="I288" s="342" t="s">
        <v>174</v>
      </c>
      <c r="L288" s="186" t="str">
        <f aca="false">IF(AND(L$9&gt;=$F288,L$9&lt;=$F288,NOT(ISBLANK($F288))),$G288,"")</f>
        <v/>
      </c>
      <c r="M288" s="186" t="str">
        <f aca="false">IF(AND(M$9&gt;=$F288,M$9&lt;=$F288,NOT(ISBLANK($F288))),$G288,"")</f>
        <v/>
      </c>
      <c r="N288" s="186" t="str">
        <f aca="false">IF(AND(N$9&gt;=$F288,N$9&lt;=$F288,NOT(ISBLANK($F288))),$G288,"")</f>
        <v/>
      </c>
      <c r="O288" s="186" t="str">
        <f aca="false">IF(AND(O$9&gt;=$F288,O$9&lt;=$F288,NOT(ISBLANK($F288))),$G288,"")</f>
        <v/>
      </c>
      <c r="P288" s="186" t="str">
        <f aca="false">IF(AND(P$9&gt;=$F288,P$9&lt;=$F288,NOT(ISBLANK($F288))),$G288,"")</f>
        <v/>
      </c>
      <c r="Q288" s="186" t="str">
        <f aca="false">IF(AND(Q$9&gt;=$F288,Q$9&lt;=$F288,NOT(ISBLANK($F288))),$G288,"")</f>
        <v/>
      </c>
      <c r="R288" s="186" t="str">
        <f aca="false">IF(AND(R$9&gt;=$F288,R$9&lt;=$F288,NOT(ISBLANK($F288))),$G288,"")</f>
        <v/>
      </c>
    </row>
    <row r="289" customFormat="false" ht="15.05" hidden="true" customHeight="false" outlineLevel="0" collapsed="false">
      <c r="I289" s="342" t="s">
        <v>174</v>
      </c>
      <c r="L289" s="186" t="str">
        <f aca="false">IF(AND(L$9&gt;=$F289,L$9&lt;=$F289,NOT(ISBLANK($F289))),$G289,"")</f>
        <v/>
      </c>
      <c r="M289" s="186" t="str">
        <f aca="false">IF(AND(M$9&gt;=$F289,M$9&lt;=$F289,NOT(ISBLANK($F289))),$G289,"")</f>
        <v/>
      </c>
      <c r="N289" s="186" t="str">
        <f aca="false">IF(AND(N$9&gt;=$F289,N$9&lt;=$F289,NOT(ISBLANK($F289))),$G289,"")</f>
        <v/>
      </c>
      <c r="O289" s="186" t="str">
        <f aca="false">IF(AND(O$9&gt;=$F289,O$9&lt;=$F289,NOT(ISBLANK($F289))),$G289,"")</f>
        <v/>
      </c>
      <c r="P289" s="186" t="str">
        <f aca="false">IF(AND(P$9&gt;=$F289,P$9&lt;=$F289,NOT(ISBLANK($F289))),$G289,"")</f>
        <v/>
      </c>
      <c r="Q289" s="186" t="str">
        <f aca="false">IF(AND(Q$9&gt;=$F289,Q$9&lt;=$F289,NOT(ISBLANK($F289))),$G289,"")</f>
        <v/>
      </c>
      <c r="R289" s="186" t="str">
        <f aca="false">IF(AND(R$9&gt;=$F289,R$9&lt;=$F289,NOT(ISBLANK($F289))),$G289,"")</f>
        <v/>
      </c>
    </row>
    <row r="290" customFormat="false" ht="15.05" hidden="true" customHeight="false" outlineLevel="0" collapsed="false">
      <c r="I290" s="342" t="s">
        <v>174</v>
      </c>
      <c r="L290" s="186" t="str">
        <f aca="false">IF(AND(L$9&gt;=$F290,L$9&lt;=$F290,NOT(ISBLANK($F290))),$G290,"")</f>
        <v/>
      </c>
      <c r="M290" s="186" t="str">
        <f aca="false">IF(AND(M$9&gt;=$F290,M$9&lt;=$F290,NOT(ISBLANK($F290))),$G290,"")</f>
        <v/>
      </c>
      <c r="N290" s="186" t="str">
        <f aca="false">IF(AND(N$9&gt;=$F290,N$9&lt;=$F290,NOT(ISBLANK($F290))),$G290,"")</f>
        <v/>
      </c>
      <c r="O290" s="186" t="str">
        <f aca="false">IF(AND(O$9&gt;=$F290,O$9&lt;=$F290,NOT(ISBLANK($F290))),$G290,"")</f>
        <v/>
      </c>
      <c r="P290" s="186" t="str">
        <f aca="false">IF(AND(P$9&gt;=$F290,P$9&lt;=$F290,NOT(ISBLANK($F290))),$G290,"")</f>
        <v/>
      </c>
      <c r="Q290" s="186" t="str">
        <f aca="false">IF(AND(Q$9&gt;=$F290,Q$9&lt;=$F290,NOT(ISBLANK($F290))),$G290,"")</f>
        <v/>
      </c>
      <c r="R290" s="186" t="str">
        <f aca="false">IF(AND(R$9&gt;=$F290,R$9&lt;=$F290,NOT(ISBLANK($F290))),$G290,"")</f>
        <v/>
      </c>
    </row>
    <row r="291" customFormat="false" ht="15.05" hidden="true" customHeight="false" outlineLevel="0" collapsed="false">
      <c r="I291" s="342" t="s">
        <v>174</v>
      </c>
      <c r="L291" s="186" t="str">
        <f aca="false">IF(AND(L$9&gt;=$F291,L$9&lt;=$F291,NOT(ISBLANK($F291))),$G291,"")</f>
        <v/>
      </c>
      <c r="M291" s="186" t="str">
        <f aca="false">IF(AND(M$9&gt;=$F291,M$9&lt;=$F291,NOT(ISBLANK($F291))),$G291,"")</f>
        <v/>
      </c>
      <c r="N291" s="186" t="str">
        <f aca="false">IF(AND(N$9&gt;=$F291,N$9&lt;=$F291,NOT(ISBLANK($F291))),$G291,"")</f>
        <v/>
      </c>
      <c r="O291" s="186" t="str">
        <f aca="false">IF(AND(O$9&gt;=$F291,O$9&lt;=$F291,NOT(ISBLANK($F291))),$G291,"")</f>
        <v/>
      </c>
      <c r="P291" s="186" t="str">
        <f aca="false">IF(AND(P$9&gt;=$F291,P$9&lt;=$F291,NOT(ISBLANK($F291))),$G291,"")</f>
        <v/>
      </c>
      <c r="Q291" s="186" t="str">
        <f aca="false">IF(AND(Q$9&gt;=$F291,Q$9&lt;=$F291,NOT(ISBLANK($F291))),$G291,"")</f>
        <v/>
      </c>
      <c r="R291" s="186" t="str">
        <f aca="false">IF(AND(R$9&gt;=$F291,R$9&lt;=$F291,NOT(ISBLANK($F291))),$G291,"")</f>
        <v/>
      </c>
    </row>
    <row r="292" customFormat="false" ht="15.05" hidden="true" customHeight="false" outlineLevel="0" collapsed="false">
      <c r="I292" s="342" t="s">
        <v>174</v>
      </c>
      <c r="L292" s="186" t="str">
        <f aca="false">IF(AND(L$9&gt;=$F292,L$9&lt;=$F292,NOT(ISBLANK($F292))),$G292,"")</f>
        <v/>
      </c>
      <c r="M292" s="186" t="str">
        <f aca="false">IF(AND(M$9&gt;=$F292,M$9&lt;=$F292,NOT(ISBLANK($F292))),$G292,"")</f>
        <v/>
      </c>
      <c r="N292" s="186" t="str">
        <f aca="false">IF(AND(N$9&gt;=$F292,N$9&lt;=$F292,NOT(ISBLANK($F292))),$G292,"")</f>
        <v/>
      </c>
      <c r="O292" s="186" t="str">
        <f aca="false">IF(AND(O$9&gt;=$F292,O$9&lt;=$F292,NOT(ISBLANK($F292))),$G292,"")</f>
        <v/>
      </c>
      <c r="P292" s="186" t="str">
        <f aca="false">IF(AND(P$9&gt;=$F292,P$9&lt;=$F292,NOT(ISBLANK($F292))),$G292,"")</f>
        <v/>
      </c>
      <c r="Q292" s="186" t="str">
        <f aca="false">IF(AND(Q$9&gt;=$F292,Q$9&lt;=$F292,NOT(ISBLANK($F292))),$G292,"")</f>
        <v/>
      </c>
      <c r="R292" s="186" t="str">
        <f aca="false">IF(AND(R$9&gt;=$F292,R$9&lt;=$F292,NOT(ISBLANK($F292))),$G292,"")</f>
        <v/>
      </c>
    </row>
    <row r="293" customFormat="false" ht="15.05" hidden="true" customHeight="false" outlineLevel="0" collapsed="false">
      <c r="I293" s="342" t="s">
        <v>174</v>
      </c>
      <c r="L293" s="186" t="str">
        <f aca="false">IF(AND(L$9&gt;=$F293,L$9&lt;=$F293,NOT(ISBLANK($F293))),$G293,"")</f>
        <v/>
      </c>
      <c r="M293" s="186" t="str">
        <f aca="false">IF(AND(M$9&gt;=$F293,M$9&lt;=$F293,NOT(ISBLANK($F293))),$G293,"")</f>
        <v/>
      </c>
      <c r="N293" s="186" t="str">
        <f aca="false">IF(AND(N$9&gt;=$F293,N$9&lt;=$F293,NOT(ISBLANK($F293))),$G293,"")</f>
        <v/>
      </c>
      <c r="O293" s="186" t="str">
        <f aca="false">IF(AND(O$9&gt;=$F293,O$9&lt;=$F293,NOT(ISBLANK($F293))),$G293,"")</f>
        <v/>
      </c>
      <c r="P293" s="186" t="str">
        <f aca="false">IF(AND(P$9&gt;=$F293,P$9&lt;=$F293,NOT(ISBLANK($F293))),$G293,"")</f>
        <v/>
      </c>
      <c r="Q293" s="186" t="str">
        <f aca="false">IF(AND(Q$9&gt;=$F293,Q$9&lt;=$F293,NOT(ISBLANK($F293))),$G293,"")</f>
        <v/>
      </c>
      <c r="R293" s="186" t="str">
        <f aca="false">IF(AND(R$9&gt;=$F293,R$9&lt;=$F293,NOT(ISBLANK($F293))),$G293,"")</f>
        <v/>
      </c>
    </row>
    <row r="294" customFormat="false" ht="15.05" hidden="true" customHeight="false" outlineLevel="0" collapsed="false">
      <c r="I294" s="342" t="s">
        <v>174</v>
      </c>
      <c r="L294" s="186" t="str">
        <f aca="false">IF(AND(L$9&gt;=$F294,L$9&lt;=$F294,NOT(ISBLANK($F294))),$G294,"")</f>
        <v/>
      </c>
      <c r="M294" s="186" t="str">
        <f aca="false">IF(AND(M$9&gt;=$F294,M$9&lt;=$F294,NOT(ISBLANK($F294))),$G294,"")</f>
        <v/>
      </c>
      <c r="N294" s="186" t="str">
        <f aca="false">IF(AND(N$9&gt;=$F294,N$9&lt;=$F294,NOT(ISBLANK($F294))),$G294,"")</f>
        <v/>
      </c>
      <c r="O294" s="186" t="str">
        <f aca="false">IF(AND(O$9&gt;=$F294,O$9&lt;=$F294,NOT(ISBLANK($F294))),$G294,"")</f>
        <v/>
      </c>
      <c r="P294" s="186" t="str">
        <f aca="false">IF(AND(P$9&gt;=$F294,P$9&lt;=$F294,NOT(ISBLANK($F294))),$G294,"")</f>
        <v/>
      </c>
      <c r="Q294" s="186" t="str">
        <f aca="false">IF(AND(Q$9&gt;=$F294,Q$9&lt;=$F294,NOT(ISBLANK($F294))),$G294,"")</f>
        <v/>
      </c>
      <c r="R294" s="186" t="str">
        <f aca="false">IF(AND(R$9&gt;=$F294,R$9&lt;=$F294,NOT(ISBLANK($F294))),$G294,"")</f>
        <v/>
      </c>
    </row>
    <row r="295" customFormat="false" ht="15.05" hidden="true" customHeight="false" outlineLevel="0" collapsed="false">
      <c r="I295" s="342" t="s">
        <v>174</v>
      </c>
      <c r="L295" s="186" t="str">
        <f aca="false">IF(AND(L$9&gt;=$F295,L$9&lt;=$F295,NOT(ISBLANK($F295))),$G295,"")</f>
        <v/>
      </c>
      <c r="M295" s="186" t="str">
        <f aca="false">IF(AND(M$9&gt;=$F295,M$9&lt;=$F295,NOT(ISBLANK($F295))),$G295,"")</f>
        <v/>
      </c>
      <c r="N295" s="186" t="str">
        <f aca="false">IF(AND(N$9&gt;=$F295,N$9&lt;=$F295,NOT(ISBLANK($F295))),$G295,"")</f>
        <v/>
      </c>
      <c r="O295" s="186" t="str">
        <f aca="false">IF(AND(O$9&gt;=$F295,O$9&lt;=$F295,NOT(ISBLANK($F295))),$G295,"")</f>
        <v/>
      </c>
      <c r="P295" s="186" t="str">
        <f aca="false">IF(AND(P$9&gt;=$F295,P$9&lt;=$F295,NOT(ISBLANK($F295))),$G295,"")</f>
        <v/>
      </c>
      <c r="Q295" s="186" t="str">
        <f aca="false">IF(AND(Q$9&gt;=$F295,Q$9&lt;=$F295,NOT(ISBLANK($F295))),$G295,"")</f>
        <v/>
      </c>
      <c r="R295" s="186" t="str">
        <f aca="false">IF(AND(R$9&gt;=$F295,R$9&lt;=$F295,NOT(ISBLANK($F295))),$G295,"")</f>
        <v/>
      </c>
    </row>
    <row r="296" customFormat="false" ht="15.05" hidden="true" customHeight="false" outlineLevel="0" collapsed="false">
      <c r="I296" s="342" t="s">
        <v>174</v>
      </c>
      <c r="L296" s="186" t="str">
        <f aca="false">IF(AND(L$9&gt;=$F296,L$9&lt;=$F296,NOT(ISBLANK($F296))),$G296,"")</f>
        <v/>
      </c>
      <c r="M296" s="186" t="str">
        <f aca="false">IF(AND(M$9&gt;=$F296,M$9&lt;=$F296,NOT(ISBLANK($F296))),$G296,"")</f>
        <v/>
      </c>
      <c r="N296" s="186" t="str">
        <f aca="false">IF(AND(N$9&gt;=$F296,N$9&lt;=$F296,NOT(ISBLANK($F296))),$G296,"")</f>
        <v/>
      </c>
      <c r="O296" s="186" t="str">
        <f aca="false">IF(AND(O$9&gt;=$F296,O$9&lt;=$F296,NOT(ISBLANK($F296))),$G296,"")</f>
        <v/>
      </c>
      <c r="P296" s="186" t="str">
        <f aca="false">IF(AND(P$9&gt;=$F296,P$9&lt;=$F296,NOT(ISBLANK($F296))),$G296,"")</f>
        <v/>
      </c>
      <c r="Q296" s="186" t="str">
        <f aca="false">IF(AND(Q$9&gt;=$F296,Q$9&lt;=$F296,NOT(ISBLANK($F296))),$G296,"")</f>
        <v/>
      </c>
      <c r="R296" s="186" t="str">
        <f aca="false">IF(AND(R$9&gt;=$F296,R$9&lt;=$F296,NOT(ISBLANK($F296))),$G296,"")</f>
        <v/>
      </c>
    </row>
    <row r="297" customFormat="false" ht="15.05" hidden="true" customHeight="false" outlineLevel="0" collapsed="false">
      <c r="I297" s="342" t="s">
        <v>174</v>
      </c>
      <c r="L297" s="186" t="str">
        <f aca="false">IF(AND(L$9&gt;=$F297,L$9&lt;=$F297,NOT(ISBLANK($F297))),$G297,"")</f>
        <v/>
      </c>
      <c r="M297" s="186" t="str">
        <f aca="false">IF(AND(M$9&gt;=$F297,M$9&lt;=$F297,NOT(ISBLANK($F297))),$G297,"")</f>
        <v/>
      </c>
      <c r="N297" s="186" t="str">
        <f aca="false">IF(AND(N$9&gt;=$F297,N$9&lt;=$F297,NOT(ISBLANK($F297))),$G297,"")</f>
        <v/>
      </c>
      <c r="O297" s="186" t="str">
        <f aca="false">IF(AND(O$9&gt;=$F297,O$9&lt;=$F297,NOT(ISBLANK($F297))),$G297,"")</f>
        <v/>
      </c>
      <c r="P297" s="186" t="str">
        <f aca="false">IF(AND(P$9&gt;=$F297,P$9&lt;=$F297,NOT(ISBLANK($F297))),$G297,"")</f>
        <v/>
      </c>
      <c r="Q297" s="186" t="str">
        <f aca="false">IF(AND(Q$9&gt;=$F297,Q$9&lt;=$F297,NOT(ISBLANK($F297))),$G297,"")</f>
        <v/>
      </c>
      <c r="R297" s="186" t="str">
        <f aca="false">IF(AND(R$9&gt;=$F297,R$9&lt;=$F297,NOT(ISBLANK($F297))),$G297,"")</f>
        <v/>
      </c>
    </row>
    <row r="298" customFormat="false" ht="15.05" hidden="true" customHeight="false" outlineLevel="0" collapsed="false">
      <c r="I298" s="342" t="s">
        <v>174</v>
      </c>
      <c r="L298" s="186" t="str">
        <f aca="false">IF(AND(L$9&gt;=$F298,L$9&lt;=$F298,NOT(ISBLANK($F298))),$G298,"")</f>
        <v/>
      </c>
      <c r="M298" s="186" t="str">
        <f aca="false">IF(AND(M$9&gt;=$F298,M$9&lt;=$F298,NOT(ISBLANK($F298))),$G298,"")</f>
        <v/>
      </c>
      <c r="N298" s="186" t="str">
        <f aca="false">IF(AND(N$9&gt;=$F298,N$9&lt;=$F298,NOT(ISBLANK($F298))),$G298,"")</f>
        <v/>
      </c>
      <c r="O298" s="186" t="str">
        <f aca="false">IF(AND(O$9&gt;=$F298,O$9&lt;=$F298,NOT(ISBLANK($F298))),$G298,"")</f>
        <v/>
      </c>
      <c r="P298" s="186" t="str">
        <f aca="false">IF(AND(P$9&gt;=$F298,P$9&lt;=$F298,NOT(ISBLANK($F298))),$G298,"")</f>
        <v/>
      </c>
      <c r="Q298" s="186" t="str">
        <f aca="false">IF(AND(Q$9&gt;=$F298,Q$9&lt;=$F298,NOT(ISBLANK($F298))),$G298,"")</f>
        <v/>
      </c>
      <c r="R298" s="186" t="str">
        <f aca="false">IF(AND(R$9&gt;=$F298,R$9&lt;=$F298,NOT(ISBLANK($F298))),$G298,"")</f>
        <v/>
      </c>
    </row>
    <row r="299" customFormat="false" ht="15.05" hidden="true" customHeight="false" outlineLevel="0" collapsed="false">
      <c r="I299" s="342" t="s">
        <v>174</v>
      </c>
      <c r="L299" s="186" t="str">
        <f aca="false">IF(AND(L$9&gt;=$F299,L$9&lt;=$F299,NOT(ISBLANK($F299))),$G299,"")</f>
        <v/>
      </c>
      <c r="M299" s="186" t="str">
        <f aca="false">IF(AND(M$9&gt;=$F299,M$9&lt;=$F299,NOT(ISBLANK($F299))),$G299,"")</f>
        <v/>
      </c>
      <c r="N299" s="186" t="str">
        <f aca="false">IF(AND(N$9&gt;=$F299,N$9&lt;=$F299,NOT(ISBLANK($F299))),$G299,"")</f>
        <v/>
      </c>
      <c r="O299" s="186" t="str">
        <f aca="false">IF(AND(O$9&gt;=$F299,O$9&lt;=$F299,NOT(ISBLANK($F299))),$G299,"")</f>
        <v/>
      </c>
      <c r="P299" s="186" t="str">
        <f aca="false">IF(AND(P$9&gt;=$F299,P$9&lt;=$F299,NOT(ISBLANK($F299))),$G299,"")</f>
        <v/>
      </c>
      <c r="Q299" s="186" t="str">
        <f aca="false">IF(AND(Q$9&gt;=$F299,Q$9&lt;=$F299,NOT(ISBLANK($F299))),$G299,"")</f>
        <v/>
      </c>
      <c r="R299" s="186" t="str">
        <f aca="false">IF(AND(R$9&gt;=$F299,R$9&lt;=$F299,NOT(ISBLANK($F299))),$G299,"")</f>
        <v/>
      </c>
    </row>
    <row r="300" customFormat="false" ht="15.05" hidden="true" customHeight="false" outlineLevel="0" collapsed="false">
      <c r="I300" s="342" t="s">
        <v>174</v>
      </c>
      <c r="L300" s="186" t="str">
        <f aca="false">IF(AND(L$9&gt;=$F300,L$9&lt;=$F300,NOT(ISBLANK($F300))),$G300,"")</f>
        <v/>
      </c>
      <c r="M300" s="186" t="str">
        <f aca="false">IF(AND(M$9&gt;=$F300,M$9&lt;=$F300,NOT(ISBLANK($F300))),$G300,"")</f>
        <v/>
      </c>
      <c r="N300" s="186" t="str">
        <f aca="false">IF(AND(N$9&gt;=$F300,N$9&lt;=$F300,NOT(ISBLANK($F300))),$G300,"")</f>
        <v/>
      </c>
      <c r="O300" s="186" t="str">
        <f aca="false">IF(AND(O$9&gt;=$F300,O$9&lt;=$F300,NOT(ISBLANK($F300))),$G300,"")</f>
        <v/>
      </c>
      <c r="P300" s="186" t="str">
        <f aca="false">IF(AND(P$9&gt;=$F300,P$9&lt;=$F300,NOT(ISBLANK($F300))),$G300,"")</f>
        <v/>
      </c>
      <c r="Q300" s="186" t="str">
        <f aca="false">IF(AND(Q$9&gt;=$F300,Q$9&lt;=$F300,NOT(ISBLANK($F300))),$G300,"")</f>
        <v/>
      </c>
      <c r="R300" s="186" t="str">
        <f aca="false">IF(AND(R$9&gt;=$F300,R$9&lt;=$F300,NOT(ISBLANK($F300))),$G300,"")</f>
        <v/>
      </c>
    </row>
    <row r="301" customFormat="false" ht="15.05" hidden="true" customHeight="false" outlineLevel="0" collapsed="false">
      <c r="I301" s="342" t="s">
        <v>174</v>
      </c>
      <c r="L301" s="186" t="str">
        <f aca="false">IF(AND(L$9&gt;=$F301,L$9&lt;=$F301,NOT(ISBLANK($F301))),$G301,"")</f>
        <v/>
      </c>
      <c r="M301" s="186" t="str">
        <f aca="false">IF(AND(M$9&gt;=$F301,M$9&lt;=$F301,NOT(ISBLANK($F301))),$G301,"")</f>
        <v/>
      </c>
      <c r="N301" s="186" t="str">
        <f aca="false">IF(AND(N$9&gt;=$F301,N$9&lt;=$F301,NOT(ISBLANK($F301))),$G301,"")</f>
        <v/>
      </c>
      <c r="O301" s="186" t="str">
        <f aca="false">IF(AND(O$9&gt;=$F301,O$9&lt;=$F301,NOT(ISBLANK($F301))),$G301,"")</f>
        <v/>
      </c>
      <c r="P301" s="186" t="str">
        <f aca="false">IF(AND(P$9&gt;=$F301,P$9&lt;=$F301,NOT(ISBLANK($F301))),$G301,"")</f>
        <v/>
      </c>
      <c r="Q301" s="186" t="str">
        <f aca="false">IF(AND(Q$9&gt;=$F301,Q$9&lt;=$F301,NOT(ISBLANK($F301))),$G301,"")</f>
        <v/>
      </c>
      <c r="R301" s="186" t="str">
        <f aca="false">IF(AND(R$9&gt;=$F301,R$9&lt;=$F301,NOT(ISBLANK($F301))),$G301,"")</f>
        <v/>
      </c>
    </row>
    <row r="302" customFormat="false" ht="15.05" hidden="true" customHeight="false" outlineLevel="0" collapsed="false">
      <c r="I302" s="342" t="s">
        <v>174</v>
      </c>
      <c r="L302" s="186" t="str">
        <f aca="false">IF(AND(L$9&gt;=$F302,L$9&lt;=$F302,NOT(ISBLANK($F302))),$G302,"")</f>
        <v/>
      </c>
      <c r="M302" s="186" t="str">
        <f aca="false">IF(AND(M$9&gt;=$F302,M$9&lt;=$F302,NOT(ISBLANK($F302))),$G302,"")</f>
        <v/>
      </c>
      <c r="N302" s="186" t="str">
        <f aca="false">IF(AND(N$9&gt;=$F302,N$9&lt;=$F302,NOT(ISBLANK($F302))),$G302,"")</f>
        <v/>
      </c>
      <c r="O302" s="186" t="str">
        <f aca="false">IF(AND(O$9&gt;=$F302,O$9&lt;=$F302,NOT(ISBLANK($F302))),$G302,"")</f>
        <v/>
      </c>
      <c r="P302" s="186" t="str">
        <f aca="false">IF(AND(P$9&gt;=$F302,P$9&lt;=$F302,NOT(ISBLANK($F302))),$G302,"")</f>
        <v/>
      </c>
      <c r="Q302" s="186" t="str">
        <f aca="false">IF(AND(Q$9&gt;=$F302,Q$9&lt;=$F302,NOT(ISBLANK($F302))),$G302,"")</f>
        <v/>
      </c>
      <c r="R302" s="186" t="str">
        <f aca="false">IF(AND(R$9&gt;=$F302,R$9&lt;=$F302,NOT(ISBLANK($F302))),$G302,"")</f>
        <v/>
      </c>
    </row>
    <row r="303" customFormat="false" ht="15.05" hidden="true" customHeight="false" outlineLevel="0" collapsed="false">
      <c r="I303" s="342" t="s">
        <v>174</v>
      </c>
      <c r="L303" s="186" t="str">
        <f aca="false">IF(AND(L$9&gt;=$F303,L$9&lt;=$F303,NOT(ISBLANK($F303))),$G303,"")</f>
        <v/>
      </c>
      <c r="M303" s="186" t="str">
        <f aca="false">IF(AND(M$9&gt;=$F303,M$9&lt;=$F303,NOT(ISBLANK($F303))),$G303,"")</f>
        <v/>
      </c>
      <c r="N303" s="186" t="str">
        <f aca="false">IF(AND(N$9&gt;=$F303,N$9&lt;=$F303,NOT(ISBLANK($F303))),$G303,"")</f>
        <v/>
      </c>
      <c r="O303" s="186" t="str">
        <f aca="false">IF(AND(O$9&gt;=$F303,O$9&lt;=$F303,NOT(ISBLANK($F303))),$G303,"")</f>
        <v/>
      </c>
      <c r="P303" s="186" t="str">
        <f aca="false">IF(AND(P$9&gt;=$F303,P$9&lt;=$F303,NOT(ISBLANK($F303))),$G303,"")</f>
        <v/>
      </c>
      <c r="Q303" s="186" t="str">
        <f aca="false">IF(AND(Q$9&gt;=$F303,Q$9&lt;=$F303,NOT(ISBLANK($F303))),$G303,"")</f>
        <v/>
      </c>
      <c r="R303" s="186" t="str">
        <f aca="false">IF(AND(R$9&gt;=$F303,R$9&lt;=$F303,NOT(ISBLANK($F303))),$G303,"")</f>
        <v/>
      </c>
    </row>
    <row r="304" customFormat="false" ht="15.05" hidden="true" customHeight="false" outlineLevel="0" collapsed="false">
      <c r="I304" s="342" t="s">
        <v>174</v>
      </c>
      <c r="L304" s="186" t="str">
        <f aca="false">IF(AND(L$9&gt;=$F304,L$9&lt;=$F304,NOT(ISBLANK($F304))),$G304,"")</f>
        <v/>
      </c>
      <c r="M304" s="186" t="str">
        <f aca="false">IF(AND(M$9&gt;=$F304,M$9&lt;=$F304,NOT(ISBLANK($F304))),$G304,"")</f>
        <v/>
      </c>
      <c r="N304" s="186" t="str">
        <f aca="false">IF(AND(N$9&gt;=$F304,N$9&lt;=$F304,NOT(ISBLANK($F304))),$G304,"")</f>
        <v/>
      </c>
      <c r="O304" s="186" t="str">
        <f aca="false">IF(AND(O$9&gt;=$F304,O$9&lt;=$F304,NOT(ISBLANK($F304))),$G304,"")</f>
        <v/>
      </c>
      <c r="P304" s="186" t="str">
        <f aca="false">IF(AND(P$9&gt;=$F304,P$9&lt;=$F304,NOT(ISBLANK($F304))),$G304,"")</f>
        <v/>
      </c>
      <c r="Q304" s="186" t="str">
        <f aca="false">IF(AND(Q$9&gt;=$F304,Q$9&lt;=$F304,NOT(ISBLANK($F304))),$G304,"")</f>
        <v/>
      </c>
      <c r="R304" s="186" t="str">
        <f aca="false">IF(AND(R$9&gt;=$F304,R$9&lt;=$F304,NOT(ISBLANK($F304))),$G304,"")</f>
        <v/>
      </c>
    </row>
    <row r="305" customFormat="false" ht="15.05" hidden="true" customHeight="false" outlineLevel="0" collapsed="false">
      <c r="I305" s="342" t="s">
        <v>174</v>
      </c>
      <c r="L305" s="186" t="str">
        <f aca="false">IF(AND(L$9&gt;=$F305,L$9&lt;=$F305,NOT(ISBLANK($F305))),$G305,"")</f>
        <v/>
      </c>
      <c r="M305" s="186" t="str">
        <f aca="false">IF(AND(M$9&gt;=$F305,M$9&lt;=$F305,NOT(ISBLANK($F305))),$G305,"")</f>
        <v/>
      </c>
      <c r="N305" s="186" t="str">
        <f aca="false">IF(AND(N$9&gt;=$F305,N$9&lt;=$F305,NOT(ISBLANK($F305))),$G305,"")</f>
        <v/>
      </c>
      <c r="O305" s="186" t="str">
        <f aca="false">IF(AND(O$9&gt;=$F305,O$9&lt;=$F305,NOT(ISBLANK($F305))),$G305,"")</f>
        <v/>
      </c>
      <c r="P305" s="186" t="str">
        <f aca="false">IF(AND(P$9&gt;=$F305,P$9&lt;=$F305,NOT(ISBLANK($F305))),$G305,"")</f>
        <v/>
      </c>
      <c r="Q305" s="186" t="str">
        <f aca="false">IF(AND(Q$9&gt;=$F305,Q$9&lt;=$F305,NOT(ISBLANK($F305))),$G305,"")</f>
        <v/>
      </c>
      <c r="R305" s="186" t="str">
        <f aca="false">IF(AND(R$9&gt;=$F305,R$9&lt;=$F305,NOT(ISBLANK($F305))),$G305,"")</f>
        <v/>
      </c>
    </row>
    <row r="306" customFormat="false" ht="15.05" hidden="true" customHeight="false" outlineLevel="0" collapsed="false">
      <c r="I306" s="342" t="s">
        <v>168</v>
      </c>
      <c r="L306" s="186" t="str">
        <f aca="false">IF(AND(L$9&gt;=$F306,L$9&lt;=$F306,NOT(ISBLANK($F306))),$G306,"")</f>
        <v/>
      </c>
      <c r="M306" s="186" t="str">
        <f aca="false">IF(AND(M$9&gt;=$F306,M$9&lt;=$F306,NOT(ISBLANK($F306))),$G306,"")</f>
        <v/>
      </c>
      <c r="N306" s="186" t="str">
        <f aca="false">IF(AND(N$9&gt;=$F306,N$9&lt;=$F306,NOT(ISBLANK($F306))),$G306,"")</f>
        <v/>
      </c>
      <c r="O306" s="186" t="str">
        <f aca="false">IF(AND(O$9&gt;=$F306,O$9&lt;=$F306,NOT(ISBLANK($F306))),$G306,"")</f>
        <v/>
      </c>
      <c r="P306" s="186" t="str">
        <f aca="false">IF(AND(P$9&gt;=$F306,P$9&lt;=$F306,NOT(ISBLANK($F306))),$G306,"")</f>
        <v/>
      </c>
      <c r="Q306" s="186" t="str">
        <f aca="false">IF(AND(Q$9&gt;=$F306,Q$9&lt;=$F306,NOT(ISBLANK($F306))),$G306,"")</f>
        <v/>
      </c>
      <c r="R306" s="186" t="str">
        <f aca="false">IF(AND(R$9&gt;=$F306,R$9&lt;=$F306,NOT(ISBLANK($F306))),$G306,"")</f>
        <v/>
      </c>
    </row>
    <row r="307" customFormat="false" ht="15.05" hidden="true" customHeight="false" outlineLevel="0" collapsed="false">
      <c r="I307" s="342" t="s">
        <v>174</v>
      </c>
      <c r="L307" s="186" t="str">
        <f aca="false">IF(AND(L$9&gt;=$F307,L$9&lt;=$F307,NOT(ISBLANK($F307))),$G307,"")</f>
        <v/>
      </c>
      <c r="M307" s="186" t="str">
        <f aca="false">IF(AND(M$9&gt;=$F307,M$9&lt;=$F307,NOT(ISBLANK($F307))),$G307,"")</f>
        <v/>
      </c>
      <c r="N307" s="186" t="str">
        <f aca="false">IF(AND(N$9&gt;=$F307,N$9&lt;=$F307,NOT(ISBLANK($F307))),$G307,"")</f>
        <v/>
      </c>
      <c r="O307" s="186" t="str">
        <f aca="false">IF(AND(O$9&gt;=$F307,O$9&lt;=$F307,NOT(ISBLANK($F307))),$G307,"")</f>
        <v/>
      </c>
      <c r="P307" s="186" t="str">
        <f aca="false">IF(AND(P$9&gt;=$F307,P$9&lt;=$F307,NOT(ISBLANK($F307))),$G307,"")</f>
        <v/>
      </c>
      <c r="Q307" s="186" t="str">
        <f aca="false">IF(AND(Q$9&gt;=$F307,Q$9&lt;=$F307,NOT(ISBLANK($F307))),$G307,"")</f>
        <v/>
      </c>
      <c r="R307" s="186" t="str">
        <f aca="false">IF(AND(R$9&gt;=$F307,R$9&lt;=$F307,NOT(ISBLANK($F307))),$G307,"")</f>
        <v/>
      </c>
    </row>
    <row r="308" customFormat="false" ht="15.05" hidden="true" customHeight="false" outlineLevel="0" collapsed="false">
      <c r="I308" s="342" t="s">
        <v>174</v>
      </c>
      <c r="L308" s="186" t="str">
        <f aca="false">IF(AND(L$9&gt;=$F308,L$9&lt;=$F308,NOT(ISBLANK($F308))),$G308,"")</f>
        <v/>
      </c>
      <c r="M308" s="186" t="str">
        <f aca="false">IF(AND(M$9&gt;=$F308,M$9&lt;=$F308,NOT(ISBLANK($F308))),$G308,"")</f>
        <v/>
      </c>
      <c r="N308" s="186" t="str">
        <f aca="false">IF(AND(N$9&gt;=$F308,N$9&lt;=$F308,NOT(ISBLANK($F308))),$G308,"")</f>
        <v/>
      </c>
      <c r="O308" s="186" t="str">
        <f aca="false">IF(AND(O$9&gt;=$F308,O$9&lt;=$F308,NOT(ISBLANK($F308))),$G308,"")</f>
        <v/>
      </c>
      <c r="P308" s="186" t="str">
        <f aca="false">IF(AND(P$9&gt;=$F308,P$9&lt;=$F308,NOT(ISBLANK($F308))),$G308,"")</f>
        <v/>
      </c>
      <c r="Q308" s="186" t="str">
        <f aca="false">IF(AND(Q$9&gt;=$F308,Q$9&lt;=$F308,NOT(ISBLANK($F308))),$G308,"")</f>
        <v/>
      </c>
      <c r="R308" s="186" t="str">
        <f aca="false">IF(AND(R$9&gt;=$F308,R$9&lt;=$F308,NOT(ISBLANK($F308))),$G308,"")</f>
        <v/>
      </c>
    </row>
    <row r="309" customFormat="false" ht="15.05" hidden="true" customHeight="false" outlineLevel="0" collapsed="false">
      <c r="I309" s="342" t="s">
        <v>174</v>
      </c>
      <c r="L309" s="186" t="str">
        <f aca="false">IF(AND(L$9&gt;=$F309,L$9&lt;=$F309,NOT(ISBLANK($F309))),$G309,"")</f>
        <v/>
      </c>
      <c r="M309" s="186" t="str">
        <f aca="false">IF(AND(M$9&gt;=$F309,M$9&lt;=$F309,NOT(ISBLANK($F309))),$G309,"")</f>
        <v/>
      </c>
      <c r="N309" s="186" t="str">
        <f aca="false">IF(AND(N$9&gt;=$F309,N$9&lt;=$F309,NOT(ISBLANK($F309))),$G309,"")</f>
        <v/>
      </c>
      <c r="O309" s="186" t="str">
        <f aca="false">IF(AND(O$9&gt;=$F309,O$9&lt;=$F309,NOT(ISBLANK($F309))),$G309,"")</f>
        <v/>
      </c>
      <c r="P309" s="186" t="str">
        <f aca="false">IF(AND(P$9&gt;=$F309,P$9&lt;=$F309,NOT(ISBLANK($F309))),$G309,"")</f>
        <v/>
      </c>
      <c r="Q309" s="186" t="str">
        <f aca="false">IF(AND(Q$9&gt;=$F309,Q$9&lt;=$F309,NOT(ISBLANK($F309))),$G309,"")</f>
        <v/>
      </c>
      <c r="R309" s="186" t="str">
        <f aca="false">IF(AND(R$9&gt;=$F309,R$9&lt;=$F309,NOT(ISBLANK($F309))),$G309,"")</f>
        <v/>
      </c>
    </row>
    <row r="310" customFormat="false" ht="15.05" hidden="true" customHeight="false" outlineLevel="0" collapsed="false">
      <c r="I310" s="342" t="s">
        <v>174</v>
      </c>
      <c r="L310" s="186" t="str">
        <f aca="false">IF(AND(L$9&gt;=$F310,L$9&lt;=$F310,NOT(ISBLANK($F310))),$G310,"")</f>
        <v/>
      </c>
      <c r="M310" s="186" t="str">
        <f aca="false">IF(AND(M$9&gt;=$F310,M$9&lt;=$F310,NOT(ISBLANK($F310))),$G310,"")</f>
        <v/>
      </c>
      <c r="N310" s="186" t="str">
        <f aca="false">IF(AND(N$9&gt;=$F310,N$9&lt;=$F310,NOT(ISBLANK($F310))),$G310,"")</f>
        <v/>
      </c>
      <c r="O310" s="186" t="str">
        <f aca="false">IF(AND(O$9&gt;=$F310,O$9&lt;=$F310,NOT(ISBLANK($F310))),$G310,"")</f>
        <v/>
      </c>
      <c r="P310" s="186" t="str">
        <f aca="false">IF(AND(P$9&gt;=$F310,P$9&lt;=$F310,NOT(ISBLANK($F310))),$G310,"")</f>
        <v/>
      </c>
      <c r="Q310" s="186" t="str">
        <f aca="false">IF(AND(Q$9&gt;=$F310,Q$9&lt;=$F310,NOT(ISBLANK($F310))),$G310,"")</f>
        <v/>
      </c>
      <c r="R310" s="186" t="str">
        <f aca="false">IF(AND(R$9&gt;=$F310,R$9&lt;=$F310,NOT(ISBLANK($F310))),$G310,"")</f>
        <v/>
      </c>
    </row>
    <row r="311" customFormat="false" ht="15.05" hidden="true" customHeight="false" outlineLevel="0" collapsed="false">
      <c r="I311" s="342" t="s">
        <v>174</v>
      </c>
      <c r="L311" s="186" t="str">
        <f aca="false">IF(AND(L$9&gt;=$F311,L$9&lt;=$F311,NOT(ISBLANK($F311))),$G311,"")</f>
        <v/>
      </c>
      <c r="M311" s="186" t="str">
        <f aca="false">IF(AND(M$9&gt;=$F311,M$9&lt;=$F311,NOT(ISBLANK($F311))),$G311,"")</f>
        <v/>
      </c>
      <c r="N311" s="186" t="str">
        <f aca="false">IF(AND(N$9&gt;=$F311,N$9&lt;=$F311,NOT(ISBLANK($F311))),$G311,"")</f>
        <v/>
      </c>
      <c r="O311" s="186" t="str">
        <f aca="false">IF(AND(O$9&gt;=$F311,O$9&lt;=$F311,NOT(ISBLANK($F311))),$G311,"")</f>
        <v/>
      </c>
      <c r="P311" s="186" t="str">
        <f aca="false">IF(AND(P$9&gt;=$F311,P$9&lt;=$F311,NOT(ISBLANK($F311))),$G311,"")</f>
        <v/>
      </c>
      <c r="Q311" s="186" t="str">
        <f aca="false">IF(AND(Q$9&gt;=$F311,Q$9&lt;=$F311,NOT(ISBLANK($F311))),$G311,"")</f>
        <v/>
      </c>
      <c r="R311" s="186" t="str">
        <f aca="false">IF(AND(R$9&gt;=$F311,R$9&lt;=$F311,NOT(ISBLANK($F311))),$G311,"")</f>
        <v/>
      </c>
    </row>
    <row r="312" customFormat="false" ht="15.05" hidden="true" customHeight="false" outlineLevel="0" collapsed="false">
      <c r="I312" s="342" t="s">
        <v>174</v>
      </c>
      <c r="L312" s="186" t="str">
        <f aca="false">IF(AND(L$9&gt;=$F312,L$9&lt;=$F312,NOT(ISBLANK($F312))),$G312,"")</f>
        <v/>
      </c>
      <c r="M312" s="186" t="str">
        <f aca="false">IF(AND(M$9&gt;=$F312,M$9&lt;=$F312,NOT(ISBLANK($F312))),$G312,"")</f>
        <v/>
      </c>
      <c r="N312" s="186" t="str">
        <f aca="false">IF(AND(N$9&gt;=$F312,N$9&lt;=$F312,NOT(ISBLANK($F312))),$G312,"")</f>
        <v/>
      </c>
      <c r="O312" s="186" t="str">
        <f aca="false">IF(AND(O$9&gt;=$F312,O$9&lt;=$F312,NOT(ISBLANK($F312))),$G312,"")</f>
        <v/>
      </c>
      <c r="P312" s="186" t="str">
        <f aca="false">IF(AND(P$9&gt;=$F312,P$9&lt;=$F312,NOT(ISBLANK($F312))),$G312,"")</f>
        <v/>
      </c>
      <c r="Q312" s="186" t="str">
        <f aca="false">IF(AND(Q$9&gt;=$F312,Q$9&lt;=$F312,NOT(ISBLANK($F312))),$G312,"")</f>
        <v/>
      </c>
      <c r="R312" s="186" t="str">
        <f aca="false">IF(AND(R$9&gt;=$F312,R$9&lt;=$F312,NOT(ISBLANK($F312))),$G312,"")</f>
        <v/>
      </c>
    </row>
    <row r="313" customFormat="false" ht="15.05" hidden="true" customHeight="false" outlineLevel="0" collapsed="false">
      <c r="I313" s="342" t="s">
        <v>174</v>
      </c>
      <c r="L313" s="186" t="str">
        <f aca="false">IF(AND(L$9&gt;=$F313,L$9&lt;=$F313,NOT(ISBLANK($F313))),$G313,"")</f>
        <v/>
      </c>
      <c r="M313" s="186" t="str">
        <f aca="false">IF(AND(M$9&gt;=$F313,M$9&lt;=$F313,NOT(ISBLANK($F313))),$G313,"")</f>
        <v/>
      </c>
      <c r="N313" s="186" t="str">
        <f aca="false">IF(AND(N$9&gt;=$F313,N$9&lt;=$F313,NOT(ISBLANK($F313))),$G313,"")</f>
        <v/>
      </c>
      <c r="O313" s="186" t="str">
        <f aca="false">IF(AND(O$9&gt;=$F313,O$9&lt;=$F313,NOT(ISBLANK($F313))),$G313,"")</f>
        <v/>
      </c>
      <c r="P313" s="186" t="str">
        <f aca="false">IF(AND(P$9&gt;=$F313,P$9&lt;=$F313,NOT(ISBLANK($F313))),$G313,"")</f>
        <v/>
      </c>
      <c r="Q313" s="186" t="str">
        <f aca="false">IF(AND(Q$9&gt;=$F313,Q$9&lt;=$F313,NOT(ISBLANK($F313))),$G313,"")</f>
        <v/>
      </c>
      <c r="R313" s="186" t="str">
        <f aca="false">IF(AND(R$9&gt;=$F313,R$9&lt;=$F313,NOT(ISBLANK($F313))),$G313,"")</f>
        <v/>
      </c>
    </row>
    <row r="314" customFormat="false" ht="15.05" hidden="true" customHeight="false" outlineLevel="0" collapsed="false">
      <c r="I314" s="342" t="s">
        <v>174</v>
      </c>
      <c r="L314" s="186" t="str">
        <f aca="false">IF(AND(L$9&gt;=$F314,L$9&lt;=$F314,NOT(ISBLANK($F314))),$G314,"")</f>
        <v/>
      </c>
      <c r="M314" s="186" t="str">
        <f aca="false">IF(AND(M$9&gt;=$F314,M$9&lt;=$F314,NOT(ISBLANK($F314))),$G314,"")</f>
        <v/>
      </c>
      <c r="N314" s="186" t="str">
        <f aca="false">IF(AND(N$9&gt;=$F314,N$9&lt;=$F314,NOT(ISBLANK($F314))),$G314,"")</f>
        <v/>
      </c>
      <c r="O314" s="186" t="str">
        <f aca="false">IF(AND(O$9&gt;=$F314,O$9&lt;=$F314,NOT(ISBLANK($F314))),$G314,"")</f>
        <v/>
      </c>
      <c r="P314" s="186" t="str">
        <f aca="false">IF(AND(P$9&gt;=$F314,P$9&lt;=$F314,NOT(ISBLANK($F314))),$G314,"")</f>
        <v/>
      </c>
      <c r="Q314" s="186" t="str">
        <f aca="false">IF(AND(Q$9&gt;=$F314,Q$9&lt;=$F314,NOT(ISBLANK($F314))),$G314,"")</f>
        <v/>
      </c>
      <c r="R314" s="186" t="str">
        <f aca="false">IF(AND(R$9&gt;=$F314,R$9&lt;=$F314,NOT(ISBLANK($F314))),$G314,"")</f>
        <v/>
      </c>
    </row>
    <row r="315" customFormat="false" ht="15.05" hidden="true" customHeight="false" outlineLevel="0" collapsed="false">
      <c r="I315" s="342" t="s">
        <v>174</v>
      </c>
      <c r="L315" s="186" t="str">
        <f aca="false">IF(AND(L$9&gt;=$F315,L$9&lt;=$F315,NOT(ISBLANK($F315))),$G315,"")</f>
        <v/>
      </c>
      <c r="M315" s="186" t="str">
        <f aca="false">IF(AND(M$9&gt;=$F315,M$9&lt;=$F315,NOT(ISBLANK($F315))),$G315,"")</f>
        <v/>
      </c>
      <c r="N315" s="186" t="str">
        <f aca="false">IF(AND(N$9&gt;=$F315,N$9&lt;=$F315,NOT(ISBLANK($F315))),$G315,"")</f>
        <v/>
      </c>
      <c r="O315" s="186" t="str">
        <f aca="false">IF(AND(O$9&gt;=$F315,O$9&lt;=$F315,NOT(ISBLANK($F315))),$G315,"")</f>
        <v/>
      </c>
      <c r="P315" s="186" t="str">
        <f aca="false">IF(AND(P$9&gt;=$F315,P$9&lt;=$F315,NOT(ISBLANK($F315))),$G315,"")</f>
        <v/>
      </c>
      <c r="Q315" s="186" t="str">
        <f aca="false">IF(AND(Q$9&gt;=$F315,Q$9&lt;=$F315,NOT(ISBLANK($F315))),$G315,"")</f>
        <v/>
      </c>
      <c r="R315" s="186" t="str">
        <f aca="false">IF(AND(R$9&gt;=$F315,R$9&lt;=$F315,NOT(ISBLANK($F315))),$G315,"")</f>
        <v/>
      </c>
    </row>
    <row r="316" customFormat="false" ht="15.05" hidden="true" customHeight="false" outlineLevel="0" collapsed="false">
      <c r="I316" s="342" t="s">
        <v>174</v>
      </c>
      <c r="L316" s="186" t="str">
        <f aca="false">IF(AND(L$9&gt;=$F316,L$9&lt;=$F316,NOT(ISBLANK($F316))),$G316,"")</f>
        <v/>
      </c>
      <c r="M316" s="186" t="str">
        <f aca="false">IF(AND(M$9&gt;=$F316,M$9&lt;=$F316,NOT(ISBLANK($F316))),$G316,"")</f>
        <v/>
      </c>
      <c r="N316" s="186" t="str">
        <f aca="false">IF(AND(N$9&gt;=$F316,N$9&lt;=$F316,NOT(ISBLANK($F316))),$G316,"")</f>
        <v/>
      </c>
      <c r="O316" s="186" t="str">
        <f aca="false">IF(AND(O$9&gt;=$F316,O$9&lt;=$F316,NOT(ISBLANK($F316))),$G316,"")</f>
        <v/>
      </c>
      <c r="P316" s="186" t="str">
        <f aca="false">IF(AND(P$9&gt;=$F316,P$9&lt;=$F316,NOT(ISBLANK($F316))),$G316,"")</f>
        <v/>
      </c>
      <c r="Q316" s="186" t="str">
        <f aca="false">IF(AND(Q$9&gt;=$F316,Q$9&lt;=$F316,NOT(ISBLANK($F316))),$G316,"")</f>
        <v/>
      </c>
      <c r="R316" s="186" t="str">
        <f aca="false">IF(AND(R$9&gt;=$F316,R$9&lt;=$F316,NOT(ISBLANK($F316))),$G316,"")</f>
        <v/>
      </c>
    </row>
    <row r="317" customFormat="false" ht="15.05" hidden="true" customHeight="false" outlineLevel="0" collapsed="false">
      <c r="I317" s="342" t="s">
        <v>174</v>
      </c>
      <c r="L317" s="186" t="str">
        <f aca="false">IF(AND(L$9&gt;=$F317,L$9&lt;=$F317,NOT(ISBLANK($F317))),$G317,"")</f>
        <v/>
      </c>
      <c r="M317" s="186" t="str">
        <f aca="false">IF(AND(M$9&gt;=$F317,M$9&lt;=$F317,NOT(ISBLANK($F317))),$G317,"")</f>
        <v/>
      </c>
      <c r="N317" s="186" t="str">
        <f aca="false">IF(AND(N$9&gt;=$F317,N$9&lt;=$F317,NOT(ISBLANK($F317))),$G317,"")</f>
        <v/>
      </c>
      <c r="O317" s="186" t="str">
        <f aca="false">IF(AND(O$9&gt;=$F317,O$9&lt;=$F317,NOT(ISBLANK($F317))),$G317,"")</f>
        <v/>
      </c>
      <c r="P317" s="186" t="str">
        <f aca="false">IF(AND(P$9&gt;=$F317,P$9&lt;=$F317,NOT(ISBLANK($F317))),$G317,"")</f>
        <v/>
      </c>
      <c r="Q317" s="186" t="str">
        <f aca="false">IF(AND(Q$9&gt;=$F317,Q$9&lt;=$F317,NOT(ISBLANK($F317))),$G317,"")</f>
        <v/>
      </c>
      <c r="R317" s="186" t="str">
        <f aca="false">IF(AND(R$9&gt;=$F317,R$9&lt;=$F317,NOT(ISBLANK($F317))),$G317,"")</f>
        <v/>
      </c>
    </row>
    <row r="318" customFormat="false" ht="15.05" hidden="true" customHeight="false" outlineLevel="0" collapsed="false">
      <c r="I318" s="342"/>
      <c r="L318" s="186" t="str">
        <f aca="false">IF(AND(L$9&gt;=$F318,L$9&lt;=$F318,NOT(ISBLANK($F318))),$G318,"")</f>
        <v/>
      </c>
      <c r="M318" s="186" t="str">
        <f aca="false">IF(AND(M$9&gt;=$F318,M$9&lt;=$F318,NOT(ISBLANK($F318))),$G318,"")</f>
        <v/>
      </c>
      <c r="N318" s="186" t="str">
        <f aca="false">IF(AND(N$9&gt;=$F318,N$9&lt;=$F318,NOT(ISBLANK($F318))),$G318,"")</f>
        <v/>
      </c>
      <c r="O318" s="186" t="str">
        <f aca="false">IF(AND(O$9&gt;=$F318,O$9&lt;=$F318,NOT(ISBLANK($F318))),$G318,"")</f>
        <v/>
      </c>
      <c r="P318" s="186" t="str">
        <f aca="false">IF(AND(P$9&gt;=$F318,P$9&lt;=$F318,NOT(ISBLANK($F318))),$G318,"")</f>
        <v/>
      </c>
      <c r="Q318" s="186" t="str">
        <f aca="false">IF(AND(Q$9&gt;=$F318,Q$9&lt;=$F318,NOT(ISBLANK($F318))),$G318,"")</f>
        <v/>
      </c>
      <c r="R318" s="186" t="str">
        <f aca="false">IF(AND(R$9&gt;=$F318,R$9&lt;=$F318,NOT(ISBLANK($F318))),$G318,"")</f>
        <v/>
      </c>
    </row>
    <row r="319" customFormat="false" ht="15.05" hidden="true" customHeight="false" outlineLevel="0" collapsed="false">
      <c r="I319" s="342"/>
      <c r="L319" s="186" t="str">
        <f aca="false">IF(AND(L$9&gt;=$F319,L$9&lt;=$F319,NOT(ISBLANK($F319))),$G319,"")</f>
        <v/>
      </c>
      <c r="M319" s="186" t="str">
        <f aca="false">IF(AND(M$9&gt;=$F319,M$9&lt;=$F319,NOT(ISBLANK($F319))),$G319,"")</f>
        <v/>
      </c>
      <c r="N319" s="186" t="str">
        <f aca="false">IF(AND(N$9&gt;=$F319,N$9&lt;=$F319,NOT(ISBLANK($F319))),$G319,"")</f>
        <v/>
      </c>
      <c r="O319" s="186" t="str">
        <f aca="false">IF(AND(O$9&gt;=$F319,O$9&lt;=$F319,NOT(ISBLANK($F319))),$G319,"")</f>
        <v/>
      </c>
      <c r="P319" s="186" t="str">
        <f aca="false">IF(AND(P$9&gt;=$F319,P$9&lt;=$F319,NOT(ISBLANK($F319))),$G319,"")</f>
        <v/>
      </c>
      <c r="Q319" s="186" t="str">
        <f aca="false">IF(AND(Q$9&gt;=$F319,Q$9&lt;=$F319,NOT(ISBLANK($F319))),$G319,"")</f>
        <v/>
      </c>
      <c r="R319" s="186" t="str">
        <f aca="false">IF(AND(R$9&gt;=$F319,R$9&lt;=$F319,NOT(ISBLANK($F319))),$G319,"")</f>
        <v/>
      </c>
    </row>
    <row r="320" customFormat="false" ht="15.05" hidden="true" customHeight="false" outlineLevel="0" collapsed="false">
      <c r="I320" s="342"/>
      <c r="L320" s="186" t="str">
        <f aca="false">IF(AND(L$9&gt;=$F320,L$9&lt;=$F320,NOT(ISBLANK($F320))),$G320,"")</f>
        <v/>
      </c>
      <c r="M320" s="186" t="str">
        <f aca="false">IF(AND(M$9&gt;=$F320,M$9&lt;=$F320,NOT(ISBLANK($F320))),$G320,"")</f>
        <v/>
      </c>
      <c r="N320" s="186" t="str">
        <f aca="false">IF(AND(N$9&gt;=$F320,N$9&lt;=$F320,NOT(ISBLANK($F320))),$G320,"")</f>
        <v/>
      </c>
      <c r="O320" s="186" t="str">
        <f aca="false">IF(AND(O$9&gt;=$F320,O$9&lt;=$F320,NOT(ISBLANK($F320))),$G320,"")</f>
        <v/>
      </c>
      <c r="P320" s="186" t="str">
        <f aca="false">IF(AND(P$9&gt;=$F320,P$9&lt;=$F320,NOT(ISBLANK($F320))),$G320,"")</f>
        <v/>
      </c>
      <c r="Q320" s="186" t="str">
        <f aca="false">IF(AND(Q$9&gt;=$F320,Q$9&lt;=$F320,NOT(ISBLANK($F320))),$G320,"")</f>
        <v/>
      </c>
      <c r="R320" s="186" t="str">
        <f aca="false">IF(AND(R$9&gt;=$F320,R$9&lt;=$F320,NOT(ISBLANK($F320))),$G320,"")</f>
        <v/>
      </c>
    </row>
    <row r="321" customFormat="false" ht="15.05" hidden="true" customHeight="false" outlineLevel="0" collapsed="false">
      <c r="I321" s="345" t="s">
        <v>875</v>
      </c>
      <c r="L321" s="186" t="str">
        <f aca="false">IF(AND(L$9&gt;=$F321,L$9&lt;=$F321,NOT(ISBLANK($F321))),$G321,"")</f>
        <v/>
      </c>
      <c r="M321" s="186" t="str">
        <f aca="false">IF(AND(M$9&gt;=$F321,M$9&lt;=$F321,NOT(ISBLANK($F321))),$G321,"")</f>
        <v/>
      </c>
      <c r="N321" s="186" t="str">
        <f aca="false">IF(AND(N$9&gt;=$F321,N$9&lt;=$F321,NOT(ISBLANK($F321))),$G321,"")</f>
        <v/>
      </c>
      <c r="O321" s="186" t="str">
        <f aca="false">IF(AND(O$9&gt;=$F321,O$9&lt;=$F321,NOT(ISBLANK($F321))),$G321,"")</f>
        <v/>
      </c>
      <c r="P321" s="186" t="str">
        <f aca="false">IF(AND(P$9&gt;=$F321,P$9&lt;=$F321,NOT(ISBLANK($F321))),$G321,"")</f>
        <v/>
      </c>
      <c r="Q321" s="186" t="str">
        <f aca="false">IF(AND(Q$9&gt;=$F321,Q$9&lt;=$F321,NOT(ISBLANK($F321))),$G321,"")</f>
        <v/>
      </c>
      <c r="R321" s="186" t="str">
        <f aca="false">IF(AND(R$9&gt;=$F321,R$9&lt;=$F321,NOT(ISBLANK($F321))),$G321,"")</f>
        <v/>
      </c>
    </row>
    <row r="322" customFormat="false" ht="15.05" hidden="true" customHeight="false" outlineLevel="0" collapsed="false">
      <c r="I322" s="342" t="s">
        <v>174</v>
      </c>
      <c r="L322" s="186" t="str">
        <f aca="false">IF(AND(L$9&gt;=$F322,L$9&lt;=$F322,NOT(ISBLANK($F322))),$G322,"")</f>
        <v/>
      </c>
      <c r="M322" s="186" t="str">
        <f aca="false">IF(AND(M$9&gt;=$F322,M$9&lt;=$F322,NOT(ISBLANK($F322))),$G322,"")</f>
        <v/>
      </c>
      <c r="N322" s="186" t="str">
        <f aca="false">IF(AND(N$9&gt;=$F322,N$9&lt;=$F322,NOT(ISBLANK($F322))),$G322,"")</f>
        <v/>
      </c>
      <c r="O322" s="186" t="str">
        <f aca="false">IF(AND(O$9&gt;=$F322,O$9&lt;=$F322,NOT(ISBLANK($F322))),$G322,"")</f>
        <v/>
      </c>
      <c r="P322" s="186" t="str">
        <f aca="false">IF(AND(P$9&gt;=$F322,P$9&lt;=$F322,NOT(ISBLANK($F322))),$G322,"")</f>
        <v/>
      </c>
      <c r="Q322" s="186" t="str">
        <f aca="false">IF(AND(Q$9&gt;=$F322,Q$9&lt;=$F322,NOT(ISBLANK($F322))),$G322,"")</f>
        <v/>
      </c>
      <c r="R322" s="186" t="str">
        <f aca="false">IF(AND(R$9&gt;=$F322,R$9&lt;=$F322,NOT(ISBLANK($F322))),$G322,"")</f>
        <v/>
      </c>
    </row>
    <row r="323" customFormat="false" ht="15.05" hidden="true" customHeight="false" outlineLevel="0" collapsed="false">
      <c r="I323" s="342"/>
      <c r="L323" s="186" t="str">
        <f aca="false">IF(AND(L$9&gt;=$F323,L$9&lt;=$F323,NOT(ISBLANK($F323))),$G323,"")</f>
        <v/>
      </c>
      <c r="M323" s="186" t="str">
        <f aca="false">IF(AND(M$9&gt;=$F323,M$9&lt;=$F323,NOT(ISBLANK($F323))),$G323,"")</f>
        <v/>
      </c>
      <c r="N323" s="186" t="str">
        <f aca="false">IF(AND(N$9&gt;=$F323,N$9&lt;=$F323,NOT(ISBLANK($F323))),$G323,"")</f>
        <v/>
      </c>
      <c r="O323" s="186" t="str">
        <f aca="false">IF(AND(O$9&gt;=$F323,O$9&lt;=$F323,NOT(ISBLANK($F323))),$G323,"")</f>
        <v/>
      </c>
      <c r="P323" s="186" t="str">
        <f aca="false">IF(AND(P$9&gt;=$F323,P$9&lt;=$F323,NOT(ISBLANK($F323))),$G323,"")</f>
        <v/>
      </c>
      <c r="Q323" s="186" t="str">
        <f aca="false">IF(AND(Q$9&gt;=$F323,Q$9&lt;=$F323,NOT(ISBLANK($F323))),$G323,"")</f>
        <v/>
      </c>
      <c r="R323" s="186" t="str">
        <f aca="false">IF(AND(R$9&gt;=$F323,R$9&lt;=$F323,NOT(ISBLANK($F323))),$G323,"")</f>
        <v/>
      </c>
    </row>
    <row r="324" customFormat="false" ht="15.05" hidden="true" customHeight="false" outlineLevel="0" collapsed="false">
      <c r="I324" s="342"/>
      <c r="L324" s="186" t="str">
        <f aca="false">IF(AND(L$9&gt;=$F324,L$9&lt;=$F324,NOT(ISBLANK($F324))),$G324,"")</f>
        <v/>
      </c>
      <c r="M324" s="186" t="str">
        <f aca="false">IF(AND(M$9&gt;=$F324,M$9&lt;=$F324,NOT(ISBLANK($F324))),$G324,"")</f>
        <v/>
      </c>
      <c r="N324" s="186" t="str">
        <f aca="false">IF(AND(N$9&gt;=$F324,N$9&lt;=$F324,NOT(ISBLANK($F324))),$G324,"")</f>
        <v/>
      </c>
      <c r="O324" s="186" t="str">
        <f aca="false">IF(AND(O$9&gt;=$F324,O$9&lt;=$F324,NOT(ISBLANK($F324))),$G324,"")</f>
        <v/>
      </c>
      <c r="P324" s="186" t="str">
        <f aca="false">IF(AND(P$9&gt;=$F324,P$9&lt;=$F324,NOT(ISBLANK($F324))),$G324,"")</f>
        <v/>
      </c>
      <c r="Q324" s="186" t="str">
        <f aca="false">IF(AND(Q$9&gt;=$F324,Q$9&lt;=$F324,NOT(ISBLANK($F324))),$G324,"")</f>
        <v/>
      </c>
      <c r="R324" s="186" t="str">
        <f aca="false">IF(AND(R$9&gt;=$F324,R$9&lt;=$F324,NOT(ISBLANK($F324))),$G324,"")</f>
        <v/>
      </c>
    </row>
    <row r="325" customFormat="false" ht="15.05" hidden="true" customHeight="false" outlineLevel="0" collapsed="false">
      <c r="I325" s="342"/>
      <c r="L325" s="186" t="str">
        <f aca="false">IF(AND(L$9&gt;=$F325,L$9&lt;=$F325,NOT(ISBLANK($F325))),$G325,"")</f>
        <v/>
      </c>
      <c r="M325" s="186" t="str">
        <f aca="false">IF(AND(M$9&gt;=$F325,M$9&lt;=$F325,NOT(ISBLANK($F325))),$G325,"")</f>
        <v/>
      </c>
      <c r="N325" s="186" t="str">
        <f aca="false">IF(AND(N$9&gt;=$F325,N$9&lt;=$F325,NOT(ISBLANK($F325))),$G325,"")</f>
        <v/>
      </c>
      <c r="O325" s="186" t="str">
        <f aca="false">IF(AND(O$9&gt;=$F325,O$9&lt;=$F325,NOT(ISBLANK($F325))),$G325,"")</f>
        <v/>
      </c>
      <c r="P325" s="186" t="str">
        <f aca="false">IF(AND(P$9&gt;=$F325,P$9&lt;=$F325,NOT(ISBLANK($F325))),$G325,"")</f>
        <v/>
      </c>
      <c r="Q325" s="186" t="str">
        <f aca="false">IF(AND(Q$9&gt;=$F325,Q$9&lt;=$F325,NOT(ISBLANK($F325))),$G325,"")</f>
        <v/>
      </c>
      <c r="R325" s="186" t="str">
        <f aca="false">IF(AND(R$9&gt;=$F325,R$9&lt;=$F325,NOT(ISBLANK($F325))),$G325,"")</f>
        <v/>
      </c>
    </row>
    <row r="326" customFormat="false" ht="15.05" hidden="true" customHeight="false" outlineLevel="0" collapsed="false">
      <c r="I326" s="342"/>
      <c r="L326" s="186" t="str">
        <f aca="false">IF(AND(L$9&gt;=$F326,L$9&lt;=$F326,NOT(ISBLANK($F326))),$G326,"")</f>
        <v/>
      </c>
      <c r="M326" s="186" t="str">
        <f aca="false">IF(AND(M$9&gt;=$F326,M$9&lt;=$F326,NOT(ISBLANK($F326))),$G326,"")</f>
        <v/>
      </c>
      <c r="N326" s="186" t="str">
        <f aca="false">IF(AND(N$9&gt;=$F326,N$9&lt;=$F326,NOT(ISBLANK($F326))),$G326,"")</f>
        <v/>
      </c>
      <c r="O326" s="186" t="str">
        <f aca="false">IF(AND(O$9&gt;=$F326,O$9&lt;=$F326,NOT(ISBLANK($F326))),$G326,"")</f>
        <v/>
      </c>
      <c r="P326" s="186" t="str">
        <f aca="false">IF(AND(P$9&gt;=$F326,P$9&lt;=$F326,NOT(ISBLANK($F326))),$G326,"")</f>
        <v/>
      </c>
      <c r="Q326" s="186" t="str">
        <f aca="false">IF(AND(Q$9&gt;=$F326,Q$9&lt;=$F326,NOT(ISBLANK($F326))),$G326,"")</f>
        <v/>
      </c>
      <c r="R326" s="186" t="str">
        <f aca="false">IF(AND(R$9&gt;=$F326,R$9&lt;=$F326,NOT(ISBLANK($F326))),$G326,"")</f>
        <v/>
      </c>
    </row>
    <row r="327" customFormat="false" ht="15.05" hidden="true" customHeight="false" outlineLevel="0" collapsed="false">
      <c r="I327" s="342"/>
      <c r="L327" s="186" t="str">
        <f aca="false">IF(AND(L$9&gt;=$F327,L$9&lt;=$F327,NOT(ISBLANK($F327))),$G327,"")</f>
        <v/>
      </c>
      <c r="M327" s="186" t="str">
        <f aca="false">IF(AND(M$9&gt;=$F327,M$9&lt;=$F327,NOT(ISBLANK($F327))),$G327,"")</f>
        <v/>
      </c>
      <c r="N327" s="186" t="str">
        <f aca="false">IF(AND(N$9&gt;=$F327,N$9&lt;=$F327,NOT(ISBLANK($F327))),$G327,"")</f>
        <v/>
      </c>
      <c r="O327" s="186" t="str">
        <f aca="false">IF(AND(O$9&gt;=$F327,O$9&lt;=$F327,NOT(ISBLANK($F327))),$G327,"")</f>
        <v/>
      </c>
      <c r="P327" s="186" t="str">
        <f aca="false">IF(AND(P$9&gt;=$F327,P$9&lt;=$F327,NOT(ISBLANK($F327))),$G327,"")</f>
        <v/>
      </c>
      <c r="Q327" s="186" t="str">
        <f aca="false">IF(AND(Q$9&gt;=$F327,Q$9&lt;=$F327,NOT(ISBLANK($F327))),$G327,"")</f>
        <v/>
      </c>
      <c r="R327" s="186" t="str">
        <f aca="false">IF(AND(R$9&gt;=$F327,R$9&lt;=$F327,NOT(ISBLANK($F327))),$G327,"")</f>
        <v/>
      </c>
    </row>
    <row r="328" customFormat="false" ht="15.05" hidden="true" customHeight="false" outlineLevel="0" collapsed="false">
      <c r="I328" s="342"/>
      <c r="L328" s="186" t="str">
        <f aca="false">IF(AND(L$9&gt;=$F328,L$9&lt;=$F328,NOT(ISBLANK($F328))),$G328,"")</f>
        <v/>
      </c>
      <c r="M328" s="186" t="str">
        <f aca="false">IF(AND(M$9&gt;=$F328,M$9&lt;=$F328,NOT(ISBLANK($F328))),$G328,"")</f>
        <v/>
      </c>
      <c r="N328" s="186" t="str">
        <f aca="false">IF(AND(N$9&gt;=$F328,N$9&lt;=$F328,NOT(ISBLANK($F328))),$G328,"")</f>
        <v/>
      </c>
      <c r="O328" s="186" t="str">
        <f aca="false">IF(AND(O$9&gt;=$F328,O$9&lt;=$F328,NOT(ISBLANK($F328))),$G328,"")</f>
        <v/>
      </c>
      <c r="P328" s="186" t="str">
        <f aca="false">IF(AND(P$9&gt;=$F328,P$9&lt;=$F328,NOT(ISBLANK($F328))),$G328,"")</f>
        <v/>
      </c>
      <c r="Q328" s="186" t="str">
        <f aca="false">IF(AND(Q$9&gt;=$F328,Q$9&lt;=$F328,NOT(ISBLANK($F328))),$G328,"")</f>
        <v/>
      </c>
      <c r="R328" s="186" t="str">
        <f aca="false">IF(AND(R$9&gt;=$F328,R$9&lt;=$F328,NOT(ISBLANK($F328))),$G328,"")</f>
        <v/>
      </c>
    </row>
    <row r="329" customFormat="false" ht="15.05" hidden="true" customHeight="false" outlineLevel="0" collapsed="false">
      <c r="I329" s="342"/>
      <c r="L329" s="186" t="str">
        <f aca="false">IF(AND(L$9&gt;=$F329,L$9&lt;=$F329,NOT(ISBLANK($F329))),$G329,"")</f>
        <v/>
      </c>
      <c r="M329" s="186" t="str">
        <f aca="false">IF(AND(M$9&gt;=$F329,M$9&lt;=$F329,NOT(ISBLANK($F329))),$G329,"")</f>
        <v/>
      </c>
      <c r="N329" s="186" t="str">
        <f aca="false">IF(AND(N$9&gt;=$F329,N$9&lt;=$F329,NOT(ISBLANK($F329))),$G329,"")</f>
        <v/>
      </c>
      <c r="O329" s="186" t="str">
        <f aca="false">IF(AND(O$9&gt;=$F329,O$9&lt;=$F329,NOT(ISBLANK($F329))),$G329,"")</f>
        <v/>
      </c>
      <c r="P329" s="186" t="str">
        <f aca="false">IF(AND(P$9&gt;=$F329,P$9&lt;=$F329,NOT(ISBLANK($F329))),$G329,"")</f>
        <v/>
      </c>
      <c r="Q329" s="186" t="str">
        <f aca="false">IF(AND(Q$9&gt;=$F329,Q$9&lt;=$F329,NOT(ISBLANK($F329))),$G329,"")</f>
        <v/>
      </c>
      <c r="R329" s="186" t="str">
        <f aca="false">IF(AND(R$9&gt;=$F329,R$9&lt;=$F329,NOT(ISBLANK($F329))),$G329,"")</f>
        <v/>
      </c>
    </row>
    <row r="330" customFormat="false" ht="15.05" hidden="true" customHeight="false" outlineLevel="0" collapsed="false">
      <c r="I330" s="342"/>
      <c r="L330" s="186" t="str">
        <f aca="false">IF(AND(L$9&gt;=$F330,L$9&lt;=$F330,NOT(ISBLANK($F330))),$G330,"")</f>
        <v/>
      </c>
      <c r="M330" s="186" t="str">
        <f aca="false">IF(AND(M$9&gt;=$F330,M$9&lt;=$F330,NOT(ISBLANK($F330))),$G330,"")</f>
        <v/>
      </c>
      <c r="N330" s="186" t="str">
        <f aca="false">IF(AND(N$9&gt;=$F330,N$9&lt;=$F330,NOT(ISBLANK($F330))),$G330,"")</f>
        <v/>
      </c>
      <c r="O330" s="186" t="str">
        <f aca="false">IF(AND(O$9&gt;=$F330,O$9&lt;=$F330,NOT(ISBLANK($F330))),$G330,"")</f>
        <v/>
      </c>
      <c r="P330" s="186" t="str">
        <f aca="false">IF(AND(P$9&gt;=$F330,P$9&lt;=$F330,NOT(ISBLANK($F330))),$G330,"")</f>
        <v/>
      </c>
      <c r="Q330" s="186" t="str">
        <f aca="false">IF(AND(Q$9&gt;=$F330,Q$9&lt;=$F330,NOT(ISBLANK($F330))),$G330,"")</f>
        <v/>
      </c>
      <c r="R330" s="186" t="str">
        <f aca="false">IF(AND(R$9&gt;=$F330,R$9&lt;=$F330,NOT(ISBLANK($F330))),$G330,"")</f>
        <v/>
      </c>
    </row>
    <row r="331" customFormat="false" ht="15.05" hidden="true" customHeight="false" outlineLevel="0" collapsed="false">
      <c r="I331" s="342"/>
      <c r="L331" s="186" t="str">
        <f aca="false">IF(AND(L$9&gt;=$F331,L$9&lt;=$F331,NOT(ISBLANK($F331))),$G331,"")</f>
        <v/>
      </c>
      <c r="M331" s="186" t="str">
        <f aca="false">IF(AND(M$9&gt;=$F331,M$9&lt;=$F331,NOT(ISBLANK($F331))),$G331,"")</f>
        <v/>
      </c>
      <c r="N331" s="186" t="str">
        <f aca="false">IF(AND(N$9&gt;=$F331,N$9&lt;=$F331,NOT(ISBLANK($F331))),$G331,"")</f>
        <v/>
      </c>
      <c r="O331" s="186" t="str">
        <f aca="false">IF(AND(O$9&gt;=$F331,O$9&lt;=$F331,NOT(ISBLANK($F331))),$G331,"")</f>
        <v/>
      </c>
      <c r="P331" s="186" t="str">
        <f aca="false">IF(AND(P$9&gt;=$F331,P$9&lt;=$F331,NOT(ISBLANK($F331))),$G331,"")</f>
        <v/>
      </c>
      <c r="Q331" s="186" t="str">
        <f aca="false">IF(AND(Q$9&gt;=$F331,Q$9&lt;=$F331,NOT(ISBLANK($F331))),$G331,"")</f>
        <v/>
      </c>
      <c r="R331" s="186" t="str">
        <f aca="false">IF(AND(R$9&gt;=$F331,R$9&lt;=$F331,NOT(ISBLANK($F331))),$G331,"")</f>
        <v/>
      </c>
    </row>
    <row r="332" customFormat="false" ht="15.05" hidden="true" customHeight="false" outlineLevel="0" collapsed="false">
      <c r="I332" s="342"/>
      <c r="L332" s="186" t="str">
        <f aca="false">IF(AND(L$9&gt;=$F332,L$9&lt;=$F332,NOT(ISBLANK($F332))),$G332,"")</f>
        <v/>
      </c>
      <c r="M332" s="186" t="str">
        <f aca="false">IF(AND(M$9&gt;=$F332,M$9&lt;=$F332,NOT(ISBLANK($F332))),$G332,"")</f>
        <v/>
      </c>
      <c r="N332" s="186" t="str">
        <f aca="false">IF(AND(N$9&gt;=$F332,N$9&lt;=$F332,NOT(ISBLANK($F332))),$G332,"")</f>
        <v/>
      </c>
      <c r="O332" s="186" t="str">
        <f aca="false">IF(AND(O$9&gt;=$F332,O$9&lt;=$F332,NOT(ISBLANK($F332))),$G332,"")</f>
        <v/>
      </c>
      <c r="P332" s="186" t="str">
        <f aca="false">IF(AND(P$9&gt;=$F332,P$9&lt;=$F332,NOT(ISBLANK($F332))),$G332,"")</f>
        <v/>
      </c>
      <c r="Q332" s="186" t="str">
        <f aca="false">IF(AND(Q$9&gt;=$F332,Q$9&lt;=$F332,NOT(ISBLANK($F332))),$G332,"")</f>
        <v/>
      </c>
      <c r="R332" s="186" t="str">
        <f aca="false">IF(AND(R$9&gt;=$F332,R$9&lt;=$F332,NOT(ISBLANK($F332))),$G332,"")</f>
        <v/>
      </c>
    </row>
    <row r="333" customFormat="false" ht="15.05" hidden="true" customHeight="false" outlineLevel="0" collapsed="false">
      <c r="I333" s="342"/>
      <c r="L333" s="186" t="str">
        <f aca="false">IF(AND(L$9&gt;=$F333,L$9&lt;=$F333,NOT(ISBLANK($F333))),$G333,"")</f>
        <v/>
      </c>
      <c r="M333" s="186" t="str">
        <f aca="false">IF(AND(M$9&gt;=$F333,M$9&lt;=$F333,NOT(ISBLANK($F333))),$G333,"")</f>
        <v/>
      </c>
      <c r="N333" s="186" t="str">
        <f aca="false">IF(AND(N$9&gt;=$F333,N$9&lt;=$F333,NOT(ISBLANK($F333))),$G333,"")</f>
        <v/>
      </c>
      <c r="O333" s="186" t="str">
        <f aca="false">IF(AND(O$9&gt;=$F333,O$9&lt;=$F333,NOT(ISBLANK($F333))),$G333,"")</f>
        <v/>
      </c>
      <c r="P333" s="186" t="str">
        <f aca="false">IF(AND(P$9&gt;=$F333,P$9&lt;=$F333,NOT(ISBLANK($F333))),$G333,"")</f>
        <v/>
      </c>
      <c r="Q333" s="186" t="str">
        <f aca="false">IF(AND(Q$9&gt;=$F333,Q$9&lt;=$F333,NOT(ISBLANK($F333))),$G333,"")</f>
        <v/>
      </c>
      <c r="R333" s="186" t="str">
        <f aca="false">IF(AND(R$9&gt;=$F333,R$9&lt;=$F333,NOT(ISBLANK($F333))),$G333,"")</f>
        <v/>
      </c>
    </row>
    <row r="334" customFormat="false" ht="15.05" hidden="true" customHeight="false" outlineLevel="0" collapsed="false">
      <c r="I334" s="342"/>
      <c r="L334" s="186" t="str">
        <f aca="false">IF(AND(L$9&gt;=$F334,L$9&lt;=$F334,NOT(ISBLANK($F334))),$G334,"")</f>
        <v/>
      </c>
      <c r="M334" s="186" t="str">
        <f aca="false">IF(AND(M$9&gt;=$F334,M$9&lt;=$F334,NOT(ISBLANK($F334))),$G334,"")</f>
        <v/>
      </c>
      <c r="N334" s="186" t="str">
        <f aca="false">IF(AND(N$9&gt;=$F334,N$9&lt;=$F334,NOT(ISBLANK($F334))),$G334,"")</f>
        <v/>
      </c>
      <c r="O334" s="186" t="str">
        <f aca="false">IF(AND(O$9&gt;=$F334,O$9&lt;=$F334,NOT(ISBLANK($F334))),$G334,"")</f>
        <v/>
      </c>
      <c r="P334" s="186" t="str">
        <f aca="false">IF(AND(P$9&gt;=$F334,P$9&lt;=$F334,NOT(ISBLANK($F334))),$G334,"")</f>
        <v/>
      </c>
      <c r="Q334" s="186" t="str">
        <f aca="false">IF(AND(Q$9&gt;=$F334,Q$9&lt;=$F334,NOT(ISBLANK($F334))),$G334,"")</f>
        <v/>
      </c>
      <c r="R334" s="186" t="str">
        <f aca="false">IF(AND(R$9&gt;=$F334,R$9&lt;=$F334,NOT(ISBLANK($F334))),$G334,"")</f>
        <v/>
      </c>
    </row>
    <row r="335" customFormat="false" ht="15.05" hidden="true" customHeight="false" outlineLevel="0" collapsed="false">
      <c r="I335" s="342"/>
      <c r="L335" s="186" t="str">
        <f aca="false">IF(AND(L$9&gt;=$F335,L$9&lt;=$F335,NOT(ISBLANK($F335))),$G335,"")</f>
        <v/>
      </c>
      <c r="M335" s="186" t="str">
        <f aca="false">IF(AND(M$9&gt;=$F335,M$9&lt;=$F335,NOT(ISBLANK($F335))),$G335,"")</f>
        <v/>
      </c>
      <c r="N335" s="186" t="str">
        <f aca="false">IF(AND(N$9&gt;=$F335,N$9&lt;=$F335,NOT(ISBLANK($F335))),$G335,"")</f>
        <v/>
      </c>
      <c r="O335" s="186" t="str">
        <f aca="false">IF(AND(O$9&gt;=$F335,O$9&lt;=$F335,NOT(ISBLANK($F335))),$G335,"")</f>
        <v/>
      </c>
      <c r="P335" s="186" t="str">
        <f aca="false">IF(AND(P$9&gt;=$F335,P$9&lt;=$F335,NOT(ISBLANK($F335))),$G335,"")</f>
        <v/>
      </c>
      <c r="Q335" s="186" t="str">
        <f aca="false">IF(AND(Q$9&gt;=$F335,Q$9&lt;=$F335,NOT(ISBLANK($F335))),$G335,"")</f>
        <v/>
      </c>
      <c r="R335" s="186" t="str">
        <f aca="false">IF(AND(R$9&gt;=$F335,R$9&lt;=$F335,NOT(ISBLANK($F335))),$G335,"")</f>
        <v/>
      </c>
    </row>
    <row r="336" customFormat="false" ht="15.05" hidden="true" customHeight="false" outlineLevel="0" collapsed="false">
      <c r="I336" s="342"/>
      <c r="L336" s="186" t="str">
        <f aca="false">IF(AND(L$9&gt;=$F336,L$9&lt;=$F336,NOT(ISBLANK($F336))),$G336,"")</f>
        <v/>
      </c>
      <c r="M336" s="186" t="str">
        <f aca="false">IF(AND(M$9&gt;=$F336,M$9&lt;=$F336,NOT(ISBLANK($F336))),$G336,"")</f>
        <v/>
      </c>
      <c r="N336" s="186" t="str">
        <f aca="false">IF(AND(N$9&gt;=$F336,N$9&lt;=$F336,NOT(ISBLANK($F336))),$G336,"")</f>
        <v/>
      </c>
      <c r="O336" s="186" t="str">
        <f aca="false">IF(AND(O$9&gt;=$F336,O$9&lt;=$F336,NOT(ISBLANK($F336))),$G336,"")</f>
        <v/>
      </c>
      <c r="P336" s="186" t="str">
        <f aca="false">IF(AND(P$9&gt;=$F336,P$9&lt;=$F336,NOT(ISBLANK($F336))),$G336,"")</f>
        <v/>
      </c>
      <c r="Q336" s="186" t="str">
        <f aca="false">IF(AND(Q$9&gt;=$F336,Q$9&lt;=$F336,NOT(ISBLANK($F336))),$G336,"")</f>
        <v/>
      </c>
      <c r="R336" s="186" t="str">
        <f aca="false">IF(AND(R$9&gt;=$F336,R$9&lt;=$F336,NOT(ISBLANK($F336))),$G336,"")</f>
        <v/>
      </c>
    </row>
    <row r="337" customFormat="false" ht="15.05" hidden="true" customHeight="false" outlineLevel="0" collapsed="false">
      <c r="I337" s="342" t="s">
        <v>174</v>
      </c>
      <c r="L337" s="186" t="str">
        <f aca="false">IF(AND(L$9&gt;=$F337,L$9&lt;=$F337,NOT(ISBLANK($F337))),$G337,"")</f>
        <v/>
      </c>
      <c r="M337" s="186" t="str">
        <f aca="false">IF(AND(M$9&gt;=$F337,M$9&lt;=$F337,NOT(ISBLANK($F337))),$G337,"")</f>
        <v/>
      </c>
      <c r="N337" s="186" t="str">
        <f aca="false">IF(AND(N$9&gt;=$F337,N$9&lt;=$F337,NOT(ISBLANK($F337))),$G337,"")</f>
        <v/>
      </c>
      <c r="O337" s="186" t="str">
        <f aca="false">IF(AND(O$9&gt;=$F337,O$9&lt;=$F337,NOT(ISBLANK($F337))),$G337,"")</f>
        <v/>
      </c>
      <c r="P337" s="186" t="str">
        <f aca="false">IF(AND(P$9&gt;=$F337,P$9&lt;=$F337,NOT(ISBLANK($F337))),$G337,"")</f>
        <v/>
      </c>
      <c r="Q337" s="186" t="str">
        <f aca="false">IF(AND(Q$9&gt;=$F337,Q$9&lt;=$F337,NOT(ISBLANK($F337))),$G337,"")</f>
        <v/>
      </c>
      <c r="R337" s="186" t="str">
        <f aca="false">IF(AND(R$9&gt;=$F337,R$9&lt;=$F337,NOT(ISBLANK($F337))),$G337,"")</f>
        <v/>
      </c>
    </row>
    <row r="338" customFormat="false" ht="15.05" hidden="true" customHeight="false" outlineLevel="0" collapsed="false">
      <c r="I338" s="342" t="s">
        <v>168</v>
      </c>
      <c r="L338" s="186" t="str">
        <f aca="false">IF(AND(L$9&gt;=$F338,L$9&lt;=$F338,NOT(ISBLANK($F338))),$G338,"")</f>
        <v/>
      </c>
      <c r="M338" s="186" t="str">
        <f aca="false">IF(AND(M$9&gt;=$F338,M$9&lt;=$F338,NOT(ISBLANK($F338))),$G338,"")</f>
        <v/>
      </c>
      <c r="N338" s="186" t="str">
        <f aca="false">IF(AND(N$9&gt;=$F338,N$9&lt;=$F338,NOT(ISBLANK($F338))),$G338,"")</f>
        <v/>
      </c>
      <c r="O338" s="186" t="str">
        <f aca="false">IF(AND(O$9&gt;=$F338,O$9&lt;=$F338,NOT(ISBLANK($F338))),$G338,"")</f>
        <v/>
      </c>
      <c r="P338" s="186" t="str">
        <f aca="false">IF(AND(P$9&gt;=$F338,P$9&lt;=$F338,NOT(ISBLANK($F338))),$G338,"")</f>
        <v/>
      </c>
      <c r="Q338" s="186" t="str">
        <f aca="false">IF(AND(Q$9&gt;=$F338,Q$9&lt;=$F338,NOT(ISBLANK($F338))),$G338,"")</f>
        <v/>
      </c>
      <c r="R338" s="186" t="str">
        <f aca="false">IF(AND(R$9&gt;=$F338,R$9&lt;=$F338,NOT(ISBLANK($F338))),$G338,"")</f>
        <v/>
      </c>
    </row>
    <row r="339" customFormat="false" ht="15.05" hidden="true" customHeight="false" outlineLevel="0" collapsed="false">
      <c r="I339" s="342"/>
      <c r="L339" s="186" t="str">
        <f aca="false">IF(AND(L$9&gt;=$F339,L$9&lt;=$F339,NOT(ISBLANK($F339))),$G339,"")</f>
        <v/>
      </c>
      <c r="M339" s="186" t="str">
        <f aca="false">IF(AND(M$9&gt;=$F339,M$9&lt;=$F339,NOT(ISBLANK($F339))),$G339,"")</f>
        <v/>
      </c>
      <c r="N339" s="186" t="str">
        <f aca="false">IF(AND(N$9&gt;=$F339,N$9&lt;=$F339,NOT(ISBLANK($F339))),$G339,"")</f>
        <v/>
      </c>
      <c r="O339" s="186" t="str">
        <f aca="false">IF(AND(O$9&gt;=$F339,O$9&lt;=$F339,NOT(ISBLANK($F339))),$G339,"")</f>
        <v/>
      </c>
      <c r="P339" s="186" t="str">
        <f aca="false">IF(AND(P$9&gt;=$F339,P$9&lt;=$F339,NOT(ISBLANK($F339))),$G339,"")</f>
        <v/>
      </c>
      <c r="Q339" s="186" t="str">
        <f aca="false">IF(AND(Q$9&gt;=$F339,Q$9&lt;=$F339,NOT(ISBLANK($F339))),$G339,"")</f>
        <v/>
      </c>
      <c r="R339" s="186" t="str">
        <f aca="false">IF(AND(R$9&gt;=$F339,R$9&lt;=$F339,NOT(ISBLANK($F339))),$G339,"")</f>
        <v/>
      </c>
    </row>
    <row r="340" customFormat="false" ht="15.05" hidden="true" customHeight="false" outlineLevel="0" collapsed="false">
      <c r="I340" s="343" t="s">
        <v>875</v>
      </c>
      <c r="L340" s="186" t="str">
        <f aca="false">IF(AND(L$9&gt;=$F340,L$9&lt;=$F340,NOT(ISBLANK($F340))),$G340,"")</f>
        <v/>
      </c>
      <c r="M340" s="186" t="str">
        <f aca="false">IF(AND(M$9&gt;=$F340,M$9&lt;=$F340,NOT(ISBLANK($F340))),$G340,"")</f>
        <v/>
      </c>
      <c r="N340" s="186" t="str">
        <f aca="false">IF(AND(N$9&gt;=$F340,N$9&lt;=$F340,NOT(ISBLANK($F340))),$G340,"")</f>
        <v/>
      </c>
      <c r="O340" s="186" t="str">
        <f aca="false">IF(AND(O$9&gt;=$F340,O$9&lt;=$F340,NOT(ISBLANK($F340))),$G340,"")</f>
        <v/>
      </c>
      <c r="P340" s="186" t="str">
        <f aca="false">IF(AND(P$9&gt;=$F340,P$9&lt;=$F340,NOT(ISBLANK($F340))),$G340,"")</f>
        <v/>
      </c>
      <c r="Q340" s="186" t="str">
        <f aca="false">IF(AND(Q$9&gt;=$F340,Q$9&lt;=$F340,NOT(ISBLANK($F340))),$G340,"")</f>
        <v/>
      </c>
      <c r="R340" s="186" t="str">
        <f aca="false">IF(AND(R$9&gt;=$F340,R$9&lt;=$F340,NOT(ISBLANK($F340))),$G340,"")</f>
        <v/>
      </c>
    </row>
    <row r="341" customFormat="false" ht="15.05" hidden="true" customHeight="false" outlineLevel="0" collapsed="false">
      <c r="I341" s="342" t="s">
        <v>168</v>
      </c>
      <c r="L341" s="186" t="str">
        <f aca="false">IF(AND(L$9&gt;=$F341,L$9&lt;=$F341,NOT(ISBLANK($F341))),$G341,"")</f>
        <v/>
      </c>
      <c r="M341" s="186" t="str">
        <f aca="false">IF(AND(M$9&gt;=$F341,M$9&lt;=$F341,NOT(ISBLANK($F341))),$G341,"")</f>
        <v/>
      </c>
      <c r="N341" s="186" t="str">
        <f aca="false">IF(AND(N$9&gt;=$F341,N$9&lt;=$F341,NOT(ISBLANK($F341))),$G341,"")</f>
        <v/>
      </c>
      <c r="O341" s="186" t="str">
        <f aca="false">IF(AND(O$9&gt;=$F341,O$9&lt;=$F341,NOT(ISBLANK($F341))),$G341,"")</f>
        <v/>
      </c>
      <c r="P341" s="186" t="str">
        <f aca="false">IF(AND(P$9&gt;=$F341,P$9&lt;=$F341,NOT(ISBLANK($F341))),$G341,"")</f>
        <v/>
      </c>
      <c r="Q341" s="186" t="str">
        <f aca="false">IF(AND(Q$9&gt;=$F341,Q$9&lt;=$F341,NOT(ISBLANK($F341))),$G341,"")</f>
        <v/>
      </c>
      <c r="R341" s="186" t="str">
        <f aca="false">IF(AND(R$9&gt;=$F341,R$9&lt;=$F341,NOT(ISBLANK($F341))),$G341,"")</f>
        <v/>
      </c>
    </row>
    <row r="342" customFormat="false" ht="15.05" hidden="true" customHeight="false" outlineLevel="0" collapsed="false">
      <c r="I342" s="342"/>
      <c r="L342" s="186" t="str">
        <f aca="false">IF(AND(L$9&gt;=$F342,L$9&lt;=$F342,NOT(ISBLANK($F342))),$G342,"")</f>
        <v/>
      </c>
      <c r="M342" s="186" t="str">
        <f aca="false">IF(AND(M$9&gt;=$F342,M$9&lt;=$F342,NOT(ISBLANK($F342))),$G342,"")</f>
        <v/>
      </c>
      <c r="N342" s="186" t="str">
        <f aca="false">IF(AND(N$9&gt;=$F342,N$9&lt;=$F342,NOT(ISBLANK($F342))),$G342,"")</f>
        <v/>
      </c>
      <c r="O342" s="186" t="str">
        <f aca="false">IF(AND(O$9&gt;=$F342,O$9&lt;=$F342,NOT(ISBLANK($F342))),$G342,"")</f>
        <v/>
      </c>
      <c r="P342" s="186" t="str">
        <f aca="false">IF(AND(P$9&gt;=$F342,P$9&lt;=$F342,NOT(ISBLANK($F342))),$G342,"")</f>
        <v/>
      </c>
      <c r="Q342" s="186" t="str">
        <f aca="false">IF(AND(Q$9&gt;=$F342,Q$9&lt;=$F342,NOT(ISBLANK($F342))),$G342,"")</f>
        <v/>
      </c>
      <c r="R342" s="186" t="str">
        <f aca="false">IF(AND(R$9&gt;=$F342,R$9&lt;=$F342,NOT(ISBLANK($F342))),$G342,"")</f>
        <v/>
      </c>
    </row>
    <row r="343" customFormat="false" ht="15.05" hidden="true" customHeight="false" outlineLevel="0" collapsed="false">
      <c r="I343" s="342"/>
      <c r="L343" s="186" t="str">
        <f aca="false">IF(AND(L$9&gt;=$F343,L$9&lt;=$F343,NOT(ISBLANK($F343))),$G343,"")</f>
        <v/>
      </c>
      <c r="M343" s="186" t="str">
        <f aca="false">IF(AND(M$9&gt;=$F343,M$9&lt;=$F343,NOT(ISBLANK($F343))),$G343,"")</f>
        <v/>
      </c>
      <c r="N343" s="186" t="str">
        <f aca="false">IF(AND(N$9&gt;=$F343,N$9&lt;=$F343,NOT(ISBLANK($F343))),$G343,"")</f>
        <v/>
      </c>
      <c r="O343" s="186" t="str">
        <f aca="false">IF(AND(O$9&gt;=$F343,O$9&lt;=$F343,NOT(ISBLANK($F343))),$G343,"")</f>
        <v/>
      </c>
      <c r="P343" s="186" t="str">
        <f aca="false">IF(AND(P$9&gt;=$F343,P$9&lt;=$F343,NOT(ISBLANK($F343))),$G343,"")</f>
        <v/>
      </c>
      <c r="Q343" s="186" t="str">
        <f aca="false">IF(AND(Q$9&gt;=$F343,Q$9&lt;=$F343,NOT(ISBLANK($F343))),$G343,"")</f>
        <v/>
      </c>
      <c r="R343" s="186" t="str">
        <f aca="false">IF(AND(R$9&gt;=$F343,R$9&lt;=$F343,NOT(ISBLANK($F343))),$G343,"")</f>
        <v/>
      </c>
    </row>
    <row r="344" customFormat="false" ht="15.05" hidden="true" customHeight="false" outlineLevel="0" collapsed="false">
      <c r="I344" s="342"/>
      <c r="L344" s="186" t="str">
        <f aca="false">IF(AND(L$9&gt;=$F344,L$9&lt;=$F344,NOT(ISBLANK($F344))),$G344,"")</f>
        <v/>
      </c>
      <c r="M344" s="186" t="str">
        <f aca="false">IF(AND(M$9&gt;=$F344,M$9&lt;=$F344,NOT(ISBLANK($F344))),$G344,"")</f>
        <v/>
      </c>
      <c r="N344" s="186" t="str">
        <f aca="false">IF(AND(N$9&gt;=$F344,N$9&lt;=$F344,NOT(ISBLANK($F344))),$G344,"")</f>
        <v/>
      </c>
      <c r="O344" s="186" t="str">
        <f aca="false">IF(AND(O$9&gt;=$F344,O$9&lt;=$F344,NOT(ISBLANK($F344))),$G344,"")</f>
        <v/>
      </c>
      <c r="P344" s="186" t="str">
        <f aca="false">IF(AND(P$9&gt;=$F344,P$9&lt;=$F344,NOT(ISBLANK($F344))),$G344,"")</f>
        <v/>
      </c>
      <c r="Q344" s="186" t="str">
        <f aca="false">IF(AND(Q$9&gt;=$F344,Q$9&lt;=$F344,NOT(ISBLANK($F344))),$G344,"")</f>
        <v/>
      </c>
      <c r="R344" s="186" t="str">
        <f aca="false">IF(AND(R$9&gt;=$F344,R$9&lt;=$F344,NOT(ISBLANK($F344))),$G344,"")</f>
        <v/>
      </c>
    </row>
    <row r="345" customFormat="false" ht="15.05" hidden="true" customHeight="false" outlineLevel="0" collapsed="false">
      <c r="I345" s="342"/>
      <c r="L345" s="186" t="str">
        <f aca="false">IF(AND(L$9&gt;=$F345,L$9&lt;=$F345,NOT(ISBLANK($F345))),$G345,"")</f>
        <v/>
      </c>
      <c r="M345" s="186" t="str">
        <f aca="false">IF(AND(M$9&gt;=$F345,M$9&lt;=$F345,NOT(ISBLANK($F345))),$G345,"")</f>
        <v/>
      </c>
      <c r="N345" s="186" t="str">
        <f aca="false">IF(AND(N$9&gt;=$F345,N$9&lt;=$F345,NOT(ISBLANK($F345))),$G345,"")</f>
        <v/>
      </c>
      <c r="O345" s="186" t="str">
        <f aca="false">IF(AND(O$9&gt;=$F345,O$9&lt;=$F345,NOT(ISBLANK($F345))),$G345,"")</f>
        <v/>
      </c>
      <c r="P345" s="186" t="str">
        <f aca="false">IF(AND(P$9&gt;=$F345,P$9&lt;=$F345,NOT(ISBLANK($F345))),$G345,"")</f>
        <v/>
      </c>
      <c r="Q345" s="186" t="str">
        <f aca="false">IF(AND(Q$9&gt;=$F345,Q$9&lt;=$F345,NOT(ISBLANK($F345))),$G345,"")</f>
        <v/>
      </c>
      <c r="R345" s="186" t="str">
        <f aca="false">IF(AND(R$9&gt;=$F345,R$9&lt;=$F345,NOT(ISBLANK($F345))),$G345,"")</f>
        <v/>
      </c>
    </row>
    <row r="346" customFormat="false" ht="15.05" hidden="true" customHeight="false" outlineLevel="0" collapsed="false">
      <c r="I346" s="342"/>
      <c r="L346" s="186" t="str">
        <f aca="false">IF(AND(L$9&gt;=$F346,L$9&lt;=$F346,NOT(ISBLANK($F346))),$G346,"")</f>
        <v/>
      </c>
      <c r="M346" s="186" t="str">
        <f aca="false">IF(AND(M$9&gt;=$F346,M$9&lt;=$F346,NOT(ISBLANK($F346))),$G346,"")</f>
        <v/>
      </c>
      <c r="N346" s="186" t="str">
        <f aca="false">IF(AND(N$9&gt;=$F346,N$9&lt;=$F346,NOT(ISBLANK($F346))),$G346,"")</f>
        <v/>
      </c>
      <c r="O346" s="186" t="str">
        <f aca="false">IF(AND(O$9&gt;=$F346,O$9&lt;=$F346,NOT(ISBLANK($F346))),$G346,"")</f>
        <v/>
      </c>
      <c r="P346" s="186" t="str">
        <f aca="false">IF(AND(P$9&gt;=$F346,P$9&lt;=$F346,NOT(ISBLANK($F346))),$G346,"")</f>
        <v/>
      </c>
      <c r="Q346" s="186" t="str">
        <f aca="false">IF(AND(Q$9&gt;=$F346,Q$9&lt;=$F346,NOT(ISBLANK($F346))),$G346,"")</f>
        <v/>
      </c>
      <c r="R346" s="186" t="str">
        <f aca="false">IF(AND(R$9&gt;=$F346,R$9&lt;=$F346,NOT(ISBLANK($F346))),$G346,"")</f>
        <v/>
      </c>
    </row>
    <row r="347" customFormat="false" ht="15.05" hidden="true" customHeight="false" outlineLevel="0" collapsed="false">
      <c r="I347" s="343" t="s">
        <v>875</v>
      </c>
      <c r="L347" s="186" t="str">
        <f aca="false">IF(AND(L$9&gt;=$F347,L$9&lt;=$F347,NOT(ISBLANK($F347))),$G347,"")</f>
        <v/>
      </c>
      <c r="M347" s="186" t="str">
        <f aca="false">IF(AND(M$9&gt;=$F347,M$9&lt;=$F347,NOT(ISBLANK($F347))),$G347,"")</f>
        <v/>
      </c>
      <c r="N347" s="186" t="str">
        <f aca="false">IF(AND(N$9&gt;=$F347,N$9&lt;=$F347,NOT(ISBLANK($F347))),$G347,"")</f>
        <v/>
      </c>
      <c r="O347" s="186" t="str">
        <f aca="false">IF(AND(O$9&gt;=$F347,O$9&lt;=$F347,NOT(ISBLANK($F347))),$G347,"")</f>
        <v/>
      </c>
      <c r="P347" s="186" t="str">
        <f aca="false">IF(AND(P$9&gt;=$F347,P$9&lt;=$F347,NOT(ISBLANK($F347))),$G347,"")</f>
        <v/>
      </c>
      <c r="Q347" s="186" t="str">
        <f aca="false">IF(AND(Q$9&gt;=$F347,Q$9&lt;=$F347,NOT(ISBLANK($F347))),$G347,"")</f>
        <v/>
      </c>
      <c r="R347" s="186" t="str">
        <f aca="false">IF(AND(R$9&gt;=$F347,R$9&lt;=$F347,NOT(ISBLANK($F347))),$G347,"")</f>
        <v/>
      </c>
    </row>
    <row r="348" customFormat="false" ht="15.05" hidden="true" customHeight="false" outlineLevel="0" collapsed="false">
      <c r="I348" s="342" t="s">
        <v>168</v>
      </c>
      <c r="L348" s="186" t="str">
        <f aca="false">IF(AND(L$9&gt;=$F348,L$9&lt;=$F348,NOT(ISBLANK($F348))),$G348,"")</f>
        <v/>
      </c>
      <c r="M348" s="186" t="str">
        <f aca="false">IF(AND(M$9&gt;=$F348,M$9&lt;=$F348,NOT(ISBLANK($F348))),$G348,"")</f>
        <v/>
      </c>
      <c r="N348" s="186" t="str">
        <f aca="false">IF(AND(N$9&gt;=$F348,N$9&lt;=$F348,NOT(ISBLANK($F348))),$G348,"")</f>
        <v/>
      </c>
      <c r="O348" s="186" t="str">
        <f aca="false">IF(AND(O$9&gt;=$F348,O$9&lt;=$F348,NOT(ISBLANK($F348))),$G348,"")</f>
        <v/>
      </c>
      <c r="P348" s="186" t="str">
        <f aca="false">IF(AND(P$9&gt;=$F348,P$9&lt;=$F348,NOT(ISBLANK($F348))),$G348,"")</f>
        <v/>
      </c>
      <c r="Q348" s="186" t="str">
        <f aca="false">IF(AND(Q$9&gt;=$F348,Q$9&lt;=$F348,NOT(ISBLANK($F348))),$G348,"")</f>
        <v/>
      </c>
      <c r="R348" s="186" t="str">
        <f aca="false">IF(AND(R$9&gt;=$F348,R$9&lt;=$F348,NOT(ISBLANK($F348))),$G348,"")</f>
        <v/>
      </c>
    </row>
    <row r="349" customFormat="false" ht="15.05" hidden="true" customHeight="false" outlineLevel="0" collapsed="false">
      <c r="I349" s="342"/>
      <c r="L349" s="186" t="str">
        <f aca="false">IF(AND(L$9&gt;=$F349,L$9&lt;=$F349,NOT(ISBLANK($F349))),$G349,"")</f>
        <v/>
      </c>
      <c r="M349" s="186" t="str">
        <f aca="false">IF(AND(M$9&gt;=$F349,M$9&lt;=$F349,NOT(ISBLANK($F349))),$G349,"")</f>
        <v/>
      </c>
      <c r="N349" s="186" t="str">
        <f aca="false">IF(AND(N$9&gt;=$F349,N$9&lt;=$F349,NOT(ISBLANK($F349))),$G349,"")</f>
        <v/>
      </c>
      <c r="O349" s="186" t="str">
        <f aca="false">IF(AND(O$9&gt;=$F349,O$9&lt;=$F349,NOT(ISBLANK($F349))),$G349,"")</f>
        <v/>
      </c>
      <c r="P349" s="186" t="str">
        <f aca="false">IF(AND(P$9&gt;=$F349,P$9&lt;=$F349,NOT(ISBLANK($F349))),$G349,"")</f>
        <v/>
      </c>
      <c r="Q349" s="186" t="str">
        <f aca="false">IF(AND(Q$9&gt;=$F349,Q$9&lt;=$F349,NOT(ISBLANK($F349))),$G349,"")</f>
        <v/>
      </c>
      <c r="R349" s="186" t="str">
        <f aca="false">IF(AND(R$9&gt;=$F349,R$9&lt;=$F349,NOT(ISBLANK($F349))),$G349,"")</f>
        <v/>
      </c>
    </row>
    <row r="350" customFormat="false" ht="15.05" hidden="true" customHeight="false" outlineLevel="0" collapsed="false">
      <c r="I350" s="342"/>
      <c r="L350" s="186" t="str">
        <f aca="false">IF(AND(L$9&gt;=$F350,L$9&lt;=$F350,NOT(ISBLANK($F350))),$G350,"")</f>
        <v/>
      </c>
      <c r="M350" s="186" t="str">
        <f aca="false">IF(AND(M$9&gt;=$F350,M$9&lt;=$F350,NOT(ISBLANK($F350))),$G350,"")</f>
        <v/>
      </c>
      <c r="N350" s="186" t="str">
        <f aca="false">IF(AND(N$9&gt;=$F350,N$9&lt;=$F350,NOT(ISBLANK($F350))),$G350,"")</f>
        <v/>
      </c>
      <c r="O350" s="186" t="str">
        <f aca="false">IF(AND(O$9&gt;=$F350,O$9&lt;=$F350,NOT(ISBLANK($F350))),$G350,"")</f>
        <v/>
      </c>
      <c r="P350" s="186" t="str">
        <f aca="false">IF(AND(P$9&gt;=$F350,P$9&lt;=$F350,NOT(ISBLANK($F350))),$G350,"")</f>
        <v/>
      </c>
      <c r="Q350" s="186" t="str">
        <f aca="false">IF(AND(Q$9&gt;=$F350,Q$9&lt;=$F350,NOT(ISBLANK($F350))),$G350,"")</f>
        <v/>
      </c>
      <c r="R350" s="186" t="str">
        <f aca="false">IF(AND(R$9&gt;=$F350,R$9&lt;=$F350,NOT(ISBLANK($F350))),$G350,"")</f>
        <v/>
      </c>
    </row>
    <row r="351" customFormat="false" ht="15.05" hidden="true" customHeight="false" outlineLevel="0" collapsed="false">
      <c r="I351" s="342"/>
      <c r="L351" s="186" t="str">
        <f aca="false">IF(AND(L$9&gt;=$F351,L$9&lt;=$F351,NOT(ISBLANK($F351))),$G351,"")</f>
        <v/>
      </c>
      <c r="M351" s="186" t="str">
        <f aca="false">IF(AND(M$9&gt;=$F351,M$9&lt;=$F351,NOT(ISBLANK($F351))),$G351,"")</f>
        <v/>
      </c>
      <c r="N351" s="186" t="str">
        <f aca="false">IF(AND(N$9&gt;=$F351,N$9&lt;=$F351,NOT(ISBLANK($F351))),$G351,"")</f>
        <v/>
      </c>
      <c r="O351" s="186" t="str">
        <f aca="false">IF(AND(O$9&gt;=$F351,O$9&lt;=$F351,NOT(ISBLANK($F351))),$G351,"")</f>
        <v/>
      </c>
      <c r="P351" s="186" t="str">
        <f aca="false">IF(AND(P$9&gt;=$F351,P$9&lt;=$F351,NOT(ISBLANK($F351))),$G351,"")</f>
        <v/>
      </c>
      <c r="Q351" s="186" t="str">
        <f aca="false">IF(AND(Q$9&gt;=$F351,Q$9&lt;=$F351,NOT(ISBLANK($F351))),$G351,"")</f>
        <v/>
      </c>
      <c r="R351" s="186" t="str">
        <f aca="false">IF(AND(R$9&gt;=$F351,R$9&lt;=$F351,NOT(ISBLANK($F351))),$G351,"")</f>
        <v/>
      </c>
    </row>
    <row r="352" customFormat="false" ht="15.05" hidden="true" customHeight="false" outlineLevel="0" collapsed="false">
      <c r="I352" s="342"/>
      <c r="L352" s="186" t="str">
        <f aca="false">IF(AND(L$9&gt;=$F352,L$9&lt;=$F352,NOT(ISBLANK($F352))),$G352,"")</f>
        <v/>
      </c>
      <c r="M352" s="186" t="str">
        <f aca="false">IF(AND(M$9&gt;=$F352,M$9&lt;=$F352,NOT(ISBLANK($F352))),$G352,"")</f>
        <v/>
      </c>
      <c r="N352" s="186" t="str">
        <f aca="false">IF(AND(N$9&gt;=$F352,N$9&lt;=$F352,NOT(ISBLANK($F352))),$G352,"")</f>
        <v/>
      </c>
      <c r="O352" s="186" t="str">
        <f aca="false">IF(AND(O$9&gt;=$F352,O$9&lt;=$F352,NOT(ISBLANK($F352))),$G352,"")</f>
        <v/>
      </c>
      <c r="P352" s="186" t="str">
        <f aca="false">IF(AND(P$9&gt;=$F352,P$9&lt;=$F352,NOT(ISBLANK($F352))),$G352,"")</f>
        <v/>
      </c>
      <c r="Q352" s="186" t="str">
        <f aca="false">IF(AND(Q$9&gt;=$F352,Q$9&lt;=$F352,NOT(ISBLANK($F352))),$G352,"")</f>
        <v/>
      </c>
      <c r="R352" s="186" t="str">
        <f aca="false">IF(AND(R$9&gt;=$F352,R$9&lt;=$F352,NOT(ISBLANK($F352))),$G352,"")</f>
        <v/>
      </c>
    </row>
    <row r="353" customFormat="false" ht="15.05" hidden="true" customHeight="false" outlineLevel="0" collapsed="false">
      <c r="I353" s="342" t="s">
        <v>174</v>
      </c>
      <c r="L353" s="186" t="str">
        <f aca="false">IF(AND(L$9&gt;=$F353,L$9&lt;=$F353,NOT(ISBLANK($F353))),$G353,"")</f>
        <v/>
      </c>
      <c r="M353" s="186" t="str">
        <f aca="false">IF(AND(M$9&gt;=$F353,M$9&lt;=$F353,NOT(ISBLANK($F353))),$G353,"")</f>
        <v/>
      </c>
      <c r="N353" s="186" t="str">
        <f aca="false">IF(AND(N$9&gt;=$F353,N$9&lt;=$F353,NOT(ISBLANK($F353))),$G353,"")</f>
        <v/>
      </c>
      <c r="O353" s="186" t="str">
        <f aca="false">IF(AND(O$9&gt;=$F353,O$9&lt;=$F353,NOT(ISBLANK($F353))),$G353,"")</f>
        <v/>
      </c>
      <c r="P353" s="186" t="str">
        <f aca="false">IF(AND(P$9&gt;=$F353,P$9&lt;=$F353,NOT(ISBLANK($F353))),$G353,"")</f>
        <v/>
      </c>
      <c r="Q353" s="186" t="str">
        <f aca="false">IF(AND(Q$9&gt;=$F353,Q$9&lt;=$F353,NOT(ISBLANK($F353))),$G353,"")</f>
        <v/>
      </c>
      <c r="R353" s="186" t="str">
        <f aca="false">IF(AND(R$9&gt;=$F353,R$9&lt;=$F353,NOT(ISBLANK($F353))),$G353,"")</f>
        <v/>
      </c>
    </row>
    <row r="354" customFormat="false" ht="15.05" hidden="true" customHeight="false" outlineLevel="0" collapsed="false">
      <c r="I354" s="342" t="s">
        <v>174</v>
      </c>
      <c r="L354" s="186" t="str">
        <f aca="false">IF(AND(L$9&gt;=$F354,L$9&lt;=$F354,NOT(ISBLANK($F354))),$G354,"")</f>
        <v/>
      </c>
      <c r="M354" s="186" t="str">
        <f aca="false">IF(AND(M$9&gt;=$F354,M$9&lt;=$F354,NOT(ISBLANK($F354))),$G354,"")</f>
        <v/>
      </c>
      <c r="N354" s="186" t="str">
        <f aca="false">IF(AND(N$9&gt;=$F354,N$9&lt;=$F354,NOT(ISBLANK($F354))),$G354,"")</f>
        <v/>
      </c>
      <c r="O354" s="186" t="str">
        <f aca="false">IF(AND(O$9&gt;=$F354,O$9&lt;=$F354,NOT(ISBLANK($F354))),$G354,"")</f>
        <v/>
      </c>
      <c r="P354" s="186" t="str">
        <f aca="false">IF(AND(P$9&gt;=$F354,P$9&lt;=$F354,NOT(ISBLANK($F354))),$G354,"")</f>
        <v/>
      </c>
      <c r="Q354" s="186" t="str">
        <f aca="false">IF(AND(Q$9&gt;=$F354,Q$9&lt;=$F354,NOT(ISBLANK($F354))),$G354,"")</f>
        <v/>
      </c>
      <c r="R354" s="186" t="str">
        <f aca="false">IF(AND(R$9&gt;=$F354,R$9&lt;=$F354,NOT(ISBLANK($F354))),$G354,"")</f>
        <v/>
      </c>
    </row>
    <row r="355" customFormat="false" ht="15.05" hidden="true" customHeight="false" outlineLevel="0" collapsed="false">
      <c r="I355" s="342"/>
      <c r="L355" s="186" t="str">
        <f aca="false">IF(AND(L$9&gt;=$F355,L$9&lt;=$F355,NOT(ISBLANK($F355))),$G355,"")</f>
        <v/>
      </c>
      <c r="M355" s="186" t="str">
        <f aca="false">IF(AND(M$9&gt;=$F355,M$9&lt;=$F355,NOT(ISBLANK($F355))),$G355,"")</f>
        <v/>
      </c>
      <c r="N355" s="186" t="str">
        <f aca="false">IF(AND(N$9&gt;=$F355,N$9&lt;=$F355,NOT(ISBLANK($F355))),$G355,"")</f>
        <v/>
      </c>
      <c r="O355" s="186" t="str">
        <f aca="false">IF(AND(O$9&gt;=$F355,O$9&lt;=$F355,NOT(ISBLANK($F355))),$G355,"")</f>
        <v/>
      </c>
      <c r="P355" s="186" t="str">
        <f aca="false">IF(AND(P$9&gt;=$F355,P$9&lt;=$F355,NOT(ISBLANK($F355))),$G355,"")</f>
        <v/>
      </c>
      <c r="Q355" s="186" t="str">
        <f aca="false">IF(AND(Q$9&gt;=$F355,Q$9&lt;=$F355,NOT(ISBLANK($F355))),$G355,"")</f>
        <v/>
      </c>
      <c r="R355" s="186" t="str">
        <f aca="false">IF(AND(R$9&gt;=$F355,R$9&lt;=$F355,NOT(ISBLANK($F355))),$G355,"")</f>
        <v/>
      </c>
    </row>
    <row r="356" customFormat="false" ht="15.05" hidden="true" customHeight="false" outlineLevel="0" collapsed="false">
      <c r="I356" s="342"/>
      <c r="L356" s="186" t="str">
        <f aca="false">IF(AND(L$9&gt;=$F356,L$9&lt;=$F356,NOT(ISBLANK($F356))),$G356,"")</f>
        <v/>
      </c>
      <c r="M356" s="186" t="str">
        <f aca="false">IF(AND(M$9&gt;=$F356,M$9&lt;=$F356,NOT(ISBLANK($F356))),$G356,"")</f>
        <v/>
      </c>
      <c r="N356" s="186" t="str">
        <f aca="false">IF(AND(N$9&gt;=$F356,N$9&lt;=$F356,NOT(ISBLANK($F356))),$G356,"")</f>
        <v/>
      </c>
      <c r="O356" s="186" t="str">
        <f aca="false">IF(AND(O$9&gt;=$F356,O$9&lt;=$F356,NOT(ISBLANK($F356))),$G356,"")</f>
        <v/>
      </c>
      <c r="P356" s="186" t="str">
        <f aca="false">IF(AND(P$9&gt;=$F356,P$9&lt;=$F356,NOT(ISBLANK($F356))),$G356,"")</f>
        <v/>
      </c>
      <c r="Q356" s="186" t="str">
        <f aca="false">IF(AND(Q$9&gt;=$F356,Q$9&lt;=$F356,NOT(ISBLANK($F356))),$G356,"")</f>
        <v/>
      </c>
      <c r="R356" s="186" t="str">
        <f aca="false">IF(AND(R$9&gt;=$F356,R$9&lt;=$F356,NOT(ISBLANK($F356))),$G356,"")</f>
        <v/>
      </c>
    </row>
    <row r="357" customFormat="false" ht="15.05" hidden="true" customHeight="false" outlineLevel="0" collapsed="false">
      <c r="I357" s="342"/>
      <c r="L357" s="186" t="str">
        <f aca="false">IF(AND(L$9&gt;=$F357,L$9&lt;=$F357,NOT(ISBLANK($F357))),$G357,"")</f>
        <v/>
      </c>
      <c r="M357" s="186" t="str">
        <f aca="false">IF(AND(M$9&gt;=$F357,M$9&lt;=$F357,NOT(ISBLANK($F357))),$G357,"")</f>
        <v/>
      </c>
      <c r="N357" s="186" t="str">
        <f aca="false">IF(AND(N$9&gt;=$F357,N$9&lt;=$F357,NOT(ISBLANK($F357))),$G357,"")</f>
        <v/>
      </c>
      <c r="O357" s="186" t="str">
        <f aca="false">IF(AND(O$9&gt;=$F357,O$9&lt;=$F357,NOT(ISBLANK($F357))),$G357,"")</f>
        <v/>
      </c>
      <c r="P357" s="186" t="str">
        <f aca="false">IF(AND(P$9&gt;=$F357,P$9&lt;=$F357,NOT(ISBLANK($F357))),$G357,"")</f>
        <v/>
      </c>
      <c r="Q357" s="186" t="str">
        <f aca="false">IF(AND(Q$9&gt;=$F357,Q$9&lt;=$F357,NOT(ISBLANK($F357))),$G357,"")</f>
        <v/>
      </c>
      <c r="R357" s="186" t="str">
        <f aca="false">IF(AND(R$9&gt;=$F357,R$9&lt;=$F357,NOT(ISBLANK($F357))),$G357,"")</f>
        <v/>
      </c>
    </row>
    <row r="358" customFormat="false" ht="15.05" hidden="true" customHeight="false" outlineLevel="0" collapsed="false">
      <c r="I358" s="342" t="s">
        <v>138</v>
      </c>
      <c r="L358" s="186" t="str">
        <f aca="false">IF(AND(L$9&gt;=$F358,L$9&lt;=$F358,NOT(ISBLANK($F358))),$G358,"")</f>
        <v/>
      </c>
      <c r="M358" s="186" t="str">
        <f aca="false">IF(AND(M$9&gt;=$F358,M$9&lt;=$F358,NOT(ISBLANK($F358))),$G358,"")</f>
        <v/>
      </c>
      <c r="N358" s="186" t="str">
        <f aca="false">IF(AND(N$9&gt;=$F358,N$9&lt;=$F358,NOT(ISBLANK($F358))),$G358,"")</f>
        <v/>
      </c>
      <c r="O358" s="186" t="str">
        <f aca="false">IF(AND(O$9&gt;=$F358,O$9&lt;=$F358,NOT(ISBLANK($F358))),$G358,"")</f>
        <v/>
      </c>
      <c r="P358" s="186" t="str">
        <f aca="false">IF(AND(P$9&gt;=$F358,P$9&lt;=$F358,NOT(ISBLANK($F358))),$G358,"")</f>
        <v/>
      </c>
      <c r="Q358" s="186" t="str">
        <f aca="false">IF(AND(Q$9&gt;=$F358,Q$9&lt;=$F358,NOT(ISBLANK($F358))),$G358,"")</f>
        <v/>
      </c>
      <c r="R358" s="186" t="str">
        <f aca="false">IF(AND(R$9&gt;=$F358,R$9&lt;=$F358,NOT(ISBLANK($F358))),$G358,"")</f>
        <v/>
      </c>
    </row>
    <row r="359" customFormat="false" ht="15.05" hidden="true" customHeight="false" outlineLevel="0" collapsed="false">
      <c r="I359" s="342" t="s">
        <v>168</v>
      </c>
      <c r="L359" s="186" t="str">
        <f aca="false">IF(AND(L$9&gt;=$F359,L$9&lt;=$F359,NOT(ISBLANK($F359))),$G359,"")</f>
        <v/>
      </c>
      <c r="M359" s="186" t="str">
        <f aca="false">IF(AND(M$9&gt;=$F359,M$9&lt;=$F359,NOT(ISBLANK($F359))),$G359,"")</f>
        <v/>
      </c>
      <c r="N359" s="186" t="str">
        <f aca="false">IF(AND(N$9&gt;=$F359,N$9&lt;=$F359,NOT(ISBLANK($F359))),$G359,"")</f>
        <v/>
      </c>
      <c r="O359" s="186" t="str">
        <f aca="false">IF(AND(O$9&gt;=$F359,O$9&lt;=$F359,NOT(ISBLANK($F359))),$G359,"")</f>
        <v/>
      </c>
      <c r="P359" s="186" t="str">
        <f aca="false">IF(AND(P$9&gt;=$F359,P$9&lt;=$F359,NOT(ISBLANK($F359))),$G359,"")</f>
        <v/>
      </c>
      <c r="Q359" s="186" t="str">
        <f aca="false">IF(AND(Q$9&gt;=$F359,Q$9&lt;=$F359,NOT(ISBLANK($F359))),$G359,"")</f>
        <v/>
      </c>
      <c r="R359" s="186" t="str">
        <f aca="false">IF(AND(R$9&gt;=$F359,R$9&lt;=$F359,NOT(ISBLANK($F359))),$G359,"")</f>
        <v/>
      </c>
    </row>
    <row r="360" customFormat="false" ht="15.05" hidden="true" customHeight="false" outlineLevel="0" collapsed="false">
      <c r="I360" s="342" t="s">
        <v>174</v>
      </c>
      <c r="L360" s="186" t="str">
        <f aca="false">IF(AND(L$9&gt;=$F360,L$9&lt;=$F360,NOT(ISBLANK($F360))),$G360,"")</f>
        <v/>
      </c>
      <c r="M360" s="186" t="str">
        <f aca="false">IF(AND(M$9&gt;=$F360,M$9&lt;=$F360,NOT(ISBLANK($F360))),$G360,"")</f>
        <v/>
      </c>
      <c r="N360" s="186" t="str">
        <f aca="false">IF(AND(N$9&gt;=$F360,N$9&lt;=$F360,NOT(ISBLANK($F360))),$G360,"")</f>
        <v/>
      </c>
      <c r="O360" s="186" t="str">
        <f aca="false">IF(AND(O$9&gt;=$F360,O$9&lt;=$F360,NOT(ISBLANK($F360))),$G360,"")</f>
        <v/>
      </c>
      <c r="P360" s="186" t="str">
        <f aca="false">IF(AND(P$9&gt;=$F360,P$9&lt;=$F360,NOT(ISBLANK($F360))),$G360,"")</f>
        <v/>
      </c>
      <c r="Q360" s="186" t="str">
        <f aca="false">IF(AND(Q$9&gt;=$F360,Q$9&lt;=$F360,NOT(ISBLANK($F360))),$G360,"")</f>
        <v/>
      </c>
      <c r="R360" s="186" t="str">
        <f aca="false">IF(AND(R$9&gt;=$F360,R$9&lt;=$F360,NOT(ISBLANK($F360))),$G360,"")</f>
        <v/>
      </c>
    </row>
    <row r="361" customFormat="false" ht="15.05" hidden="true" customHeight="false" outlineLevel="0" collapsed="false">
      <c r="I361" s="342"/>
      <c r="L361" s="186" t="str">
        <f aca="false">IF(AND(L$9&gt;=$F361,L$9&lt;=$F361,NOT(ISBLANK($F361))),$G361,"")</f>
        <v/>
      </c>
      <c r="M361" s="186" t="str">
        <f aca="false">IF(AND(M$9&gt;=$F361,M$9&lt;=$F361,NOT(ISBLANK($F361))),$G361,"")</f>
        <v/>
      </c>
      <c r="N361" s="186" t="str">
        <f aca="false">IF(AND(N$9&gt;=$F361,N$9&lt;=$F361,NOT(ISBLANK($F361))),$G361,"")</f>
        <v/>
      </c>
      <c r="O361" s="186" t="str">
        <f aca="false">IF(AND(O$9&gt;=$F361,O$9&lt;=$F361,NOT(ISBLANK($F361))),$G361,"")</f>
        <v/>
      </c>
      <c r="P361" s="186" t="str">
        <f aca="false">IF(AND(P$9&gt;=$F361,P$9&lt;=$F361,NOT(ISBLANK($F361))),$G361,"")</f>
        <v/>
      </c>
      <c r="Q361" s="186" t="str">
        <f aca="false">IF(AND(Q$9&gt;=$F361,Q$9&lt;=$F361,NOT(ISBLANK($F361))),$G361,"")</f>
        <v/>
      </c>
      <c r="R361" s="186" t="str">
        <f aca="false">IF(AND(R$9&gt;=$F361,R$9&lt;=$F361,NOT(ISBLANK($F361))),$G361,"")</f>
        <v/>
      </c>
    </row>
    <row r="362" customFormat="false" ht="15.05" hidden="true" customHeight="false" outlineLevel="0" collapsed="false">
      <c r="I362" s="342"/>
      <c r="L362" s="186" t="str">
        <f aca="false">IF(AND(L$9&gt;=$F362,L$9&lt;=$F362,NOT(ISBLANK($F362))),$G362,"")</f>
        <v/>
      </c>
      <c r="M362" s="186" t="str">
        <f aca="false">IF(AND(M$9&gt;=$F362,M$9&lt;=$F362,NOT(ISBLANK($F362))),$G362,"")</f>
        <v/>
      </c>
      <c r="N362" s="186" t="str">
        <f aca="false">IF(AND(N$9&gt;=$F362,N$9&lt;=$F362,NOT(ISBLANK($F362))),$G362,"")</f>
        <v/>
      </c>
      <c r="O362" s="186" t="str">
        <f aca="false">IF(AND(O$9&gt;=$F362,O$9&lt;=$F362,NOT(ISBLANK($F362))),$G362,"")</f>
        <v/>
      </c>
      <c r="P362" s="186" t="str">
        <f aca="false">IF(AND(P$9&gt;=$F362,P$9&lt;=$F362,NOT(ISBLANK($F362))),$G362,"")</f>
        <v/>
      </c>
      <c r="Q362" s="186" t="str">
        <f aca="false">IF(AND(Q$9&gt;=$F362,Q$9&lt;=$F362,NOT(ISBLANK($F362))),$G362,"")</f>
        <v/>
      </c>
      <c r="R362" s="186" t="str">
        <f aca="false">IF(AND(R$9&gt;=$F362,R$9&lt;=$F362,NOT(ISBLANK($F362))),$G362,"")</f>
        <v/>
      </c>
    </row>
    <row r="363" customFormat="false" ht="15.05" hidden="true" customHeight="false" outlineLevel="0" collapsed="false">
      <c r="I363" s="342" t="s">
        <v>174</v>
      </c>
      <c r="L363" s="186" t="str">
        <f aca="false">IF(AND(L$9&gt;=$F363,L$9&lt;=$F363,NOT(ISBLANK($F363))),$G363,"")</f>
        <v/>
      </c>
      <c r="M363" s="186" t="str">
        <f aca="false">IF(AND(M$9&gt;=$F363,M$9&lt;=$F363,NOT(ISBLANK($F363))),$G363,"")</f>
        <v/>
      </c>
      <c r="N363" s="186" t="str">
        <f aca="false">IF(AND(N$9&gt;=$F363,N$9&lt;=$F363,NOT(ISBLANK($F363))),$G363,"")</f>
        <v/>
      </c>
      <c r="O363" s="186" t="str">
        <f aca="false">IF(AND(O$9&gt;=$F363,O$9&lt;=$F363,NOT(ISBLANK($F363))),$G363,"")</f>
        <v/>
      </c>
      <c r="P363" s="186" t="str">
        <f aca="false">IF(AND(P$9&gt;=$F363,P$9&lt;=$F363,NOT(ISBLANK($F363))),$G363,"")</f>
        <v/>
      </c>
      <c r="Q363" s="186" t="str">
        <f aca="false">IF(AND(Q$9&gt;=$F363,Q$9&lt;=$F363,NOT(ISBLANK($F363))),$G363,"")</f>
        <v/>
      </c>
      <c r="R363" s="186" t="str">
        <f aca="false">IF(AND(R$9&gt;=$F363,R$9&lt;=$F363,NOT(ISBLANK($F363))),$G363,"")</f>
        <v/>
      </c>
    </row>
    <row r="364" customFormat="false" ht="15.05" hidden="true" customHeight="false" outlineLevel="0" collapsed="false">
      <c r="I364" s="342"/>
      <c r="L364" s="186" t="str">
        <f aca="false">IF(AND(L$9&gt;=$F364,L$9&lt;=$F364,NOT(ISBLANK($F364))),$G364,"")</f>
        <v/>
      </c>
      <c r="M364" s="186" t="str">
        <f aca="false">IF(AND(M$9&gt;=$F364,M$9&lt;=$F364,NOT(ISBLANK($F364))),$G364,"")</f>
        <v/>
      </c>
      <c r="N364" s="186" t="str">
        <f aca="false">IF(AND(N$9&gt;=$F364,N$9&lt;=$F364,NOT(ISBLANK($F364))),$G364,"")</f>
        <v/>
      </c>
      <c r="O364" s="186" t="str">
        <f aca="false">IF(AND(O$9&gt;=$F364,O$9&lt;=$F364,NOT(ISBLANK($F364))),$G364,"")</f>
        <v/>
      </c>
      <c r="P364" s="186" t="str">
        <f aca="false">IF(AND(P$9&gt;=$F364,P$9&lt;=$F364,NOT(ISBLANK($F364))),$G364,"")</f>
        <v/>
      </c>
      <c r="Q364" s="186" t="str">
        <f aca="false">IF(AND(Q$9&gt;=$F364,Q$9&lt;=$F364,NOT(ISBLANK($F364))),$G364,"")</f>
        <v/>
      </c>
      <c r="R364" s="186" t="str">
        <f aca="false">IF(AND(R$9&gt;=$F364,R$9&lt;=$F364,NOT(ISBLANK($F364))),$G364,"")</f>
        <v/>
      </c>
    </row>
    <row r="365" customFormat="false" ht="15.05" hidden="true" customHeight="false" outlineLevel="0" collapsed="false">
      <c r="I365" s="342"/>
      <c r="L365" s="186" t="str">
        <f aca="false">IF(AND(L$9&gt;=$F365,L$9&lt;=$F365,NOT(ISBLANK($F365))),$G365,"")</f>
        <v/>
      </c>
      <c r="M365" s="186" t="str">
        <f aca="false">IF(AND(M$9&gt;=$F365,M$9&lt;=$F365,NOT(ISBLANK($F365))),$G365,"")</f>
        <v/>
      </c>
      <c r="N365" s="186" t="str">
        <f aca="false">IF(AND(N$9&gt;=$F365,N$9&lt;=$F365,NOT(ISBLANK($F365))),$G365,"")</f>
        <v/>
      </c>
      <c r="O365" s="186" t="str">
        <f aca="false">IF(AND(O$9&gt;=$F365,O$9&lt;=$F365,NOT(ISBLANK($F365))),$G365,"")</f>
        <v/>
      </c>
      <c r="P365" s="186" t="str">
        <f aca="false">IF(AND(P$9&gt;=$F365,P$9&lt;=$F365,NOT(ISBLANK($F365))),$G365,"")</f>
        <v/>
      </c>
      <c r="Q365" s="186" t="str">
        <f aca="false">IF(AND(Q$9&gt;=$F365,Q$9&lt;=$F365,NOT(ISBLANK($F365))),$G365,"")</f>
        <v/>
      </c>
      <c r="R365" s="186" t="str">
        <f aca="false">IF(AND(R$9&gt;=$F365,R$9&lt;=$F365,NOT(ISBLANK($F365))),$G365,"")</f>
        <v/>
      </c>
    </row>
    <row r="366" customFormat="false" ht="15.05" hidden="true" customHeight="false" outlineLevel="0" collapsed="false">
      <c r="I366" s="342"/>
      <c r="L366" s="186" t="str">
        <f aca="false">IF(AND(L$9&gt;=$F366,L$9&lt;=$F366,NOT(ISBLANK($F366))),$G366,"")</f>
        <v/>
      </c>
      <c r="M366" s="186" t="str">
        <f aca="false">IF(AND(M$9&gt;=$F366,M$9&lt;=$F366,NOT(ISBLANK($F366))),$G366,"")</f>
        <v/>
      </c>
      <c r="N366" s="186" t="str">
        <f aca="false">IF(AND(N$9&gt;=$F366,N$9&lt;=$F366,NOT(ISBLANK($F366))),$G366,"")</f>
        <v/>
      </c>
      <c r="O366" s="186" t="str">
        <f aca="false">IF(AND(O$9&gt;=$F366,O$9&lt;=$F366,NOT(ISBLANK($F366))),$G366,"")</f>
        <v/>
      </c>
      <c r="P366" s="186" t="str">
        <f aca="false">IF(AND(P$9&gt;=$F366,P$9&lt;=$F366,NOT(ISBLANK($F366))),$G366,"")</f>
        <v/>
      </c>
      <c r="Q366" s="186" t="str">
        <f aca="false">IF(AND(Q$9&gt;=$F366,Q$9&lt;=$F366,NOT(ISBLANK($F366))),$G366,"")</f>
        <v/>
      </c>
      <c r="R366" s="186" t="str">
        <f aca="false">IF(AND(R$9&gt;=$F366,R$9&lt;=$F366,NOT(ISBLANK($F366))),$G366,"")</f>
        <v/>
      </c>
    </row>
    <row r="367" customFormat="false" ht="15.05" hidden="true" customHeight="false" outlineLevel="0" collapsed="false">
      <c r="I367" s="342"/>
      <c r="L367" s="186" t="str">
        <f aca="false">IF(AND(L$9&gt;=$F367,L$9&lt;=$F367,NOT(ISBLANK($F367))),$G367,"")</f>
        <v/>
      </c>
      <c r="M367" s="186" t="str">
        <f aca="false">IF(AND(M$9&gt;=$F367,M$9&lt;=$F367,NOT(ISBLANK($F367))),$G367,"")</f>
        <v/>
      </c>
      <c r="N367" s="186" t="str">
        <f aca="false">IF(AND(N$9&gt;=$F367,N$9&lt;=$F367,NOT(ISBLANK($F367))),$G367,"")</f>
        <v/>
      </c>
      <c r="O367" s="186" t="str">
        <f aca="false">IF(AND(O$9&gt;=$F367,O$9&lt;=$F367,NOT(ISBLANK($F367))),$G367,"")</f>
        <v/>
      </c>
      <c r="P367" s="186" t="str">
        <f aca="false">IF(AND(P$9&gt;=$F367,P$9&lt;=$F367,NOT(ISBLANK($F367))),$G367,"")</f>
        <v/>
      </c>
      <c r="Q367" s="186" t="str">
        <f aca="false">IF(AND(Q$9&gt;=$F367,Q$9&lt;=$F367,NOT(ISBLANK($F367))),$G367,"")</f>
        <v/>
      </c>
      <c r="R367" s="186" t="str">
        <f aca="false">IF(AND(R$9&gt;=$F367,R$9&lt;=$F367,NOT(ISBLANK($F367))),$G367,"")</f>
        <v/>
      </c>
    </row>
    <row r="368" customFormat="false" ht="15.05" hidden="true" customHeight="false" outlineLevel="0" collapsed="false">
      <c r="I368" s="342"/>
      <c r="L368" s="186" t="str">
        <f aca="false">IF(AND(L$9&gt;=$F368,L$9&lt;=$F368,NOT(ISBLANK($F368))),$G368,"")</f>
        <v/>
      </c>
      <c r="M368" s="186" t="str">
        <f aca="false">IF(AND(M$9&gt;=$F368,M$9&lt;=$F368,NOT(ISBLANK($F368))),$G368,"")</f>
        <v/>
      </c>
      <c r="N368" s="186" t="str">
        <f aca="false">IF(AND(N$9&gt;=$F368,N$9&lt;=$F368,NOT(ISBLANK($F368))),$G368,"")</f>
        <v/>
      </c>
      <c r="O368" s="186" t="str">
        <f aca="false">IF(AND(O$9&gt;=$F368,O$9&lt;=$F368,NOT(ISBLANK($F368))),$G368,"")</f>
        <v/>
      </c>
      <c r="P368" s="186" t="str">
        <f aca="false">IF(AND(P$9&gt;=$F368,P$9&lt;=$F368,NOT(ISBLANK($F368))),$G368,"")</f>
        <v/>
      </c>
      <c r="Q368" s="186" t="str">
        <f aca="false">IF(AND(Q$9&gt;=$F368,Q$9&lt;=$F368,NOT(ISBLANK($F368))),$G368,"")</f>
        <v/>
      </c>
      <c r="R368" s="186" t="str">
        <f aca="false">IF(AND(R$9&gt;=$F368,R$9&lt;=$F368,NOT(ISBLANK($F368))),$G368,"")</f>
        <v/>
      </c>
    </row>
    <row r="369" customFormat="false" ht="15.05" hidden="true" customHeight="false" outlineLevel="0" collapsed="false">
      <c r="I369" s="342"/>
      <c r="L369" s="186" t="str">
        <f aca="false">IF(AND(L$9&gt;=$F369,L$9&lt;=$F369,NOT(ISBLANK($F369))),$G369,"")</f>
        <v/>
      </c>
      <c r="M369" s="186" t="str">
        <f aca="false">IF(AND(M$9&gt;=$F369,M$9&lt;=$F369,NOT(ISBLANK($F369))),$G369,"")</f>
        <v/>
      </c>
      <c r="N369" s="186" t="str">
        <f aca="false">IF(AND(N$9&gt;=$F369,N$9&lt;=$F369,NOT(ISBLANK($F369))),$G369,"")</f>
        <v/>
      </c>
      <c r="O369" s="186" t="str">
        <f aca="false">IF(AND(O$9&gt;=$F369,O$9&lt;=$F369,NOT(ISBLANK($F369))),$G369,"")</f>
        <v/>
      </c>
      <c r="P369" s="186" t="str">
        <f aca="false">IF(AND(P$9&gt;=$F369,P$9&lt;=$F369,NOT(ISBLANK($F369))),$G369,"")</f>
        <v/>
      </c>
      <c r="Q369" s="186" t="str">
        <f aca="false">IF(AND(Q$9&gt;=$F369,Q$9&lt;=$F369,NOT(ISBLANK($F369))),$G369,"")</f>
        <v/>
      </c>
      <c r="R369" s="186" t="str">
        <f aca="false">IF(AND(R$9&gt;=$F369,R$9&lt;=$F369,NOT(ISBLANK($F369))),$G369,"")</f>
        <v/>
      </c>
    </row>
    <row r="370" customFormat="false" ht="15.05" hidden="true" customHeight="false" outlineLevel="0" collapsed="false">
      <c r="I370" s="342"/>
      <c r="L370" s="186" t="str">
        <f aca="false">IF(AND(L$9&gt;=$F370,L$9&lt;=$F370,NOT(ISBLANK($F370))),$G370,"")</f>
        <v/>
      </c>
      <c r="M370" s="186" t="str">
        <f aca="false">IF(AND(M$9&gt;=$F370,M$9&lt;=$F370,NOT(ISBLANK($F370))),$G370,"")</f>
        <v/>
      </c>
      <c r="N370" s="186" t="str">
        <f aca="false">IF(AND(N$9&gt;=$F370,N$9&lt;=$F370,NOT(ISBLANK($F370))),$G370,"")</f>
        <v/>
      </c>
      <c r="O370" s="186" t="str">
        <f aca="false">IF(AND(O$9&gt;=$F370,O$9&lt;=$F370,NOT(ISBLANK($F370))),$G370,"")</f>
        <v/>
      </c>
      <c r="P370" s="186" t="str">
        <f aca="false">IF(AND(P$9&gt;=$F370,P$9&lt;=$F370,NOT(ISBLANK($F370))),$G370,"")</f>
        <v/>
      </c>
      <c r="Q370" s="186" t="str">
        <f aca="false">IF(AND(Q$9&gt;=$F370,Q$9&lt;=$F370,NOT(ISBLANK($F370))),$G370,"")</f>
        <v/>
      </c>
      <c r="R370" s="186" t="str">
        <f aca="false">IF(AND(R$9&gt;=$F370,R$9&lt;=$F370,NOT(ISBLANK($F370))),$G370,"")</f>
        <v/>
      </c>
    </row>
    <row r="371" customFormat="false" ht="15.05" hidden="true" customHeight="false" outlineLevel="0" collapsed="false">
      <c r="I371" s="342"/>
      <c r="L371" s="186" t="str">
        <f aca="false">IF(AND(L$9&gt;=$F371,L$9&lt;=$F371,NOT(ISBLANK($F371))),$G371,"")</f>
        <v/>
      </c>
      <c r="M371" s="186" t="str">
        <f aca="false">IF(AND(M$9&gt;=$F371,M$9&lt;=$F371,NOT(ISBLANK($F371))),$G371,"")</f>
        <v/>
      </c>
      <c r="N371" s="186" t="str">
        <f aca="false">IF(AND(N$9&gt;=$F371,N$9&lt;=$F371,NOT(ISBLANK($F371))),$G371,"")</f>
        <v/>
      </c>
      <c r="O371" s="186" t="str">
        <f aca="false">IF(AND(O$9&gt;=$F371,O$9&lt;=$F371,NOT(ISBLANK($F371))),$G371,"")</f>
        <v/>
      </c>
      <c r="P371" s="186" t="str">
        <f aca="false">IF(AND(P$9&gt;=$F371,P$9&lt;=$F371,NOT(ISBLANK($F371))),$G371,"")</f>
        <v/>
      </c>
      <c r="Q371" s="186" t="str">
        <f aca="false">IF(AND(Q$9&gt;=$F371,Q$9&lt;=$F371,NOT(ISBLANK($F371))),$G371,"")</f>
        <v/>
      </c>
      <c r="R371" s="186" t="str">
        <f aca="false">IF(AND(R$9&gt;=$F371,R$9&lt;=$F371,NOT(ISBLANK($F371))),$G371,"")</f>
        <v/>
      </c>
    </row>
    <row r="372" customFormat="false" ht="15.05" hidden="true" customHeight="false" outlineLevel="0" collapsed="false">
      <c r="I372" s="342" t="s">
        <v>174</v>
      </c>
      <c r="L372" s="186" t="str">
        <f aca="false">IF(AND(L$9&gt;=$F372,L$9&lt;=$F372,NOT(ISBLANK($F372))),$G372,"")</f>
        <v/>
      </c>
      <c r="M372" s="186" t="str">
        <f aca="false">IF(AND(M$9&gt;=$F372,M$9&lt;=$F372,NOT(ISBLANK($F372))),$G372,"")</f>
        <v/>
      </c>
      <c r="N372" s="186" t="str">
        <f aca="false">IF(AND(N$9&gt;=$F372,N$9&lt;=$F372,NOT(ISBLANK($F372))),$G372,"")</f>
        <v/>
      </c>
      <c r="O372" s="186" t="str">
        <f aca="false">IF(AND(O$9&gt;=$F372,O$9&lt;=$F372,NOT(ISBLANK($F372))),$G372,"")</f>
        <v/>
      </c>
      <c r="P372" s="186" t="str">
        <f aca="false">IF(AND(P$9&gt;=$F372,P$9&lt;=$F372,NOT(ISBLANK($F372))),$G372,"")</f>
        <v/>
      </c>
      <c r="Q372" s="186" t="str">
        <f aca="false">IF(AND(Q$9&gt;=$F372,Q$9&lt;=$F372,NOT(ISBLANK($F372))),$G372,"")</f>
        <v/>
      </c>
      <c r="R372" s="186" t="str">
        <f aca="false">IF(AND(R$9&gt;=$F372,R$9&lt;=$F372,NOT(ISBLANK($F372))),$G372,"")</f>
        <v/>
      </c>
    </row>
    <row r="373" customFormat="false" ht="15.05" hidden="true" customHeight="false" outlineLevel="0" collapsed="false">
      <c r="I373" s="342"/>
      <c r="L373" s="186" t="str">
        <f aca="false">IF(AND(L$9&gt;=$F373,L$9&lt;=$F373,NOT(ISBLANK($F373))),$G373,"")</f>
        <v/>
      </c>
      <c r="M373" s="186" t="str">
        <f aca="false">IF(AND(M$9&gt;=$F373,M$9&lt;=$F373,NOT(ISBLANK($F373))),$G373,"")</f>
        <v/>
      </c>
      <c r="N373" s="186" t="str">
        <f aca="false">IF(AND(N$9&gt;=$F373,N$9&lt;=$F373,NOT(ISBLANK($F373))),$G373,"")</f>
        <v/>
      </c>
      <c r="O373" s="186" t="str">
        <f aca="false">IF(AND(O$9&gt;=$F373,O$9&lt;=$F373,NOT(ISBLANK($F373))),$G373,"")</f>
        <v/>
      </c>
      <c r="P373" s="186" t="str">
        <f aca="false">IF(AND(P$9&gt;=$F373,P$9&lt;=$F373,NOT(ISBLANK($F373))),$G373,"")</f>
        <v/>
      </c>
      <c r="Q373" s="186" t="str">
        <f aca="false">IF(AND(Q$9&gt;=$F373,Q$9&lt;=$F373,NOT(ISBLANK($F373))),$G373,"")</f>
        <v/>
      </c>
      <c r="R373" s="186" t="str">
        <f aca="false">IF(AND(R$9&gt;=$F373,R$9&lt;=$F373,NOT(ISBLANK($F373))),$G373,"")</f>
        <v/>
      </c>
    </row>
    <row r="374" customFormat="false" ht="15.05" hidden="true" customHeight="false" outlineLevel="0" collapsed="false">
      <c r="I374" s="342"/>
      <c r="L374" s="186" t="str">
        <f aca="false">IF(AND(L$9&gt;=$F374,L$9&lt;=$F374,NOT(ISBLANK($F374))),$G374,"")</f>
        <v/>
      </c>
      <c r="M374" s="186" t="str">
        <f aca="false">IF(AND(M$9&gt;=$F374,M$9&lt;=$F374,NOT(ISBLANK($F374))),$G374,"")</f>
        <v/>
      </c>
      <c r="N374" s="186" t="str">
        <f aca="false">IF(AND(N$9&gt;=$F374,N$9&lt;=$F374,NOT(ISBLANK($F374))),$G374,"")</f>
        <v/>
      </c>
      <c r="O374" s="186" t="str">
        <f aca="false">IF(AND(O$9&gt;=$F374,O$9&lt;=$F374,NOT(ISBLANK($F374))),$G374,"")</f>
        <v/>
      </c>
      <c r="P374" s="186" t="str">
        <f aca="false">IF(AND(P$9&gt;=$F374,P$9&lt;=$F374,NOT(ISBLANK($F374))),$G374,"")</f>
        <v/>
      </c>
      <c r="Q374" s="186" t="str">
        <f aca="false">IF(AND(Q$9&gt;=$F374,Q$9&lt;=$F374,NOT(ISBLANK($F374))),$G374,"")</f>
        <v/>
      </c>
      <c r="R374" s="186" t="str">
        <f aca="false">IF(AND(R$9&gt;=$F374,R$9&lt;=$F374,NOT(ISBLANK($F374))),$G374,"")</f>
        <v/>
      </c>
    </row>
    <row r="375" customFormat="false" ht="15.05" hidden="true" customHeight="false" outlineLevel="0" collapsed="false">
      <c r="I375" s="342"/>
      <c r="L375" s="186" t="str">
        <f aca="false">IF(AND(L$9&gt;=$F375,L$9&lt;=$F375,NOT(ISBLANK($F375))),$G375,"")</f>
        <v/>
      </c>
      <c r="M375" s="186" t="str">
        <f aca="false">IF(AND(M$9&gt;=$F375,M$9&lt;=$F375,NOT(ISBLANK($F375))),$G375,"")</f>
        <v/>
      </c>
      <c r="N375" s="186" t="str">
        <f aca="false">IF(AND(N$9&gt;=$F375,N$9&lt;=$F375,NOT(ISBLANK($F375))),$G375,"")</f>
        <v/>
      </c>
      <c r="O375" s="186" t="str">
        <f aca="false">IF(AND(O$9&gt;=$F375,O$9&lt;=$F375,NOT(ISBLANK($F375))),$G375,"")</f>
        <v/>
      </c>
      <c r="P375" s="186" t="str">
        <f aca="false">IF(AND(P$9&gt;=$F375,P$9&lt;=$F375,NOT(ISBLANK($F375))),$G375,"")</f>
        <v/>
      </c>
      <c r="Q375" s="186" t="str">
        <f aca="false">IF(AND(Q$9&gt;=$F375,Q$9&lt;=$F375,NOT(ISBLANK($F375))),$G375,"")</f>
        <v/>
      </c>
      <c r="R375" s="186" t="str">
        <f aca="false">IF(AND(R$9&gt;=$F375,R$9&lt;=$F375,NOT(ISBLANK($F375))),$G375,"")</f>
        <v/>
      </c>
    </row>
    <row r="376" customFormat="false" ht="15.05" hidden="true" customHeight="false" outlineLevel="0" collapsed="false">
      <c r="I376" s="342"/>
      <c r="L376" s="186" t="str">
        <f aca="false">IF(AND(L$9&gt;=$F376,L$9&lt;=$F376,NOT(ISBLANK($F376))),$G376,"")</f>
        <v/>
      </c>
      <c r="M376" s="186" t="str">
        <f aca="false">IF(AND(M$9&gt;=$F376,M$9&lt;=$F376,NOT(ISBLANK($F376))),$G376,"")</f>
        <v/>
      </c>
      <c r="N376" s="186" t="str">
        <f aca="false">IF(AND(N$9&gt;=$F376,N$9&lt;=$F376,NOT(ISBLANK($F376))),$G376,"")</f>
        <v/>
      </c>
      <c r="O376" s="186" t="str">
        <f aca="false">IF(AND(O$9&gt;=$F376,O$9&lt;=$F376,NOT(ISBLANK($F376))),$G376,"")</f>
        <v/>
      </c>
      <c r="P376" s="186" t="str">
        <f aca="false">IF(AND(P$9&gt;=$F376,P$9&lt;=$F376,NOT(ISBLANK($F376))),$G376,"")</f>
        <v/>
      </c>
      <c r="Q376" s="186" t="str">
        <f aca="false">IF(AND(Q$9&gt;=$F376,Q$9&lt;=$F376,NOT(ISBLANK($F376))),$G376,"")</f>
        <v/>
      </c>
      <c r="R376" s="186" t="str">
        <f aca="false">IF(AND(R$9&gt;=$F376,R$9&lt;=$F376,NOT(ISBLANK($F376))),$G376,"")</f>
        <v/>
      </c>
    </row>
    <row r="377" customFormat="false" ht="15.05" hidden="true" customHeight="false" outlineLevel="0" collapsed="false">
      <c r="I377" s="342"/>
      <c r="L377" s="186" t="str">
        <f aca="false">IF(AND(L$9&gt;=$F377,L$9&lt;=$F377,NOT(ISBLANK($F377))),$G377,"")</f>
        <v/>
      </c>
      <c r="M377" s="186" t="str">
        <f aca="false">IF(AND(M$9&gt;=$F377,M$9&lt;=$F377,NOT(ISBLANK($F377))),$G377,"")</f>
        <v/>
      </c>
      <c r="N377" s="186" t="str">
        <f aca="false">IF(AND(N$9&gt;=$F377,N$9&lt;=$F377,NOT(ISBLANK($F377))),$G377,"")</f>
        <v/>
      </c>
      <c r="O377" s="186" t="str">
        <f aca="false">IF(AND(O$9&gt;=$F377,O$9&lt;=$F377,NOT(ISBLANK($F377))),$G377,"")</f>
        <v/>
      </c>
      <c r="P377" s="186" t="str">
        <f aca="false">IF(AND(P$9&gt;=$F377,P$9&lt;=$F377,NOT(ISBLANK($F377))),$G377,"")</f>
        <v/>
      </c>
      <c r="Q377" s="186" t="str">
        <f aca="false">IF(AND(Q$9&gt;=$F377,Q$9&lt;=$F377,NOT(ISBLANK($F377))),$G377,"")</f>
        <v/>
      </c>
      <c r="R377" s="186" t="str">
        <f aca="false">IF(AND(R$9&gt;=$F377,R$9&lt;=$F377,NOT(ISBLANK($F377))),$G377,"")</f>
        <v/>
      </c>
    </row>
    <row r="378" customFormat="false" ht="15.05" hidden="true" customHeight="false" outlineLevel="0" collapsed="false">
      <c r="I378" s="342"/>
      <c r="L378" s="186" t="str">
        <f aca="false">IF(AND(L$9&gt;=$F378,L$9&lt;=$F378,NOT(ISBLANK($F378))),$G378,"")</f>
        <v/>
      </c>
      <c r="M378" s="186" t="str">
        <f aca="false">IF(AND(M$9&gt;=$F378,M$9&lt;=$F378,NOT(ISBLANK($F378))),$G378,"")</f>
        <v/>
      </c>
      <c r="N378" s="186" t="str">
        <f aca="false">IF(AND(N$9&gt;=$F378,N$9&lt;=$F378,NOT(ISBLANK($F378))),$G378,"")</f>
        <v/>
      </c>
      <c r="O378" s="186" t="str">
        <f aca="false">IF(AND(O$9&gt;=$F378,O$9&lt;=$F378,NOT(ISBLANK($F378))),$G378,"")</f>
        <v/>
      </c>
      <c r="P378" s="186" t="str">
        <f aca="false">IF(AND(P$9&gt;=$F378,P$9&lt;=$F378,NOT(ISBLANK($F378))),$G378,"")</f>
        <v/>
      </c>
      <c r="Q378" s="186" t="str">
        <f aca="false">IF(AND(Q$9&gt;=$F378,Q$9&lt;=$F378,NOT(ISBLANK($F378))),$G378,"")</f>
        <v/>
      </c>
      <c r="R378" s="186" t="str">
        <f aca="false">IF(AND(R$9&gt;=$F378,R$9&lt;=$F378,NOT(ISBLANK($F378))),$G378,"")</f>
        <v/>
      </c>
    </row>
    <row r="379" customFormat="false" ht="15.05" hidden="true" customHeight="false" outlineLevel="0" collapsed="false">
      <c r="I379" s="342"/>
      <c r="L379" s="186" t="str">
        <f aca="false">IF(AND(L$9&gt;=$F379,L$9&lt;=$F379,NOT(ISBLANK($F379))),$G379,"")</f>
        <v/>
      </c>
      <c r="M379" s="186" t="str">
        <f aca="false">IF(AND(M$9&gt;=$F379,M$9&lt;=$F379,NOT(ISBLANK($F379))),$G379,"")</f>
        <v/>
      </c>
      <c r="N379" s="186" t="str">
        <f aca="false">IF(AND(N$9&gt;=$F379,N$9&lt;=$F379,NOT(ISBLANK($F379))),$G379,"")</f>
        <v/>
      </c>
      <c r="O379" s="186" t="str">
        <f aca="false">IF(AND(O$9&gt;=$F379,O$9&lt;=$F379,NOT(ISBLANK($F379))),$G379,"")</f>
        <v/>
      </c>
      <c r="P379" s="186" t="str">
        <f aca="false">IF(AND(P$9&gt;=$F379,P$9&lt;=$F379,NOT(ISBLANK($F379))),$G379,"")</f>
        <v/>
      </c>
      <c r="Q379" s="186" t="str">
        <f aca="false">IF(AND(Q$9&gt;=$F379,Q$9&lt;=$F379,NOT(ISBLANK($F379))),$G379,"")</f>
        <v/>
      </c>
      <c r="R379" s="186" t="str">
        <f aca="false">IF(AND(R$9&gt;=$F379,R$9&lt;=$F379,NOT(ISBLANK($F379))),$G379,"")</f>
        <v/>
      </c>
    </row>
    <row r="380" customFormat="false" ht="15.05" hidden="true" customHeight="false" outlineLevel="0" collapsed="false">
      <c r="I380" s="342"/>
      <c r="L380" s="186" t="str">
        <f aca="false">IF(AND(L$9&gt;=$F380,L$9&lt;=$F380,NOT(ISBLANK($F380))),$G380,"")</f>
        <v/>
      </c>
      <c r="M380" s="186" t="str">
        <f aca="false">IF(AND(M$9&gt;=$F380,M$9&lt;=$F380,NOT(ISBLANK($F380))),$G380,"")</f>
        <v/>
      </c>
      <c r="N380" s="186" t="str">
        <f aca="false">IF(AND(N$9&gt;=$F380,N$9&lt;=$F380,NOT(ISBLANK($F380))),$G380,"")</f>
        <v/>
      </c>
      <c r="O380" s="186" t="str">
        <f aca="false">IF(AND(O$9&gt;=$F380,O$9&lt;=$F380,NOT(ISBLANK($F380))),$G380,"")</f>
        <v/>
      </c>
      <c r="P380" s="186" t="str">
        <f aca="false">IF(AND(P$9&gt;=$F380,P$9&lt;=$F380,NOT(ISBLANK($F380))),$G380,"")</f>
        <v/>
      </c>
      <c r="Q380" s="186" t="str">
        <f aca="false">IF(AND(Q$9&gt;=$F380,Q$9&lt;=$F380,NOT(ISBLANK($F380))),$G380,"")</f>
        <v/>
      </c>
      <c r="R380" s="186" t="str">
        <f aca="false">IF(AND(R$9&gt;=$F380,R$9&lt;=$F380,NOT(ISBLANK($F380))),$G380,"")</f>
        <v/>
      </c>
    </row>
    <row r="381" customFormat="false" ht="15.05" hidden="true" customHeight="false" outlineLevel="0" collapsed="false">
      <c r="I381" s="342"/>
      <c r="L381" s="186" t="str">
        <f aca="false">IF(AND(L$9&gt;=$F381,L$9&lt;=$F381,NOT(ISBLANK($F381))),$G381,"")</f>
        <v/>
      </c>
      <c r="M381" s="186" t="str">
        <f aca="false">IF(AND(M$9&gt;=$F381,M$9&lt;=$F381,NOT(ISBLANK($F381))),$G381,"")</f>
        <v/>
      </c>
      <c r="N381" s="186" t="str">
        <f aca="false">IF(AND(N$9&gt;=$F381,N$9&lt;=$F381,NOT(ISBLANK($F381))),$G381,"")</f>
        <v/>
      </c>
      <c r="O381" s="186" t="str">
        <f aca="false">IF(AND(O$9&gt;=$F381,O$9&lt;=$F381,NOT(ISBLANK($F381))),$G381,"")</f>
        <v/>
      </c>
      <c r="P381" s="186" t="str">
        <f aca="false">IF(AND(P$9&gt;=$F381,P$9&lt;=$F381,NOT(ISBLANK($F381))),$G381,"")</f>
        <v/>
      </c>
      <c r="Q381" s="186" t="str">
        <f aca="false">IF(AND(Q$9&gt;=$F381,Q$9&lt;=$F381,NOT(ISBLANK($F381))),$G381,"")</f>
        <v/>
      </c>
      <c r="R381" s="186" t="str">
        <f aca="false">IF(AND(R$9&gt;=$F381,R$9&lt;=$F381,NOT(ISBLANK($F381))),$G381,"")</f>
        <v/>
      </c>
    </row>
    <row r="382" customFormat="false" ht="15.05" hidden="true" customHeight="false" outlineLevel="0" collapsed="false">
      <c r="I382" s="342"/>
      <c r="L382" s="186" t="str">
        <f aca="false">IF(AND(L$9&gt;=$F382,L$9&lt;=$F382,NOT(ISBLANK($F382))),$G382,"")</f>
        <v/>
      </c>
      <c r="M382" s="186" t="str">
        <f aca="false">IF(AND(M$9&gt;=$F382,M$9&lt;=$F382,NOT(ISBLANK($F382))),$G382,"")</f>
        <v/>
      </c>
      <c r="N382" s="186" t="str">
        <f aca="false">IF(AND(N$9&gt;=$F382,N$9&lt;=$F382,NOT(ISBLANK($F382))),$G382,"")</f>
        <v/>
      </c>
      <c r="O382" s="186" t="str">
        <f aca="false">IF(AND(O$9&gt;=$F382,O$9&lt;=$F382,NOT(ISBLANK($F382))),$G382,"")</f>
        <v/>
      </c>
      <c r="P382" s="186" t="str">
        <f aca="false">IF(AND(P$9&gt;=$F382,P$9&lt;=$F382,NOT(ISBLANK($F382))),$G382,"")</f>
        <v/>
      </c>
      <c r="Q382" s="186" t="str">
        <f aca="false">IF(AND(Q$9&gt;=$F382,Q$9&lt;=$F382,NOT(ISBLANK($F382))),$G382,"")</f>
        <v/>
      </c>
      <c r="R382" s="186" t="str">
        <f aca="false">IF(AND(R$9&gt;=$F382,R$9&lt;=$F382,NOT(ISBLANK($F382))),$G382,"")</f>
        <v/>
      </c>
    </row>
    <row r="383" customFormat="false" ht="15.05" hidden="true" customHeight="false" outlineLevel="0" collapsed="false">
      <c r="I383" s="342"/>
      <c r="L383" s="186" t="str">
        <f aca="false">IF(AND(L$9&gt;=$F383,L$9&lt;=$F383,NOT(ISBLANK($F383))),$G383,"")</f>
        <v/>
      </c>
      <c r="M383" s="186" t="str">
        <f aca="false">IF(AND(M$9&gt;=$F383,M$9&lt;=$F383,NOT(ISBLANK($F383))),$G383,"")</f>
        <v/>
      </c>
      <c r="N383" s="186" t="str">
        <f aca="false">IF(AND(N$9&gt;=$F383,N$9&lt;=$F383,NOT(ISBLANK($F383))),$G383,"")</f>
        <v/>
      </c>
      <c r="O383" s="186" t="str">
        <f aca="false">IF(AND(O$9&gt;=$F383,O$9&lt;=$F383,NOT(ISBLANK($F383))),$G383,"")</f>
        <v/>
      </c>
      <c r="P383" s="186" t="str">
        <f aca="false">IF(AND(P$9&gt;=$F383,P$9&lt;=$F383,NOT(ISBLANK($F383))),$G383,"")</f>
        <v/>
      </c>
      <c r="Q383" s="186" t="str">
        <f aca="false">IF(AND(Q$9&gt;=$F383,Q$9&lt;=$F383,NOT(ISBLANK($F383))),$G383,"")</f>
        <v/>
      </c>
      <c r="R383" s="186" t="str">
        <f aca="false">IF(AND(R$9&gt;=$F383,R$9&lt;=$F383,NOT(ISBLANK($F383))),$G383,"")</f>
        <v/>
      </c>
    </row>
    <row r="384" customFormat="false" ht="15.05" hidden="true" customHeight="false" outlineLevel="0" collapsed="false">
      <c r="I384" s="342"/>
      <c r="L384" s="186" t="str">
        <f aca="false">IF(AND(L$9&gt;=$F384,L$9&lt;=$F384,NOT(ISBLANK($F384))),$G384,"")</f>
        <v/>
      </c>
      <c r="M384" s="186" t="str">
        <f aca="false">IF(AND(M$9&gt;=$F384,M$9&lt;=$F384,NOT(ISBLANK($F384))),$G384,"")</f>
        <v/>
      </c>
      <c r="N384" s="186" t="str">
        <f aca="false">IF(AND(N$9&gt;=$F384,N$9&lt;=$F384,NOT(ISBLANK($F384))),$G384,"")</f>
        <v/>
      </c>
      <c r="O384" s="186" t="str">
        <f aca="false">IF(AND(O$9&gt;=$F384,O$9&lt;=$F384,NOT(ISBLANK($F384))),$G384,"")</f>
        <v/>
      </c>
      <c r="P384" s="186" t="str">
        <f aca="false">IF(AND(P$9&gt;=$F384,P$9&lt;=$F384,NOT(ISBLANK($F384))),$G384,"")</f>
        <v/>
      </c>
      <c r="Q384" s="186" t="str">
        <f aca="false">IF(AND(Q$9&gt;=$F384,Q$9&lt;=$F384,NOT(ISBLANK($F384))),$G384,"")</f>
        <v/>
      </c>
      <c r="R384" s="186" t="str">
        <f aca="false">IF(AND(R$9&gt;=$F384,R$9&lt;=$F384,NOT(ISBLANK($F384))),$G384,"")</f>
        <v/>
      </c>
    </row>
    <row r="385" customFormat="false" ht="15.05" hidden="true" customHeight="false" outlineLevel="0" collapsed="false">
      <c r="I385" s="342"/>
      <c r="L385" s="186" t="str">
        <f aca="false">IF(AND(L$9&gt;=$F385,L$9&lt;=$F385,NOT(ISBLANK($F385))),$G385,"")</f>
        <v/>
      </c>
      <c r="M385" s="186" t="str">
        <f aca="false">IF(AND(M$9&gt;=$F385,M$9&lt;=$F385,NOT(ISBLANK($F385))),$G385,"")</f>
        <v/>
      </c>
      <c r="N385" s="186" t="str">
        <f aca="false">IF(AND(N$9&gt;=$F385,N$9&lt;=$F385,NOT(ISBLANK($F385))),$G385,"")</f>
        <v/>
      </c>
      <c r="O385" s="186" t="str">
        <f aca="false">IF(AND(O$9&gt;=$F385,O$9&lt;=$F385,NOT(ISBLANK($F385))),$G385,"")</f>
        <v/>
      </c>
      <c r="P385" s="186" t="str">
        <f aca="false">IF(AND(P$9&gt;=$F385,P$9&lt;=$F385,NOT(ISBLANK($F385))),$G385,"")</f>
        <v/>
      </c>
      <c r="Q385" s="186" t="str">
        <f aca="false">IF(AND(Q$9&gt;=$F385,Q$9&lt;=$F385,NOT(ISBLANK($F385))),$G385,"")</f>
        <v/>
      </c>
      <c r="R385" s="186" t="str">
        <f aca="false">IF(AND(R$9&gt;=$F385,R$9&lt;=$F385,NOT(ISBLANK($F385))),$G385,"")</f>
        <v/>
      </c>
    </row>
    <row r="386" customFormat="false" ht="15.05" hidden="true" customHeight="false" outlineLevel="0" collapsed="false">
      <c r="I386" s="342"/>
      <c r="L386" s="186" t="str">
        <f aca="false">IF(AND(L$9&gt;=$F386,L$9&lt;=$F386,NOT(ISBLANK($F386))),$G386,"")</f>
        <v/>
      </c>
      <c r="M386" s="186" t="str">
        <f aca="false">IF(AND(M$9&gt;=$F386,M$9&lt;=$F386,NOT(ISBLANK($F386))),$G386,"")</f>
        <v/>
      </c>
      <c r="N386" s="186" t="str">
        <f aca="false">IF(AND(N$9&gt;=$F386,N$9&lt;=$F386,NOT(ISBLANK($F386))),$G386,"")</f>
        <v/>
      </c>
      <c r="O386" s="186" t="str">
        <f aca="false">IF(AND(O$9&gt;=$F386,O$9&lt;=$F386,NOT(ISBLANK($F386))),$G386,"")</f>
        <v/>
      </c>
      <c r="P386" s="186" t="str">
        <f aca="false">IF(AND(P$9&gt;=$F386,P$9&lt;=$F386,NOT(ISBLANK($F386))),$G386,"")</f>
        <v/>
      </c>
      <c r="Q386" s="186" t="str">
        <f aca="false">IF(AND(Q$9&gt;=$F386,Q$9&lt;=$F386,NOT(ISBLANK($F386))),$G386,"")</f>
        <v/>
      </c>
      <c r="R386" s="186" t="str">
        <f aca="false">IF(AND(R$9&gt;=$F386,R$9&lt;=$F386,NOT(ISBLANK($F386))),$G386,"")</f>
        <v/>
      </c>
    </row>
    <row r="387" customFormat="false" ht="15.05" hidden="true" customHeight="false" outlineLevel="0" collapsed="false">
      <c r="I387" s="342"/>
      <c r="L387" s="186" t="str">
        <f aca="false">IF(AND(L$9&gt;=$F387,L$9&lt;=$F387,NOT(ISBLANK($F387))),$G387,"")</f>
        <v/>
      </c>
      <c r="M387" s="186" t="str">
        <f aca="false">IF(AND(M$9&gt;=$F387,M$9&lt;=$F387,NOT(ISBLANK($F387))),$G387,"")</f>
        <v/>
      </c>
      <c r="N387" s="186" t="str">
        <f aca="false">IF(AND(N$9&gt;=$F387,N$9&lt;=$F387,NOT(ISBLANK($F387))),$G387,"")</f>
        <v/>
      </c>
      <c r="O387" s="186" t="str">
        <f aca="false">IF(AND(O$9&gt;=$F387,O$9&lt;=$F387,NOT(ISBLANK($F387))),$G387,"")</f>
        <v/>
      </c>
      <c r="P387" s="186" t="str">
        <f aca="false">IF(AND(P$9&gt;=$F387,P$9&lt;=$F387,NOT(ISBLANK($F387))),$G387,"")</f>
        <v/>
      </c>
      <c r="Q387" s="186" t="str">
        <f aca="false">IF(AND(Q$9&gt;=$F387,Q$9&lt;=$F387,NOT(ISBLANK($F387))),$G387,"")</f>
        <v/>
      </c>
      <c r="R387" s="186" t="str">
        <f aca="false">IF(AND(R$9&gt;=$F387,R$9&lt;=$F387,NOT(ISBLANK($F387))),$G387,"")</f>
        <v/>
      </c>
    </row>
    <row r="388" customFormat="false" ht="15.05" hidden="true" customHeight="false" outlineLevel="0" collapsed="false">
      <c r="I388" s="342"/>
      <c r="L388" s="186" t="str">
        <f aca="false">IF(AND(L$9&gt;=$F388,L$9&lt;=$F388,NOT(ISBLANK($F388))),$G388,"")</f>
        <v/>
      </c>
      <c r="M388" s="186" t="str">
        <f aca="false">IF(AND(M$9&gt;=$F388,M$9&lt;=$F388,NOT(ISBLANK($F388))),$G388,"")</f>
        <v/>
      </c>
      <c r="N388" s="186" t="str">
        <f aca="false">IF(AND(N$9&gt;=$F388,N$9&lt;=$F388,NOT(ISBLANK($F388))),$G388,"")</f>
        <v/>
      </c>
      <c r="O388" s="186" t="str">
        <f aca="false">IF(AND(O$9&gt;=$F388,O$9&lt;=$F388,NOT(ISBLANK($F388))),$G388,"")</f>
        <v/>
      </c>
      <c r="P388" s="186" t="str">
        <f aca="false">IF(AND(P$9&gt;=$F388,P$9&lt;=$F388,NOT(ISBLANK($F388))),$G388,"")</f>
        <v/>
      </c>
      <c r="Q388" s="186" t="str">
        <f aca="false">IF(AND(Q$9&gt;=$F388,Q$9&lt;=$F388,NOT(ISBLANK($F388))),$G388,"")</f>
        <v/>
      </c>
      <c r="R388" s="186" t="str">
        <f aca="false">IF(AND(R$9&gt;=$F388,R$9&lt;=$F388,NOT(ISBLANK($F388))),$G388,"")</f>
        <v/>
      </c>
    </row>
    <row r="389" customFormat="false" ht="15.05" hidden="true" customHeight="false" outlineLevel="0" collapsed="false">
      <c r="I389" s="342" t="s">
        <v>174</v>
      </c>
      <c r="L389" s="186" t="str">
        <f aca="false">IF(AND(L$9&gt;=$F389,L$9&lt;=$F389,NOT(ISBLANK($F389))),$G389,"")</f>
        <v/>
      </c>
      <c r="M389" s="186" t="str">
        <f aca="false">IF(AND(M$9&gt;=$F389,M$9&lt;=$F389,NOT(ISBLANK($F389))),$G389,"")</f>
        <v/>
      </c>
      <c r="N389" s="186" t="str">
        <f aca="false">IF(AND(N$9&gt;=$F389,N$9&lt;=$F389,NOT(ISBLANK($F389))),$G389,"")</f>
        <v/>
      </c>
      <c r="O389" s="186" t="str">
        <f aca="false">IF(AND(O$9&gt;=$F389,O$9&lt;=$F389,NOT(ISBLANK($F389))),$G389,"")</f>
        <v/>
      </c>
      <c r="P389" s="186" t="str">
        <f aca="false">IF(AND(P$9&gt;=$F389,P$9&lt;=$F389,NOT(ISBLANK($F389))),$G389,"")</f>
        <v/>
      </c>
      <c r="Q389" s="186" t="str">
        <f aca="false">IF(AND(Q$9&gt;=$F389,Q$9&lt;=$F389,NOT(ISBLANK($F389))),$G389,"")</f>
        <v/>
      </c>
      <c r="R389" s="186" t="str">
        <f aca="false">IF(AND(R$9&gt;=$F389,R$9&lt;=$F389,NOT(ISBLANK($F389))),$G389,"")</f>
        <v/>
      </c>
    </row>
    <row r="390" customFormat="false" ht="15.05" hidden="true" customHeight="false" outlineLevel="0" collapsed="false">
      <c r="I390" s="342"/>
      <c r="L390" s="186" t="str">
        <f aca="false">IF(AND(L$9&gt;=$F390,L$9&lt;=$F390,NOT(ISBLANK($F390))),$G390,"")</f>
        <v/>
      </c>
      <c r="M390" s="186" t="str">
        <f aca="false">IF(AND(M$9&gt;=$F390,M$9&lt;=$F390,NOT(ISBLANK($F390))),$G390,"")</f>
        <v/>
      </c>
      <c r="N390" s="186" t="str">
        <f aca="false">IF(AND(N$9&gt;=$F390,N$9&lt;=$F390,NOT(ISBLANK($F390))),$G390,"")</f>
        <v/>
      </c>
      <c r="O390" s="186" t="str">
        <f aca="false">IF(AND(O$9&gt;=$F390,O$9&lt;=$F390,NOT(ISBLANK($F390))),$G390,"")</f>
        <v/>
      </c>
      <c r="P390" s="186" t="str">
        <f aca="false">IF(AND(P$9&gt;=$F390,P$9&lt;=$F390,NOT(ISBLANK($F390))),$G390,"")</f>
        <v/>
      </c>
      <c r="Q390" s="186" t="str">
        <f aca="false">IF(AND(Q$9&gt;=$F390,Q$9&lt;=$F390,NOT(ISBLANK($F390))),$G390,"")</f>
        <v/>
      </c>
      <c r="R390" s="186" t="str">
        <f aca="false">IF(AND(R$9&gt;=$F390,R$9&lt;=$F390,NOT(ISBLANK($F390))),$G390,"")</f>
        <v/>
      </c>
    </row>
    <row r="391" customFormat="false" ht="15.05" hidden="true" customHeight="false" outlineLevel="0" collapsed="false">
      <c r="I391" s="342"/>
      <c r="L391" s="186" t="str">
        <f aca="false">IF(AND(L$9&gt;=$F391,L$9&lt;=$F391,NOT(ISBLANK($F391))),$G391,"")</f>
        <v/>
      </c>
      <c r="M391" s="186" t="str">
        <f aca="false">IF(AND(M$9&gt;=$F391,M$9&lt;=$F391,NOT(ISBLANK($F391))),$G391,"")</f>
        <v/>
      </c>
      <c r="N391" s="186" t="str">
        <f aca="false">IF(AND(N$9&gt;=$F391,N$9&lt;=$F391,NOT(ISBLANK($F391))),$G391,"")</f>
        <v/>
      </c>
      <c r="O391" s="186" t="str">
        <f aca="false">IF(AND(O$9&gt;=$F391,O$9&lt;=$F391,NOT(ISBLANK($F391))),$G391,"")</f>
        <v/>
      </c>
      <c r="P391" s="186" t="str">
        <f aca="false">IF(AND(P$9&gt;=$F391,P$9&lt;=$F391,NOT(ISBLANK($F391))),$G391,"")</f>
        <v/>
      </c>
      <c r="Q391" s="186" t="str">
        <f aca="false">IF(AND(Q$9&gt;=$F391,Q$9&lt;=$F391,NOT(ISBLANK($F391))),$G391,"")</f>
        <v/>
      </c>
      <c r="R391" s="186" t="str">
        <f aca="false">IF(AND(R$9&gt;=$F391,R$9&lt;=$F391,NOT(ISBLANK($F391))),$G391,"")</f>
        <v/>
      </c>
    </row>
    <row r="392" customFormat="false" ht="15.05" hidden="true" customHeight="false" outlineLevel="0" collapsed="false">
      <c r="I392" s="342"/>
      <c r="L392" s="186" t="str">
        <f aca="false">IF(AND(L$9&gt;=$F392,L$9&lt;=$F392,NOT(ISBLANK($F392))),$G392,"")</f>
        <v/>
      </c>
      <c r="M392" s="186" t="str">
        <f aca="false">IF(AND(M$9&gt;=$F392,M$9&lt;=$F392,NOT(ISBLANK($F392))),$G392,"")</f>
        <v/>
      </c>
      <c r="N392" s="186" t="str">
        <f aca="false">IF(AND(N$9&gt;=$F392,N$9&lt;=$F392,NOT(ISBLANK($F392))),$G392,"")</f>
        <v/>
      </c>
      <c r="O392" s="186" t="str">
        <f aca="false">IF(AND(O$9&gt;=$F392,O$9&lt;=$F392,NOT(ISBLANK($F392))),$G392,"")</f>
        <v/>
      </c>
      <c r="P392" s="186" t="str">
        <f aca="false">IF(AND(P$9&gt;=$F392,P$9&lt;=$F392,NOT(ISBLANK($F392))),$G392,"")</f>
        <v/>
      </c>
      <c r="Q392" s="186" t="str">
        <f aca="false">IF(AND(Q$9&gt;=$F392,Q$9&lt;=$F392,NOT(ISBLANK($F392))),$G392,"")</f>
        <v/>
      </c>
      <c r="R392" s="186" t="str">
        <f aca="false">IF(AND(R$9&gt;=$F392,R$9&lt;=$F392,NOT(ISBLANK($F392))),$G392,"")</f>
        <v/>
      </c>
    </row>
    <row r="393" customFormat="false" ht="15.05" hidden="true" customHeight="false" outlineLevel="0" collapsed="false">
      <c r="I393" s="342"/>
      <c r="L393" s="186" t="str">
        <f aca="false">IF(AND(L$9&gt;=$F393,L$9&lt;=$F393,NOT(ISBLANK($F393))),$G393,"")</f>
        <v/>
      </c>
      <c r="M393" s="186" t="str">
        <f aca="false">IF(AND(M$9&gt;=$F393,M$9&lt;=$F393,NOT(ISBLANK($F393))),$G393,"")</f>
        <v/>
      </c>
      <c r="N393" s="186" t="str">
        <f aca="false">IF(AND(N$9&gt;=$F393,N$9&lt;=$F393,NOT(ISBLANK($F393))),$G393,"")</f>
        <v/>
      </c>
      <c r="O393" s="186" t="str">
        <f aca="false">IF(AND(O$9&gt;=$F393,O$9&lt;=$F393,NOT(ISBLANK($F393))),$G393,"")</f>
        <v/>
      </c>
      <c r="P393" s="186" t="str">
        <f aca="false">IF(AND(P$9&gt;=$F393,P$9&lt;=$F393,NOT(ISBLANK($F393))),$G393,"")</f>
        <v/>
      </c>
      <c r="Q393" s="186" t="str">
        <f aca="false">IF(AND(Q$9&gt;=$F393,Q$9&lt;=$F393,NOT(ISBLANK($F393))),$G393,"")</f>
        <v/>
      </c>
      <c r="R393" s="186" t="str">
        <f aca="false">IF(AND(R$9&gt;=$F393,R$9&lt;=$F393,NOT(ISBLANK($F393))),$G393,"")</f>
        <v/>
      </c>
    </row>
    <row r="394" customFormat="false" ht="15.05" hidden="true" customHeight="false" outlineLevel="0" collapsed="false">
      <c r="I394" s="342"/>
      <c r="L394" s="186" t="str">
        <f aca="false">IF(AND(L$9&gt;=$F394,L$9&lt;=$F394,NOT(ISBLANK($F394))),$G394,"")</f>
        <v/>
      </c>
      <c r="M394" s="186" t="str">
        <f aca="false">IF(AND(M$9&gt;=$F394,M$9&lt;=$F394,NOT(ISBLANK($F394))),$G394,"")</f>
        <v/>
      </c>
      <c r="N394" s="186" t="str">
        <f aca="false">IF(AND(N$9&gt;=$F394,N$9&lt;=$F394,NOT(ISBLANK($F394))),$G394,"")</f>
        <v/>
      </c>
      <c r="O394" s="186" t="str">
        <f aca="false">IF(AND(O$9&gt;=$F394,O$9&lt;=$F394,NOT(ISBLANK($F394))),$G394,"")</f>
        <v/>
      </c>
      <c r="P394" s="186" t="str">
        <f aca="false">IF(AND(P$9&gt;=$F394,P$9&lt;=$F394,NOT(ISBLANK($F394))),$G394,"")</f>
        <v/>
      </c>
      <c r="Q394" s="186" t="str">
        <f aca="false">IF(AND(Q$9&gt;=$F394,Q$9&lt;=$F394,NOT(ISBLANK($F394))),$G394,"")</f>
        <v/>
      </c>
      <c r="R394" s="186" t="str">
        <f aca="false">IF(AND(R$9&gt;=$F394,R$9&lt;=$F394,NOT(ISBLANK($F394))),$G394,"")</f>
        <v/>
      </c>
    </row>
    <row r="395" customFormat="false" ht="15.05" hidden="true" customHeight="false" outlineLevel="0" collapsed="false">
      <c r="I395" s="342"/>
      <c r="L395" s="186" t="str">
        <f aca="false">IF(AND(L$9&gt;=$F395,L$9&lt;=$F395,NOT(ISBLANK($F395))),$G395,"")</f>
        <v/>
      </c>
      <c r="M395" s="186" t="str">
        <f aca="false">IF(AND(M$9&gt;=$F395,M$9&lt;=$F395,NOT(ISBLANK($F395))),$G395,"")</f>
        <v/>
      </c>
      <c r="N395" s="186" t="str">
        <f aca="false">IF(AND(N$9&gt;=$F395,N$9&lt;=$F395,NOT(ISBLANK($F395))),$G395,"")</f>
        <v/>
      </c>
      <c r="O395" s="186" t="str">
        <f aca="false">IF(AND(O$9&gt;=$F395,O$9&lt;=$F395,NOT(ISBLANK($F395))),$G395,"")</f>
        <v/>
      </c>
      <c r="P395" s="186" t="str">
        <f aca="false">IF(AND(P$9&gt;=$F395,P$9&lt;=$F395,NOT(ISBLANK($F395))),$G395,"")</f>
        <v/>
      </c>
      <c r="Q395" s="186" t="str">
        <f aca="false">IF(AND(Q$9&gt;=$F395,Q$9&lt;=$F395,NOT(ISBLANK($F395))),$G395,"")</f>
        <v/>
      </c>
      <c r="R395" s="186" t="str">
        <f aca="false">IF(AND(R$9&gt;=$F395,R$9&lt;=$F395,NOT(ISBLANK($F395))),$G395,"")</f>
        <v/>
      </c>
    </row>
    <row r="396" customFormat="false" ht="15.05" hidden="true" customHeight="false" outlineLevel="0" collapsed="false">
      <c r="I396" s="342"/>
      <c r="L396" s="186" t="str">
        <f aca="false">IF(AND(L$9&gt;=$F396,L$9&lt;=$F396,NOT(ISBLANK($F396))),$G396,"")</f>
        <v/>
      </c>
      <c r="M396" s="186" t="str">
        <f aca="false">IF(AND(M$9&gt;=$F396,M$9&lt;=$F396,NOT(ISBLANK($F396))),$G396,"")</f>
        <v/>
      </c>
      <c r="N396" s="186" t="str">
        <f aca="false">IF(AND(N$9&gt;=$F396,N$9&lt;=$F396,NOT(ISBLANK($F396))),$G396,"")</f>
        <v/>
      </c>
      <c r="O396" s="186" t="str">
        <f aca="false">IF(AND(O$9&gt;=$F396,O$9&lt;=$F396,NOT(ISBLANK($F396))),$G396,"")</f>
        <v/>
      </c>
      <c r="P396" s="186" t="str">
        <f aca="false">IF(AND(P$9&gt;=$F396,P$9&lt;=$F396,NOT(ISBLANK($F396))),$G396,"")</f>
        <v/>
      </c>
      <c r="Q396" s="186" t="str">
        <f aca="false">IF(AND(Q$9&gt;=$F396,Q$9&lt;=$F396,NOT(ISBLANK($F396))),$G396,"")</f>
        <v/>
      </c>
      <c r="R396" s="186" t="str">
        <f aca="false">IF(AND(R$9&gt;=$F396,R$9&lt;=$F396,NOT(ISBLANK($F396))),$G396,"")</f>
        <v/>
      </c>
    </row>
    <row r="397" customFormat="false" ht="15.05" hidden="true" customHeight="false" outlineLevel="0" collapsed="false">
      <c r="I397" s="342"/>
      <c r="L397" s="186" t="str">
        <f aca="false">IF(AND(L$9&gt;=$F397,L$9&lt;=$F397,NOT(ISBLANK($F397))),$G397,"")</f>
        <v/>
      </c>
      <c r="M397" s="186" t="str">
        <f aca="false">IF(AND(M$9&gt;=$F397,M$9&lt;=$F397,NOT(ISBLANK($F397))),$G397,"")</f>
        <v/>
      </c>
      <c r="N397" s="186" t="str">
        <f aca="false">IF(AND(N$9&gt;=$F397,N$9&lt;=$F397,NOT(ISBLANK($F397))),$G397,"")</f>
        <v/>
      </c>
      <c r="O397" s="186" t="str">
        <f aca="false">IF(AND(O$9&gt;=$F397,O$9&lt;=$F397,NOT(ISBLANK($F397))),$G397,"")</f>
        <v/>
      </c>
      <c r="P397" s="186" t="str">
        <f aca="false">IF(AND(P$9&gt;=$F397,P$9&lt;=$F397,NOT(ISBLANK($F397))),$G397,"")</f>
        <v/>
      </c>
      <c r="Q397" s="186" t="str">
        <f aca="false">IF(AND(Q$9&gt;=$F397,Q$9&lt;=$F397,NOT(ISBLANK($F397))),$G397,"")</f>
        <v/>
      </c>
      <c r="R397" s="186" t="str">
        <f aca="false">IF(AND(R$9&gt;=$F397,R$9&lt;=$F397,NOT(ISBLANK($F397))),$G397,"")</f>
        <v/>
      </c>
    </row>
    <row r="398" customFormat="false" ht="15.05" hidden="true" customHeight="false" outlineLevel="0" collapsed="false">
      <c r="I398" s="342"/>
      <c r="L398" s="186" t="str">
        <f aca="false">IF(AND(L$9&gt;=$F398,L$9&lt;=$F398,NOT(ISBLANK($F398))),$G398,"")</f>
        <v/>
      </c>
      <c r="M398" s="186" t="str">
        <f aca="false">IF(AND(M$9&gt;=$F398,M$9&lt;=$F398,NOT(ISBLANK($F398))),$G398,"")</f>
        <v/>
      </c>
      <c r="N398" s="186" t="str">
        <f aca="false">IF(AND(N$9&gt;=$F398,N$9&lt;=$F398,NOT(ISBLANK($F398))),$G398,"")</f>
        <v/>
      </c>
      <c r="O398" s="186" t="str">
        <f aca="false">IF(AND(O$9&gt;=$F398,O$9&lt;=$F398,NOT(ISBLANK($F398))),$G398,"")</f>
        <v/>
      </c>
      <c r="P398" s="186" t="str">
        <f aca="false">IF(AND(P$9&gt;=$F398,P$9&lt;=$F398,NOT(ISBLANK($F398))),$G398,"")</f>
        <v/>
      </c>
      <c r="Q398" s="186" t="str">
        <f aca="false">IF(AND(Q$9&gt;=$F398,Q$9&lt;=$F398,NOT(ISBLANK($F398))),$G398,"")</f>
        <v/>
      </c>
      <c r="R398" s="186" t="str">
        <f aca="false">IF(AND(R$9&gt;=$F398,R$9&lt;=$F398,NOT(ISBLANK($F398))),$G398,"")</f>
        <v/>
      </c>
    </row>
    <row r="399" customFormat="false" ht="15.05" hidden="true" customHeight="false" outlineLevel="0" collapsed="false">
      <c r="I399" s="342"/>
      <c r="L399" s="186" t="str">
        <f aca="false">IF(AND(L$9&gt;=$F399,L$9&lt;=$F399,NOT(ISBLANK($F399))),$G399,"")</f>
        <v/>
      </c>
      <c r="M399" s="186" t="str">
        <f aca="false">IF(AND(M$9&gt;=$F399,M$9&lt;=$F399,NOT(ISBLANK($F399))),$G399,"")</f>
        <v/>
      </c>
      <c r="N399" s="186" t="str">
        <f aca="false">IF(AND(N$9&gt;=$F399,N$9&lt;=$F399,NOT(ISBLANK($F399))),$G399,"")</f>
        <v/>
      </c>
      <c r="O399" s="186" t="str">
        <f aca="false">IF(AND(O$9&gt;=$F399,O$9&lt;=$F399,NOT(ISBLANK($F399))),$G399,"")</f>
        <v/>
      </c>
      <c r="P399" s="186" t="str">
        <f aca="false">IF(AND(P$9&gt;=$F399,P$9&lt;=$F399,NOT(ISBLANK($F399))),$G399,"")</f>
        <v/>
      </c>
      <c r="Q399" s="186" t="str">
        <f aca="false">IF(AND(Q$9&gt;=$F399,Q$9&lt;=$F399,NOT(ISBLANK($F399))),$G399,"")</f>
        <v/>
      </c>
      <c r="R399" s="186" t="str">
        <f aca="false">IF(AND(R$9&gt;=$F399,R$9&lt;=$F399,NOT(ISBLANK($F399))),$G399,"")</f>
        <v/>
      </c>
    </row>
    <row r="400" customFormat="false" ht="15.05" hidden="true" customHeight="false" outlineLevel="0" collapsed="false">
      <c r="I400" s="342"/>
      <c r="L400" s="186" t="str">
        <f aca="false">IF(AND(L$9&gt;=$F400,L$9&lt;=$F400,NOT(ISBLANK($F400))),$G400,"")</f>
        <v/>
      </c>
      <c r="M400" s="186" t="str">
        <f aca="false">IF(AND(M$9&gt;=$F400,M$9&lt;=$F400,NOT(ISBLANK($F400))),$G400,"")</f>
        <v/>
      </c>
      <c r="N400" s="186" t="str">
        <f aca="false">IF(AND(N$9&gt;=$F400,N$9&lt;=$F400,NOT(ISBLANK($F400))),$G400,"")</f>
        <v/>
      </c>
      <c r="O400" s="186" t="str">
        <f aca="false">IF(AND(O$9&gt;=$F400,O$9&lt;=$F400,NOT(ISBLANK($F400))),$G400,"")</f>
        <v/>
      </c>
      <c r="P400" s="186" t="str">
        <f aca="false">IF(AND(P$9&gt;=$F400,P$9&lt;=$F400,NOT(ISBLANK($F400))),$G400,"")</f>
        <v/>
      </c>
      <c r="Q400" s="186" t="str">
        <f aca="false">IF(AND(Q$9&gt;=$F400,Q$9&lt;=$F400,NOT(ISBLANK($F400))),$G400,"")</f>
        <v/>
      </c>
      <c r="R400" s="186" t="str">
        <f aca="false">IF(AND(R$9&gt;=$F400,R$9&lt;=$F400,NOT(ISBLANK($F400))),$G400,"")</f>
        <v/>
      </c>
    </row>
    <row r="401" customFormat="false" ht="15.05" hidden="true" customHeight="false" outlineLevel="0" collapsed="false">
      <c r="I401" s="342"/>
      <c r="L401" s="186" t="str">
        <f aca="false">IF(AND(L$9&gt;=$F401,L$9&lt;=$F401,NOT(ISBLANK($F401))),$G401,"")</f>
        <v/>
      </c>
      <c r="M401" s="186" t="str">
        <f aca="false">IF(AND(M$9&gt;=$F401,M$9&lt;=$F401,NOT(ISBLANK($F401))),$G401,"")</f>
        <v/>
      </c>
      <c r="N401" s="186" t="str">
        <f aca="false">IF(AND(N$9&gt;=$F401,N$9&lt;=$F401,NOT(ISBLANK($F401))),$G401,"")</f>
        <v/>
      </c>
      <c r="O401" s="186" t="str">
        <f aca="false">IF(AND(O$9&gt;=$F401,O$9&lt;=$F401,NOT(ISBLANK($F401))),$G401,"")</f>
        <v/>
      </c>
      <c r="P401" s="186" t="str">
        <f aca="false">IF(AND(P$9&gt;=$F401,P$9&lt;=$F401,NOT(ISBLANK($F401))),$G401,"")</f>
        <v/>
      </c>
      <c r="Q401" s="186" t="str">
        <f aca="false">IF(AND(Q$9&gt;=$F401,Q$9&lt;=$F401,NOT(ISBLANK($F401))),$G401,"")</f>
        <v/>
      </c>
      <c r="R401" s="186" t="str">
        <f aca="false">IF(AND(R$9&gt;=$F401,R$9&lt;=$F401,NOT(ISBLANK($F401))),$G401,"")</f>
        <v/>
      </c>
    </row>
    <row r="402" customFormat="false" ht="15.05" hidden="true" customHeight="false" outlineLevel="0" collapsed="false">
      <c r="I402" s="342"/>
      <c r="L402" s="186" t="str">
        <f aca="false">IF(AND(L$9&gt;=$F402,L$9&lt;=$F402,NOT(ISBLANK($F402))),$G402,"")</f>
        <v/>
      </c>
      <c r="M402" s="186" t="str">
        <f aca="false">IF(AND(M$9&gt;=$F402,M$9&lt;=$F402,NOT(ISBLANK($F402))),$G402,"")</f>
        <v/>
      </c>
      <c r="N402" s="186" t="str">
        <f aca="false">IF(AND(N$9&gt;=$F402,N$9&lt;=$F402,NOT(ISBLANK($F402))),$G402,"")</f>
        <v/>
      </c>
      <c r="O402" s="186" t="str">
        <f aca="false">IF(AND(O$9&gt;=$F402,O$9&lt;=$F402,NOT(ISBLANK($F402))),$G402,"")</f>
        <v/>
      </c>
      <c r="P402" s="186" t="str">
        <f aca="false">IF(AND(P$9&gt;=$F402,P$9&lt;=$F402,NOT(ISBLANK($F402))),$G402,"")</f>
        <v/>
      </c>
      <c r="Q402" s="186" t="str">
        <f aca="false">IF(AND(Q$9&gt;=$F402,Q$9&lt;=$F402,NOT(ISBLANK($F402))),$G402,"")</f>
        <v/>
      </c>
      <c r="R402" s="186" t="str">
        <f aca="false">IF(AND(R$9&gt;=$F402,R$9&lt;=$F402,NOT(ISBLANK($F402))),$G402,"")</f>
        <v/>
      </c>
    </row>
    <row r="403" customFormat="false" ht="15.05" hidden="true" customHeight="false" outlineLevel="0" collapsed="false">
      <c r="I403" s="342"/>
      <c r="L403" s="186" t="str">
        <f aca="false">IF(AND(L$9&gt;=$F403,L$9&lt;=$F403,NOT(ISBLANK($F403))),$G403,"")</f>
        <v/>
      </c>
      <c r="M403" s="186" t="str">
        <f aca="false">IF(AND(M$9&gt;=$F403,M$9&lt;=$F403,NOT(ISBLANK($F403))),$G403,"")</f>
        <v/>
      </c>
      <c r="N403" s="186" t="str">
        <f aca="false">IF(AND(N$9&gt;=$F403,N$9&lt;=$F403,NOT(ISBLANK($F403))),$G403,"")</f>
        <v/>
      </c>
      <c r="O403" s="186" t="str">
        <f aca="false">IF(AND(O$9&gt;=$F403,O$9&lt;=$F403,NOT(ISBLANK($F403))),$G403,"")</f>
        <v/>
      </c>
      <c r="P403" s="186" t="str">
        <f aca="false">IF(AND(P$9&gt;=$F403,P$9&lt;=$F403,NOT(ISBLANK($F403))),$G403,"")</f>
        <v/>
      </c>
      <c r="Q403" s="186" t="str">
        <f aca="false">IF(AND(Q$9&gt;=$F403,Q$9&lt;=$F403,NOT(ISBLANK($F403))),$G403,"")</f>
        <v/>
      </c>
      <c r="R403" s="186" t="str">
        <f aca="false">IF(AND(R$9&gt;=$F403,R$9&lt;=$F403,NOT(ISBLANK($F403))),$G403,"")</f>
        <v/>
      </c>
    </row>
    <row r="404" customFormat="false" ht="15.05" hidden="true" customHeight="false" outlineLevel="0" collapsed="false">
      <c r="I404" s="342"/>
      <c r="L404" s="186" t="str">
        <f aca="false">IF(AND(L$9&gt;=$F404,L$9&lt;=$F404,NOT(ISBLANK($F404))),$G404,"")</f>
        <v/>
      </c>
      <c r="M404" s="186" t="str">
        <f aca="false">IF(AND(M$9&gt;=$F404,M$9&lt;=$F404,NOT(ISBLANK($F404))),$G404,"")</f>
        <v/>
      </c>
      <c r="N404" s="186" t="str">
        <f aca="false">IF(AND(N$9&gt;=$F404,N$9&lt;=$F404,NOT(ISBLANK($F404))),$G404,"")</f>
        <v/>
      </c>
      <c r="O404" s="186" t="str">
        <f aca="false">IF(AND(O$9&gt;=$F404,O$9&lt;=$F404,NOT(ISBLANK($F404))),$G404,"")</f>
        <v/>
      </c>
      <c r="P404" s="186" t="str">
        <f aca="false">IF(AND(P$9&gt;=$F404,P$9&lt;=$F404,NOT(ISBLANK($F404))),$G404,"")</f>
        <v/>
      </c>
      <c r="Q404" s="186" t="str">
        <f aca="false">IF(AND(Q$9&gt;=$F404,Q$9&lt;=$F404,NOT(ISBLANK($F404))),$G404,"")</f>
        <v/>
      </c>
      <c r="R404" s="186" t="str">
        <f aca="false">IF(AND(R$9&gt;=$F404,R$9&lt;=$F404,NOT(ISBLANK($F404))),$G404,"")</f>
        <v/>
      </c>
    </row>
    <row r="405" customFormat="false" ht="15.05" hidden="true" customHeight="false" outlineLevel="0" collapsed="false">
      <c r="I405" s="342"/>
      <c r="L405" s="186" t="str">
        <f aca="false">IF(AND(L$9&gt;=$F405,L$9&lt;=$F405,NOT(ISBLANK($F405))),$G405,"")</f>
        <v/>
      </c>
      <c r="M405" s="186" t="str">
        <f aca="false">IF(AND(M$9&gt;=$F405,M$9&lt;=$F405,NOT(ISBLANK($F405))),$G405,"")</f>
        <v/>
      </c>
      <c r="N405" s="186" t="str">
        <f aca="false">IF(AND(N$9&gt;=$F405,N$9&lt;=$F405,NOT(ISBLANK($F405))),$G405,"")</f>
        <v/>
      </c>
      <c r="O405" s="186" t="str">
        <f aca="false">IF(AND(O$9&gt;=$F405,O$9&lt;=$F405,NOT(ISBLANK($F405))),$G405,"")</f>
        <v/>
      </c>
      <c r="P405" s="186" t="str">
        <f aca="false">IF(AND(P$9&gt;=$F405,P$9&lt;=$F405,NOT(ISBLANK($F405))),$G405,"")</f>
        <v/>
      </c>
      <c r="Q405" s="186" t="str">
        <f aca="false">IF(AND(Q$9&gt;=$F405,Q$9&lt;=$F405,NOT(ISBLANK($F405))),$G405,"")</f>
        <v/>
      </c>
      <c r="R405" s="186" t="str">
        <f aca="false">IF(AND(R$9&gt;=$F405,R$9&lt;=$F405,NOT(ISBLANK($F405))),$G405,"")</f>
        <v/>
      </c>
    </row>
    <row r="406" customFormat="false" ht="15.05" hidden="true" customHeight="false" outlineLevel="0" collapsed="false">
      <c r="I406" s="342" t="s">
        <v>174</v>
      </c>
      <c r="L406" s="186" t="str">
        <f aca="false">IF(AND(L$9&gt;=$F406,L$9&lt;=$F406,NOT(ISBLANK($F406))),$G406,"")</f>
        <v/>
      </c>
      <c r="M406" s="186" t="str">
        <f aca="false">IF(AND(M$9&gt;=$F406,M$9&lt;=$F406,NOT(ISBLANK($F406))),$G406,"")</f>
        <v/>
      </c>
      <c r="N406" s="186" t="str">
        <f aca="false">IF(AND(N$9&gt;=$F406,N$9&lt;=$F406,NOT(ISBLANK($F406))),$G406,"")</f>
        <v/>
      </c>
      <c r="O406" s="186" t="str">
        <f aca="false">IF(AND(O$9&gt;=$F406,O$9&lt;=$F406,NOT(ISBLANK($F406))),$G406,"")</f>
        <v/>
      </c>
      <c r="P406" s="186" t="str">
        <f aca="false">IF(AND(P$9&gt;=$F406,P$9&lt;=$F406,NOT(ISBLANK($F406))),$G406,"")</f>
        <v/>
      </c>
      <c r="Q406" s="186" t="str">
        <f aca="false">IF(AND(Q$9&gt;=$F406,Q$9&lt;=$F406,NOT(ISBLANK($F406))),$G406,"")</f>
        <v/>
      </c>
      <c r="R406" s="186" t="str">
        <f aca="false">IF(AND(R$9&gt;=$F406,R$9&lt;=$F406,NOT(ISBLANK($F406))),$G406,"")</f>
        <v/>
      </c>
    </row>
    <row r="407" customFormat="false" ht="15.05" hidden="true" customHeight="false" outlineLevel="0" collapsed="false">
      <c r="I407" s="342"/>
      <c r="L407" s="186" t="str">
        <f aca="false">IF(AND(L$9&gt;=$F407,L$9&lt;=$F407,NOT(ISBLANK($F407))),$G407,"")</f>
        <v/>
      </c>
      <c r="M407" s="186" t="str">
        <f aca="false">IF(AND(M$9&gt;=$F407,M$9&lt;=$F407,NOT(ISBLANK($F407))),$G407,"")</f>
        <v/>
      </c>
      <c r="N407" s="186" t="str">
        <f aca="false">IF(AND(N$9&gt;=$F407,N$9&lt;=$F407,NOT(ISBLANK($F407))),$G407,"")</f>
        <v/>
      </c>
      <c r="O407" s="186" t="str">
        <f aca="false">IF(AND(O$9&gt;=$F407,O$9&lt;=$F407,NOT(ISBLANK($F407))),$G407,"")</f>
        <v/>
      </c>
      <c r="P407" s="186" t="str">
        <f aca="false">IF(AND(P$9&gt;=$F407,P$9&lt;=$F407,NOT(ISBLANK($F407))),$G407,"")</f>
        <v/>
      </c>
      <c r="Q407" s="186" t="str">
        <f aca="false">IF(AND(Q$9&gt;=$F407,Q$9&lt;=$F407,NOT(ISBLANK($F407))),$G407,"")</f>
        <v/>
      </c>
      <c r="R407" s="186" t="str">
        <f aca="false">IF(AND(R$9&gt;=$F407,R$9&lt;=$F407,NOT(ISBLANK($F407))),$G407,"")</f>
        <v/>
      </c>
    </row>
    <row r="408" customFormat="false" ht="15.05" hidden="true" customHeight="false" outlineLevel="0" collapsed="false">
      <c r="I408" s="342"/>
      <c r="L408" s="186" t="str">
        <f aca="false">IF(AND(L$9&gt;=$F408,L$9&lt;=$F408,NOT(ISBLANK($F408))),$G408,"")</f>
        <v/>
      </c>
      <c r="M408" s="186" t="str">
        <f aca="false">IF(AND(M$9&gt;=$F408,M$9&lt;=$F408,NOT(ISBLANK($F408))),$G408,"")</f>
        <v/>
      </c>
      <c r="N408" s="186" t="str">
        <f aca="false">IF(AND(N$9&gt;=$F408,N$9&lt;=$F408,NOT(ISBLANK($F408))),$G408,"")</f>
        <v/>
      </c>
      <c r="O408" s="186" t="str">
        <f aca="false">IF(AND(O$9&gt;=$F408,O$9&lt;=$F408,NOT(ISBLANK($F408))),$G408,"")</f>
        <v/>
      </c>
      <c r="P408" s="186" t="str">
        <f aca="false">IF(AND(P$9&gt;=$F408,P$9&lt;=$F408,NOT(ISBLANK($F408))),$G408,"")</f>
        <v/>
      </c>
      <c r="Q408" s="186" t="str">
        <f aca="false">IF(AND(Q$9&gt;=$F408,Q$9&lt;=$F408,NOT(ISBLANK($F408))),$G408,"")</f>
        <v/>
      </c>
      <c r="R408" s="186" t="str">
        <f aca="false">IF(AND(R$9&gt;=$F408,R$9&lt;=$F408,NOT(ISBLANK($F408))),$G408,"")</f>
        <v/>
      </c>
    </row>
    <row r="409" customFormat="false" ht="15.05" hidden="true" customHeight="false" outlineLevel="0" collapsed="false">
      <c r="I409" s="342"/>
      <c r="L409" s="186" t="str">
        <f aca="false">IF(AND(L$9&gt;=$F409,L$9&lt;=$F409,NOT(ISBLANK($F409))),$G409,"")</f>
        <v/>
      </c>
      <c r="M409" s="186" t="str">
        <f aca="false">IF(AND(M$9&gt;=$F409,M$9&lt;=$F409,NOT(ISBLANK($F409))),$G409,"")</f>
        <v/>
      </c>
      <c r="N409" s="186" t="str">
        <f aca="false">IF(AND(N$9&gt;=$F409,N$9&lt;=$F409,NOT(ISBLANK($F409))),$G409,"")</f>
        <v/>
      </c>
      <c r="O409" s="186" t="str">
        <f aca="false">IF(AND(O$9&gt;=$F409,O$9&lt;=$F409,NOT(ISBLANK($F409))),$G409,"")</f>
        <v/>
      </c>
      <c r="P409" s="186" t="str">
        <f aca="false">IF(AND(P$9&gt;=$F409,P$9&lt;=$F409,NOT(ISBLANK($F409))),$G409,"")</f>
        <v/>
      </c>
      <c r="Q409" s="186" t="str">
        <f aca="false">IF(AND(Q$9&gt;=$F409,Q$9&lt;=$F409,NOT(ISBLANK($F409))),$G409,"")</f>
        <v/>
      </c>
      <c r="R409" s="186" t="str">
        <f aca="false">IF(AND(R$9&gt;=$F409,R$9&lt;=$F409,NOT(ISBLANK($F409))),$G409,"")</f>
        <v/>
      </c>
    </row>
    <row r="410" customFormat="false" ht="15.05" hidden="true" customHeight="false" outlineLevel="0" collapsed="false">
      <c r="I410" s="342"/>
      <c r="L410" s="186" t="str">
        <f aca="false">IF(AND(L$9&gt;=$F410,L$9&lt;=$F410,NOT(ISBLANK($F410))),$G410,"")</f>
        <v/>
      </c>
      <c r="M410" s="186" t="str">
        <f aca="false">IF(AND(M$9&gt;=$F410,M$9&lt;=$F410,NOT(ISBLANK($F410))),$G410,"")</f>
        <v/>
      </c>
      <c r="N410" s="186" t="str">
        <f aca="false">IF(AND(N$9&gt;=$F410,N$9&lt;=$F410,NOT(ISBLANK($F410))),$G410,"")</f>
        <v/>
      </c>
      <c r="O410" s="186" t="str">
        <f aca="false">IF(AND(O$9&gt;=$F410,O$9&lt;=$F410,NOT(ISBLANK($F410))),$G410,"")</f>
        <v/>
      </c>
      <c r="P410" s="186" t="str">
        <f aca="false">IF(AND(P$9&gt;=$F410,P$9&lt;=$F410,NOT(ISBLANK($F410))),$G410,"")</f>
        <v/>
      </c>
      <c r="Q410" s="186" t="str">
        <f aca="false">IF(AND(Q$9&gt;=$F410,Q$9&lt;=$F410,NOT(ISBLANK($F410))),$G410,"")</f>
        <v/>
      </c>
      <c r="R410" s="186" t="str">
        <f aca="false">IF(AND(R$9&gt;=$F410,R$9&lt;=$F410,NOT(ISBLANK($F410))),$G410,"")</f>
        <v/>
      </c>
    </row>
    <row r="411" customFormat="false" ht="15.05" hidden="true" customHeight="false" outlineLevel="0" collapsed="false">
      <c r="I411" s="342"/>
      <c r="L411" s="186" t="str">
        <f aca="false">IF(AND(L$9&gt;=$F411,L$9&lt;=$F411,NOT(ISBLANK($F411))),$G411,"")</f>
        <v/>
      </c>
      <c r="M411" s="186" t="str">
        <f aca="false">IF(AND(M$9&gt;=$F411,M$9&lt;=$F411,NOT(ISBLANK($F411))),$G411,"")</f>
        <v/>
      </c>
      <c r="N411" s="186" t="str">
        <f aca="false">IF(AND(N$9&gt;=$F411,N$9&lt;=$F411,NOT(ISBLANK($F411))),$G411,"")</f>
        <v/>
      </c>
      <c r="O411" s="186" t="str">
        <f aca="false">IF(AND(O$9&gt;=$F411,O$9&lt;=$F411,NOT(ISBLANK($F411))),$G411,"")</f>
        <v/>
      </c>
      <c r="P411" s="186" t="str">
        <f aca="false">IF(AND(P$9&gt;=$F411,P$9&lt;=$F411,NOT(ISBLANK($F411))),$G411,"")</f>
        <v/>
      </c>
      <c r="Q411" s="186" t="str">
        <f aca="false">IF(AND(Q$9&gt;=$F411,Q$9&lt;=$F411,NOT(ISBLANK($F411))),$G411,"")</f>
        <v/>
      </c>
      <c r="R411" s="186" t="str">
        <f aca="false">IF(AND(R$9&gt;=$F411,R$9&lt;=$F411,NOT(ISBLANK($F411))),$G411,"")</f>
        <v/>
      </c>
    </row>
    <row r="412" customFormat="false" ht="15.05" hidden="true" customHeight="false" outlineLevel="0" collapsed="false">
      <c r="I412" s="342"/>
      <c r="L412" s="186" t="str">
        <f aca="false">IF(AND(L$9&gt;=$F412,L$9&lt;=$F412,NOT(ISBLANK($F412))),$G412,"")</f>
        <v/>
      </c>
      <c r="M412" s="186" t="str">
        <f aca="false">IF(AND(M$9&gt;=$F412,M$9&lt;=$F412,NOT(ISBLANK($F412))),$G412,"")</f>
        <v/>
      </c>
      <c r="N412" s="186" t="str">
        <f aca="false">IF(AND(N$9&gt;=$F412,N$9&lt;=$F412,NOT(ISBLANK($F412))),$G412,"")</f>
        <v/>
      </c>
      <c r="O412" s="186" t="str">
        <f aca="false">IF(AND(O$9&gt;=$F412,O$9&lt;=$F412,NOT(ISBLANK($F412))),$G412,"")</f>
        <v/>
      </c>
      <c r="P412" s="186" t="str">
        <f aca="false">IF(AND(P$9&gt;=$F412,P$9&lt;=$F412,NOT(ISBLANK($F412))),$G412,"")</f>
        <v/>
      </c>
      <c r="Q412" s="186" t="str">
        <f aca="false">IF(AND(Q$9&gt;=$F412,Q$9&lt;=$F412,NOT(ISBLANK($F412))),$G412,"")</f>
        <v/>
      </c>
      <c r="R412" s="186" t="str">
        <f aca="false">IF(AND(R$9&gt;=$F412,R$9&lt;=$F412,NOT(ISBLANK($F412))),$G412,"")</f>
        <v/>
      </c>
    </row>
    <row r="413" customFormat="false" ht="15.05" hidden="true" customHeight="false" outlineLevel="0" collapsed="false">
      <c r="I413" s="342"/>
      <c r="L413" s="186" t="str">
        <f aca="false">IF(AND(L$9&gt;=$F413,L$9&lt;=$F413,NOT(ISBLANK($F413))),$G413,"")</f>
        <v/>
      </c>
      <c r="M413" s="186" t="str">
        <f aca="false">IF(AND(M$9&gt;=$F413,M$9&lt;=$F413,NOT(ISBLANK($F413))),$G413,"")</f>
        <v/>
      </c>
      <c r="N413" s="186" t="str">
        <f aca="false">IF(AND(N$9&gt;=$F413,N$9&lt;=$F413,NOT(ISBLANK($F413))),$G413,"")</f>
        <v/>
      </c>
      <c r="O413" s="186" t="str">
        <f aca="false">IF(AND(O$9&gt;=$F413,O$9&lt;=$F413,NOT(ISBLANK($F413))),$G413,"")</f>
        <v/>
      </c>
      <c r="P413" s="186" t="str">
        <f aca="false">IF(AND(P$9&gt;=$F413,P$9&lt;=$F413,NOT(ISBLANK($F413))),$G413,"")</f>
        <v/>
      </c>
      <c r="Q413" s="186" t="str">
        <f aca="false">IF(AND(Q$9&gt;=$F413,Q$9&lt;=$F413,NOT(ISBLANK($F413))),$G413,"")</f>
        <v/>
      </c>
      <c r="R413" s="186" t="str">
        <f aca="false">IF(AND(R$9&gt;=$F413,R$9&lt;=$F413,NOT(ISBLANK($F413))),$G413,"")</f>
        <v/>
      </c>
    </row>
    <row r="414" customFormat="false" ht="15.05" hidden="true" customHeight="false" outlineLevel="0" collapsed="false">
      <c r="I414" s="342" t="s">
        <v>174</v>
      </c>
      <c r="L414" s="186" t="str">
        <f aca="false">IF(AND(L$9&gt;=$F414,L$9&lt;=$F414,NOT(ISBLANK($F414))),$G414,"")</f>
        <v/>
      </c>
      <c r="M414" s="186" t="str">
        <f aca="false">IF(AND(M$9&gt;=$F414,M$9&lt;=$F414,NOT(ISBLANK($F414))),$G414,"")</f>
        <v/>
      </c>
      <c r="N414" s="186" t="str">
        <f aca="false">IF(AND(N$9&gt;=$F414,N$9&lt;=$F414,NOT(ISBLANK($F414))),$G414,"")</f>
        <v/>
      </c>
      <c r="O414" s="186" t="str">
        <f aca="false">IF(AND(O$9&gt;=$F414,O$9&lt;=$F414,NOT(ISBLANK($F414))),$G414,"")</f>
        <v/>
      </c>
      <c r="P414" s="186" t="str">
        <f aca="false">IF(AND(P$9&gt;=$F414,P$9&lt;=$F414,NOT(ISBLANK($F414))),$G414,"")</f>
        <v/>
      </c>
      <c r="Q414" s="186" t="str">
        <f aca="false">IF(AND(Q$9&gt;=$F414,Q$9&lt;=$F414,NOT(ISBLANK($F414))),$G414,"")</f>
        <v/>
      </c>
      <c r="R414" s="186" t="str">
        <f aca="false">IF(AND(R$9&gt;=$F414,R$9&lt;=$F414,NOT(ISBLANK($F414))),$G414,"")</f>
        <v/>
      </c>
    </row>
    <row r="415" customFormat="false" ht="15.05" hidden="true" customHeight="false" outlineLevel="0" collapsed="false">
      <c r="I415" s="342" t="s">
        <v>174</v>
      </c>
      <c r="L415" s="186" t="str">
        <f aca="false">IF(AND(L$9&gt;=$F415,L$9&lt;=$F415,NOT(ISBLANK($F415))),$G415,"")</f>
        <v/>
      </c>
      <c r="M415" s="186" t="str">
        <f aca="false">IF(AND(M$9&gt;=$F415,M$9&lt;=$F415,NOT(ISBLANK($F415))),$G415,"")</f>
        <v/>
      </c>
      <c r="N415" s="186" t="str">
        <f aca="false">IF(AND(N$9&gt;=$F415,N$9&lt;=$F415,NOT(ISBLANK($F415))),$G415,"")</f>
        <v/>
      </c>
      <c r="O415" s="186" t="str">
        <f aca="false">IF(AND(O$9&gt;=$F415,O$9&lt;=$F415,NOT(ISBLANK($F415))),$G415,"")</f>
        <v/>
      </c>
      <c r="P415" s="186" t="str">
        <f aca="false">IF(AND(P$9&gt;=$F415,P$9&lt;=$F415,NOT(ISBLANK($F415))),$G415,"")</f>
        <v/>
      </c>
      <c r="Q415" s="186" t="str">
        <f aca="false">IF(AND(Q$9&gt;=$F415,Q$9&lt;=$F415,NOT(ISBLANK($F415))),$G415,"")</f>
        <v/>
      </c>
      <c r="R415" s="186" t="str">
        <f aca="false">IF(AND(R$9&gt;=$F415,R$9&lt;=$F415,NOT(ISBLANK($F415))),$G415,"")</f>
        <v/>
      </c>
    </row>
    <row r="416" customFormat="false" ht="15.05" hidden="true" customHeight="false" outlineLevel="0" collapsed="false">
      <c r="I416" s="342"/>
      <c r="L416" s="186" t="str">
        <f aca="false">IF(AND(L$9&gt;=$F416,L$9&lt;=$F416,NOT(ISBLANK($F416))),$G416,"")</f>
        <v/>
      </c>
      <c r="M416" s="186" t="str">
        <f aca="false">IF(AND(M$9&gt;=$F416,M$9&lt;=$F416,NOT(ISBLANK($F416))),$G416,"")</f>
        <v/>
      </c>
      <c r="N416" s="186" t="str">
        <f aca="false">IF(AND(N$9&gt;=$F416,N$9&lt;=$F416,NOT(ISBLANK($F416))),$G416,"")</f>
        <v/>
      </c>
      <c r="O416" s="186" t="str">
        <f aca="false">IF(AND(O$9&gt;=$F416,O$9&lt;=$F416,NOT(ISBLANK($F416))),$G416,"")</f>
        <v/>
      </c>
      <c r="P416" s="186" t="str">
        <f aca="false">IF(AND(P$9&gt;=$F416,P$9&lt;=$F416,NOT(ISBLANK($F416))),$G416,"")</f>
        <v/>
      </c>
      <c r="Q416" s="186" t="str">
        <f aca="false">IF(AND(Q$9&gt;=$F416,Q$9&lt;=$F416,NOT(ISBLANK($F416))),$G416,"")</f>
        <v/>
      </c>
      <c r="R416" s="186" t="str">
        <f aca="false">IF(AND(R$9&gt;=$F416,R$9&lt;=$F416,NOT(ISBLANK($F416))),$G416,"")</f>
        <v/>
      </c>
    </row>
    <row r="417" customFormat="false" ht="15.05" hidden="true" customHeight="false" outlineLevel="0" collapsed="false">
      <c r="I417" s="342"/>
      <c r="L417" s="186" t="str">
        <f aca="false">IF(AND(L$9&gt;=$F417,L$9&lt;=$F417,NOT(ISBLANK($F417))),$G417,"")</f>
        <v/>
      </c>
      <c r="M417" s="186" t="str">
        <f aca="false">IF(AND(M$9&gt;=$F417,M$9&lt;=$F417,NOT(ISBLANK($F417))),$G417,"")</f>
        <v/>
      </c>
      <c r="N417" s="186" t="str">
        <f aca="false">IF(AND(N$9&gt;=$F417,N$9&lt;=$F417,NOT(ISBLANK($F417))),$G417,"")</f>
        <v/>
      </c>
      <c r="O417" s="186" t="str">
        <f aca="false">IF(AND(O$9&gt;=$F417,O$9&lt;=$F417,NOT(ISBLANK($F417))),$G417,"")</f>
        <v/>
      </c>
      <c r="P417" s="186" t="str">
        <f aca="false">IF(AND(P$9&gt;=$F417,P$9&lt;=$F417,NOT(ISBLANK($F417))),$G417,"")</f>
        <v/>
      </c>
      <c r="Q417" s="186" t="str">
        <f aca="false">IF(AND(Q$9&gt;=$F417,Q$9&lt;=$F417,NOT(ISBLANK($F417))),$G417,"")</f>
        <v/>
      </c>
      <c r="R417" s="186" t="str">
        <f aca="false">IF(AND(R$9&gt;=$F417,R$9&lt;=$F417,NOT(ISBLANK($F417))),$G417,"")</f>
        <v/>
      </c>
    </row>
    <row r="418" customFormat="false" ht="15.05" hidden="true" customHeight="false" outlineLevel="0" collapsed="false">
      <c r="I418" s="342"/>
      <c r="L418" s="186" t="str">
        <f aca="false">IF(AND(L$9&gt;=$F418,L$9&lt;=$F418,NOT(ISBLANK($F418))),$G418,"")</f>
        <v/>
      </c>
      <c r="M418" s="186" t="str">
        <f aca="false">IF(AND(M$9&gt;=$F418,M$9&lt;=$F418,NOT(ISBLANK($F418))),$G418,"")</f>
        <v/>
      </c>
      <c r="N418" s="186" t="str">
        <f aca="false">IF(AND(N$9&gt;=$F418,N$9&lt;=$F418,NOT(ISBLANK($F418))),$G418,"")</f>
        <v/>
      </c>
      <c r="O418" s="186" t="str">
        <f aca="false">IF(AND(O$9&gt;=$F418,O$9&lt;=$F418,NOT(ISBLANK($F418))),$G418,"")</f>
        <v/>
      </c>
      <c r="P418" s="186" t="str">
        <f aca="false">IF(AND(P$9&gt;=$F418,P$9&lt;=$F418,NOT(ISBLANK($F418))),$G418,"")</f>
        <v/>
      </c>
      <c r="Q418" s="186" t="str">
        <f aca="false">IF(AND(Q$9&gt;=$F418,Q$9&lt;=$F418,NOT(ISBLANK($F418))),$G418,"")</f>
        <v/>
      </c>
      <c r="R418" s="186" t="str">
        <f aca="false">IF(AND(R$9&gt;=$F418,R$9&lt;=$F418,NOT(ISBLANK($F418))),$G418,"")</f>
        <v/>
      </c>
    </row>
    <row r="419" customFormat="false" ht="15.05" hidden="true" customHeight="false" outlineLevel="0" collapsed="false">
      <c r="I419" s="342"/>
      <c r="L419" s="186" t="str">
        <f aca="false">IF(AND(L$9&gt;=$F419,L$9&lt;=$F419,NOT(ISBLANK($F419))),$G419,"")</f>
        <v/>
      </c>
      <c r="M419" s="186" t="str">
        <f aca="false">IF(AND(M$9&gt;=$F419,M$9&lt;=$F419,NOT(ISBLANK($F419))),$G419,"")</f>
        <v/>
      </c>
      <c r="N419" s="186" t="str">
        <f aca="false">IF(AND(N$9&gt;=$F419,N$9&lt;=$F419,NOT(ISBLANK($F419))),$G419,"")</f>
        <v/>
      </c>
      <c r="O419" s="186" t="str">
        <f aca="false">IF(AND(O$9&gt;=$F419,O$9&lt;=$F419,NOT(ISBLANK($F419))),$G419,"")</f>
        <v/>
      </c>
      <c r="P419" s="186" t="str">
        <f aca="false">IF(AND(P$9&gt;=$F419,P$9&lt;=$F419,NOT(ISBLANK($F419))),$G419,"")</f>
        <v/>
      </c>
      <c r="Q419" s="186" t="str">
        <f aca="false">IF(AND(Q$9&gt;=$F419,Q$9&lt;=$F419,NOT(ISBLANK($F419))),$G419,"")</f>
        <v/>
      </c>
      <c r="R419" s="186" t="str">
        <f aca="false">IF(AND(R$9&gt;=$F419,R$9&lt;=$F419,NOT(ISBLANK($F419))),$G419,"")</f>
        <v/>
      </c>
    </row>
    <row r="420" customFormat="false" ht="15.05" hidden="true" customHeight="false" outlineLevel="0" collapsed="false">
      <c r="I420" s="342"/>
      <c r="L420" s="186" t="str">
        <f aca="false">IF(AND(L$9&gt;=$F420,L$9&lt;=$F420,NOT(ISBLANK($F420))),$G420,"")</f>
        <v/>
      </c>
      <c r="M420" s="186" t="str">
        <f aca="false">IF(AND(M$9&gt;=$F420,M$9&lt;=$F420,NOT(ISBLANK($F420))),$G420,"")</f>
        <v/>
      </c>
      <c r="N420" s="186" t="str">
        <f aca="false">IF(AND(N$9&gt;=$F420,N$9&lt;=$F420,NOT(ISBLANK($F420))),$G420,"")</f>
        <v/>
      </c>
      <c r="O420" s="186" t="str">
        <f aca="false">IF(AND(O$9&gt;=$F420,O$9&lt;=$F420,NOT(ISBLANK($F420))),$G420,"")</f>
        <v/>
      </c>
      <c r="P420" s="186" t="str">
        <f aca="false">IF(AND(P$9&gt;=$F420,P$9&lt;=$F420,NOT(ISBLANK($F420))),$G420,"")</f>
        <v/>
      </c>
      <c r="Q420" s="186" t="str">
        <f aca="false">IF(AND(Q$9&gt;=$F420,Q$9&lt;=$F420,NOT(ISBLANK($F420))),$G420,"")</f>
        <v/>
      </c>
      <c r="R420" s="186" t="str">
        <f aca="false">IF(AND(R$9&gt;=$F420,R$9&lt;=$F420,NOT(ISBLANK($F420))),$G420,"")</f>
        <v/>
      </c>
    </row>
    <row r="421" customFormat="false" ht="15.05" hidden="true" customHeight="false" outlineLevel="0" collapsed="false">
      <c r="I421" s="342"/>
      <c r="L421" s="186" t="str">
        <f aca="false">IF(AND(L$9&gt;=$F421,L$9&lt;=$F421,NOT(ISBLANK($F421))),$G421,"")</f>
        <v/>
      </c>
      <c r="M421" s="186" t="str">
        <f aca="false">IF(AND(M$9&gt;=$F421,M$9&lt;=$F421,NOT(ISBLANK($F421))),$G421,"")</f>
        <v/>
      </c>
      <c r="N421" s="186" t="str">
        <f aca="false">IF(AND(N$9&gt;=$F421,N$9&lt;=$F421,NOT(ISBLANK($F421))),$G421,"")</f>
        <v/>
      </c>
      <c r="O421" s="186" t="str">
        <f aca="false">IF(AND(O$9&gt;=$F421,O$9&lt;=$F421,NOT(ISBLANK($F421))),$G421,"")</f>
        <v/>
      </c>
      <c r="P421" s="186" t="str">
        <f aca="false">IF(AND(P$9&gt;=$F421,P$9&lt;=$F421,NOT(ISBLANK($F421))),$G421,"")</f>
        <v/>
      </c>
      <c r="Q421" s="186" t="str">
        <f aca="false">IF(AND(Q$9&gt;=$F421,Q$9&lt;=$F421,NOT(ISBLANK($F421))),$G421,"")</f>
        <v/>
      </c>
      <c r="R421" s="186" t="str">
        <f aca="false">IF(AND(R$9&gt;=$F421,R$9&lt;=$F421,NOT(ISBLANK($F421))),$G421,"")</f>
        <v/>
      </c>
    </row>
    <row r="422" customFormat="false" ht="15.05" hidden="true" customHeight="false" outlineLevel="0" collapsed="false">
      <c r="I422" s="342"/>
      <c r="L422" s="186" t="str">
        <f aca="false">IF(AND(L$9&gt;=$F422,L$9&lt;=$F422,NOT(ISBLANK($F422))),$G422,"")</f>
        <v/>
      </c>
      <c r="M422" s="186" t="str">
        <f aca="false">IF(AND(M$9&gt;=$F422,M$9&lt;=$F422,NOT(ISBLANK($F422))),$G422,"")</f>
        <v/>
      </c>
      <c r="N422" s="186" t="str">
        <f aca="false">IF(AND(N$9&gt;=$F422,N$9&lt;=$F422,NOT(ISBLANK($F422))),$G422,"")</f>
        <v/>
      </c>
      <c r="O422" s="186" t="str">
        <f aca="false">IF(AND(O$9&gt;=$F422,O$9&lt;=$F422,NOT(ISBLANK($F422))),$G422,"")</f>
        <v/>
      </c>
      <c r="P422" s="186" t="str">
        <f aca="false">IF(AND(P$9&gt;=$F422,P$9&lt;=$F422,NOT(ISBLANK($F422))),$G422,"")</f>
        <v/>
      </c>
      <c r="Q422" s="186" t="str">
        <f aca="false">IF(AND(Q$9&gt;=$F422,Q$9&lt;=$F422,NOT(ISBLANK($F422))),$G422,"")</f>
        <v/>
      </c>
      <c r="R422" s="186" t="str">
        <f aca="false">IF(AND(R$9&gt;=$F422,R$9&lt;=$F422,NOT(ISBLANK($F422))),$G422,"")</f>
        <v/>
      </c>
    </row>
    <row r="423" customFormat="false" ht="15.05" hidden="true" customHeight="false" outlineLevel="0" collapsed="false">
      <c r="I423" s="342"/>
      <c r="L423" s="186" t="str">
        <f aca="false">IF(AND(L$9&gt;=$F423,L$9&lt;=$F423,NOT(ISBLANK($F423))),$G423,"")</f>
        <v/>
      </c>
      <c r="M423" s="186" t="str">
        <f aca="false">IF(AND(M$9&gt;=$F423,M$9&lt;=$F423,NOT(ISBLANK($F423))),$G423,"")</f>
        <v/>
      </c>
      <c r="N423" s="186" t="str">
        <f aca="false">IF(AND(N$9&gt;=$F423,N$9&lt;=$F423,NOT(ISBLANK($F423))),$G423,"")</f>
        <v/>
      </c>
      <c r="O423" s="186" t="str">
        <f aca="false">IF(AND(O$9&gt;=$F423,O$9&lt;=$F423,NOT(ISBLANK($F423))),$G423,"")</f>
        <v/>
      </c>
      <c r="P423" s="186" t="str">
        <f aca="false">IF(AND(P$9&gt;=$F423,P$9&lt;=$F423,NOT(ISBLANK($F423))),$G423,"")</f>
        <v/>
      </c>
      <c r="Q423" s="186" t="str">
        <f aca="false">IF(AND(Q$9&gt;=$F423,Q$9&lt;=$F423,NOT(ISBLANK($F423))),$G423,"")</f>
        <v/>
      </c>
      <c r="R423" s="186" t="str">
        <f aca="false">IF(AND(R$9&gt;=$F423,R$9&lt;=$F423,NOT(ISBLANK($F423))),$G423,"")</f>
        <v/>
      </c>
    </row>
    <row r="424" customFormat="false" ht="15.05" hidden="true" customHeight="false" outlineLevel="0" collapsed="false">
      <c r="I424" s="342"/>
      <c r="L424" s="186" t="str">
        <f aca="false">IF(AND(L$9&gt;=$F424,L$9&lt;=$F424,NOT(ISBLANK($F424))),$G424,"")</f>
        <v/>
      </c>
      <c r="M424" s="186" t="str">
        <f aca="false">IF(AND(M$9&gt;=$F424,M$9&lt;=$F424,NOT(ISBLANK($F424))),$G424,"")</f>
        <v/>
      </c>
      <c r="N424" s="186" t="str">
        <f aca="false">IF(AND(N$9&gt;=$F424,N$9&lt;=$F424,NOT(ISBLANK($F424))),$G424,"")</f>
        <v/>
      </c>
      <c r="O424" s="186" t="str">
        <f aca="false">IF(AND(O$9&gt;=$F424,O$9&lt;=$F424,NOT(ISBLANK($F424))),$G424,"")</f>
        <v/>
      </c>
      <c r="P424" s="186" t="str">
        <f aca="false">IF(AND(P$9&gt;=$F424,P$9&lt;=$F424,NOT(ISBLANK($F424))),$G424,"")</f>
        <v/>
      </c>
      <c r="Q424" s="186" t="str">
        <f aca="false">IF(AND(Q$9&gt;=$F424,Q$9&lt;=$F424,NOT(ISBLANK($F424))),$G424,"")</f>
        <v/>
      </c>
      <c r="R424" s="186" t="str">
        <f aca="false">IF(AND(R$9&gt;=$F424,R$9&lt;=$F424,NOT(ISBLANK($F424))),$G424,"")</f>
        <v/>
      </c>
    </row>
    <row r="425" customFormat="false" ht="15.05" hidden="true" customHeight="false" outlineLevel="0" collapsed="false">
      <c r="I425" s="342"/>
      <c r="L425" s="186" t="str">
        <f aca="false">IF(AND(L$9&gt;=$F425,L$9&lt;=$F425,NOT(ISBLANK($F425))),$G425,"")</f>
        <v/>
      </c>
      <c r="M425" s="186" t="str">
        <f aca="false">IF(AND(M$9&gt;=$F425,M$9&lt;=$F425,NOT(ISBLANK($F425))),$G425,"")</f>
        <v/>
      </c>
      <c r="N425" s="186" t="str">
        <f aca="false">IF(AND(N$9&gt;=$F425,N$9&lt;=$F425,NOT(ISBLANK($F425))),$G425,"")</f>
        <v/>
      </c>
      <c r="O425" s="186" t="str">
        <f aca="false">IF(AND(O$9&gt;=$F425,O$9&lt;=$F425,NOT(ISBLANK($F425))),$G425,"")</f>
        <v/>
      </c>
      <c r="P425" s="186" t="str">
        <f aca="false">IF(AND(P$9&gt;=$F425,P$9&lt;=$F425,NOT(ISBLANK($F425))),$G425,"")</f>
        <v/>
      </c>
      <c r="Q425" s="186" t="str">
        <f aca="false">IF(AND(Q$9&gt;=$F425,Q$9&lt;=$F425,NOT(ISBLANK($F425))),$G425,"")</f>
        <v/>
      </c>
      <c r="R425" s="186" t="str">
        <f aca="false">IF(AND(R$9&gt;=$F425,R$9&lt;=$F425,NOT(ISBLANK($F425))),$G425,"")</f>
        <v/>
      </c>
    </row>
    <row r="426" customFormat="false" ht="15.05" hidden="true" customHeight="false" outlineLevel="0" collapsed="false">
      <c r="I426" s="342"/>
      <c r="L426" s="186" t="str">
        <f aca="false">IF(AND(L$9&gt;=$F426,L$9&lt;=$F426,NOT(ISBLANK($F426))),$G426,"")</f>
        <v/>
      </c>
      <c r="M426" s="186" t="str">
        <f aca="false">IF(AND(M$9&gt;=$F426,M$9&lt;=$F426,NOT(ISBLANK($F426))),$G426,"")</f>
        <v/>
      </c>
      <c r="N426" s="186" t="str">
        <f aca="false">IF(AND(N$9&gt;=$F426,N$9&lt;=$F426,NOT(ISBLANK($F426))),$G426,"")</f>
        <v/>
      </c>
      <c r="O426" s="186" t="str">
        <f aca="false">IF(AND(O$9&gt;=$F426,O$9&lt;=$F426,NOT(ISBLANK($F426))),$G426,"")</f>
        <v/>
      </c>
      <c r="P426" s="186" t="str">
        <f aca="false">IF(AND(P$9&gt;=$F426,P$9&lt;=$F426,NOT(ISBLANK($F426))),$G426,"")</f>
        <v/>
      </c>
      <c r="Q426" s="186" t="str">
        <f aca="false">IF(AND(Q$9&gt;=$F426,Q$9&lt;=$F426,NOT(ISBLANK($F426))),$G426,"")</f>
        <v/>
      </c>
      <c r="R426" s="186" t="str">
        <f aca="false">IF(AND(R$9&gt;=$F426,R$9&lt;=$F426,NOT(ISBLANK($F426))),$G426,"")</f>
        <v/>
      </c>
    </row>
    <row r="427" customFormat="false" ht="15.05" hidden="true" customHeight="false" outlineLevel="0" collapsed="false">
      <c r="I427" s="342"/>
      <c r="L427" s="186" t="str">
        <f aca="false">IF(AND(L$9&gt;=$F427,L$9&lt;=$F427,NOT(ISBLANK($F427))),$G427,"")</f>
        <v/>
      </c>
      <c r="M427" s="186" t="str">
        <f aca="false">IF(AND(M$9&gt;=$F427,M$9&lt;=$F427,NOT(ISBLANK($F427))),$G427,"")</f>
        <v/>
      </c>
      <c r="N427" s="186" t="str">
        <f aca="false">IF(AND(N$9&gt;=$F427,N$9&lt;=$F427,NOT(ISBLANK($F427))),$G427,"")</f>
        <v/>
      </c>
      <c r="O427" s="186" t="str">
        <f aca="false">IF(AND(O$9&gt;=$F427,O$9&lt;=$F427,NOT(ISBLANK($F427))),$G427,"")</f>
        <v/>
      </c>
      <c r="P427" s="186" t="str">
        <f aca="false">IF(AND(P$9&gt;=$F427,P$9&lt;=$F427,NOT(ISBLANK($F427))),$G427,"")</f>
        <v/>
      </c>
      <c r="Q427" s="186" t="str">
        <f aca="false">IF(AND(Q$9&gt;=$F427,Q$9&lt;=$F427,NOT(ISBLANK($F427))),$G427,"")</f>
        <v/>
      </c>
      <c r="R427" s="186" t="str">
        <f aca="false">IF(AND(R$9&gt;=$F427,R$9&lt;=$F427,NOT(ISBLANK($F427))),$G427,"")</f>
        <v/>
      </c>
    </row>
    <row r="428" customFormat="false" ht="15.05" hidden="true" customHeight="false" outlineLevel="0" collapsed="false">
      <c r="I428" s="342"/>
      <c r="L428" s="186" t="str">
        <f aca="false">IF(AND(L$9&gt;=$F428,L$9&lt;=$F428,NOT(ISBLANK($F428))),$G428,"")</f>
        <v/>
      </c>
      <c r="M428" s="186" t="str">
        <f aca="false">IF(AND(M$9&gt;=$F428,M$9&lt;=$F428,NOT(ISBLANK($F428))),$G428,"")</f>
        <v/>
      </c>
      <c r="N428" s="186" t="str">
        <f aca="false">IF(AND(N$9&gt;=$F428,N$9&lt;=$F428,NOT(ISBLANK($F428))),$G428,"")</f>
        <v/>
      </c>
      <c r="O428" s="186" t="str">
        <f aca="false">IF(AND(O$9&gt;=$F428,O$9&lt;=$F428,NOT(ISBLANK($F428))),$G428,"")</f>
        <v/>
      </c>
      <c r="P428" s="186" t="str">
        <f aca="false">IF(AND(P$9&gt;=$F428,P$9&lt;=$F428,NOT(ISBLANK($F428))),$G428,"")</f>
        <v/>
      </c>
      <c r="Q428" s="186" t="str">
        <f aca="false">IF(AND(Q$9&gt;=$F428,Q$9&lt;=$F428,NOT(ISBLANK($F428))),$G428,"")</f>
        <v/>
      </c>
      <c r="R428" s="186" t="str">
        <f aca="false">IF(AND(R$9&gt;=$F428,R$9&lt;=$F428,NOT(ISBLANK($F428))),$G428,"")</f>
        <v/>
      </c>
    </row>
    <row r="429" customFormat="false" ht="15.05" hidden="true" customHeight="false" outlineLevel="0" collapsed="false">
      <c r="I429" s="342"/>
      <c r="L429" s="186" t="str">
        <f aca="false">IF(AND(L$9&gt;=$F429,L$9&lt;=$F429,NOT(ISBLANK($F429))),$G429,"")</f>
        <v/>
      </c>
      <c r="M429" s="186" t="str">
        <f aca="false">IF(AND(M$9&gt;=$F429,M$9&lt;=$F429,NOT(ISBLANK($F429))),$G429,"")</f>
        <v/>
      </c>
      <c r="N429" s="186" t="str">
        <f aca="false">IF(AND(N$9&gt;=$F429,N$9&lt;=$F429,NOT(ISBLANK($F429))),$G429,"")</f>
        <v/>
      </c>
      <c r="O429" s="186" t="str">
        <f aca="false">IF(AND(O$9&gt;=$F429,O$9&lt;=$F429,NOT(ISBLANK($F429))),$G429,"")</f>
        <v/>
      </c>
      <c r="P429" s="186" t="str">
        <f aca="false">IF(AND(P$9&gt;=$F429,P$9&lt;=$F429,NOT(ISBLANK($F429))),$G429,"")</f>
        <v/>
      </c>
      <c r="Q429" s="186" t="str">
        <f aca="false">IF(AND(Q$9&gt;=$F429,Q$9&lt;=$F429,NOT(ISBLANK($F429))),$G429,"")</f>
        <v/>
      </c>
      <c r="R429" s="186" t="str">
        <f aca="false">IF(AND(R$9&gt;=$F429,R$9&lt;=$F429,NOT(ISBLANK($F429))),$G429,"")</f>
        <v/>
      </c>
    </row>
    <row r="430" customFormat="false" ht="15.05" hidden="true" customHeight="false" outlineLevel="0" collapsed="false">
      <c r="I430" s="342"/>
      <c r="L430" s="186" t="str">
        <f aca="false">IF(AND(L$9&gt;=$F430,L$9&lt;=$F430,NOT(ISBLANK($F430))),$G430,"")</f>
        <v/>
      </c>
      <c r="M430" s="186" t="str">
        <f aca="false">IF(AND(M$9&gt;=$F430,M$9&lt;=$F430,NOT(ISBLANK($F430))),$G430,"")</f>
        <v/>
      </c>
      <c r="N430" s="186" t="str">
        <f aca="false">IF(AND(N$9&gt;=$F430,N$9&lt;=$F430,NOT(ISBLANK($F430))),$G430,"")</f>
        <v/>
      </c>
      <c r="O430" s="186" t="str">
        <f aca="false">IF(AND(O$9&gt;=$F430,O$9&lt;=$F430,NOT(ISBLANK($F430))),$G430,"")</f>
        <v/>
      </c>
      <c r="P430" s="186" t="str">
        <f aca="false">IF(AND(P$9&gt;=$F430,P$9&lt;=$F430,NOT(ISBLANK($F430))),$G430,"")</f>
        <v/>
      </c>
      <c r="Q430" s="186" t="str">
        <f aca="false">IF(AND(Q$9&gt;=$F430,Q$9&lt;=$F430,NOT(ISBLANK($F430))),$G430,"")</f>
        <v/>
      </c>
      <c r="R430" s="186" t="str">
        <f aca="false">IF(AND(R$9&gt;=$F430,R$9&lt;=$F430,NOT(ISBLANK($F430))),$G430,"")</f>
        <v/>
      </c>
    </row>
    <row r="431" customFormat="false" ht="15.05" hidden="true" customHeight="false" outlineLevel="0" collapsed="false">
      <c r="I431" s="342"/>
      <c r="L431" s="186" t="str">
        <f aca="false">IF(AND(L$9&gt;=$F431,L$9&lt;=$F431,NOT(ISBLANK($F431))),$G431,"")</f>
        <v/>
      </c>
      <c r="M431" s="186" t="str">
        <f aca="false">IF(AND(M$9&gt;=$F431,M$9&lt;=$F431,NOT(ISBLANK($F431))),$G431,"")</f>
        <v/>
      </c>
      <c r="N431" s="186" t="str">
        <f aca="false">IF(AND(N$9&gt;=$F431,N$9&lt;=$F431,NOT(ISBLANK($F431))),$G431,"")</f>
        <v/>
      </c>
      <c r="O431" s="186" t="str">
        <f aca="false">IF(AND(O$9&gt;=$F431,O$9&lt;=$F431,NOT(ISBLANK($F431))),$G431,"")</f>
        <v/>
      </c>
      <c r="P431" s="186" t="str">
        <f aca="false">IF(AND(P$9&gt;=$F431,P$9&lt;=$F431,NOT(ISBLANK($F431))),$G431,"")</f>
        <v/>
      </c>
      <c r="Q431" s="186" t="str">
        <f aca="false">IF(AND(Q$9&gt;=$F431,Q$9&lt;=$F431,NOT(ISBLANK($F431))),$G431,"")</f>
        <v/>
      </c>
      <c r="R431" s="186" t="str">
        <f aca="false">IF(AND(R$9&gt;=$F431,R$9&lt;=$F431,NOT(ISBLANK($F431))),$G431,"")</f>
        <v/>
      </c>
    </row>
    <row r="432" customFormat="false" ht="15.05" hidden="true" customHeight="false" outlineLevel="0" collapsed="false">
      <c r="I432" s="342"/>
      <c r="L432" s="186" t="str">
        <f aca="false">IF(AND(L$9&gt;=$F432,L$9&lt;=$F432,NOT(ISBLANK($F432))),$G432,"")</f>
        <v/>
      </c>
      <c r="M432" s="186" t="str">
        <f aca="false">IF(AND(M$9&gt;=$F432,M$9&lt;=$F432,NOT(ISBLANK($F432))),$G432,"")</f>
        <v/>
      </c>
      <c r="N432" s="186" t="str">
        <f aca="false">IF(AND(N$9&gt;=$F432,N$9&lt;=$F432,NOT(ISBLANK($F432))),$G432,"")</f>
        <v/>
      </c>
      <c r="O432" s="186" t="str">
        <f aca="false">IF(AND(O$9&gt;=$F432,O$9&lt;=$F432,NOT(ISBLANK($F432))),$G432,"")</f>
        <v/>
      </c>
      <c r="P432" s="186" t="str">
        <f aca="false">IF(AND(P$9&gt;=$F432,P$9&lt;=$F432,NOT(ISBLANK($F432))),$G432,"")</f>
        <v/>
      </c>
      <c r="Q432" s="186" t="str">
        <f aca="false">IF(AND(Q$9&gt;=$F432,Q$9&lt;=$F432,NOT(ISBLANK($F432))),$G432,"")</f>
        <v/>
      </c>
      <c r="R432" s="186" t="str">
        <f aca="false">IF(AND(R$9&gt;=$F432,R$9&lt;=$F432,NOT(ISBLANK($F432))),$G432,"")</f>
        <v/>
      </c>
    </row>
    <row r="433" customFormat="false" ht="15.05" hidden="true" customHeight="false" outlineLevel="0" collapsed="false">
      <c r="I433" s="342"/>
      <c r="L433" s="186" t="str">
        <f aca="false">IF(AND(L$9&gt;=$F433,L$9&lt;=$F433,NOT(ISBLANK($F433))),$G433,"")</f>
        <v/>
      </c>
      <c r="M433" s="186" t="str">
        <f aca="false">IF(AND(M$9&gt;=$F433,M$9&lt;=$F433,NOT(ISBLANK($F433))),$G433,"")</f>
        <v/>
      </c>
      <c r="N433" s="186" t="str">
        <f aca="false">IF(AND(N$9&gt;=$F433,N$9&lt;=$F433,NOT(ISBLANK($F433))),$G433,"")</f>
        <v/>
      </c>
      <c r="O433" s="186" t="str">
        <f aca="false">IF(AND(O$9&gt;=$F433,O$9&lt;=$F433,NOT(ISBLANK($F433))),$G433,"")</f>
        <v/>
      </c>
      <c r="P433" s="186" t="str">
        <f aca="false">IF(AND(P$9&gt;=$F433,P$9&lt;=$F433,NOT(ISBLANK($F433))),$G433,"")</f>
        <v/>
      </c>
      <c r="Q433" s="186" t="str">
        <f aca="false">IF(AND(Q$9&gt;=$F433,Q$9&lt;=$F433,NOT(ISBLANK($F433))),$G433,"")</f>
        <v/>
      </c>
      <c r="R433" s="186" t="str">
        <f aca="false">IF(AND(R$9&gt;=$F433,R$9&lt;=$F433,NOT(ISBLANK($F433))),$G433,"")</f>
        <v/>
      </c>
    </row>
    <row r="434" customFormat="false" ht="15.05" hidden="true" customHeight="false" outlineLevel="0" collapsed="false">
      <c r="I434" s="342"/>
      <c r="L434" s="186" t="str">
        <f aca="false">IF(AND(L$9&gt;=$F434,L$9&lt;=$F434,NOT(ISBLANK($F434))),$G434,"")</f>
        <v/>
      </c>
      <c r="M434" s="186" t="str">
        <f aca="false">IF(AND(M$9&gt;=$F434,M$9&lt;=$F434,NOT(ISBLANK($F434))),$G434,"")</f>
        <v/>
      </c>
      <c r="N434" s="186" t="str">
        <f aca="false">IF(AND(N$9&gt;=$F434,N$9&lt;=$F434,NOT(ISBLANK($F434))),$G434,"")</f>
        <v/>
      </c>
      <c r="O434" s="186" t="str">
        <f aca="false">IF(AND(O$9&gt;=$F434,O$9&lt;=$F434,NOT(ISBLANK($F434))),$G434,"")</f>
        <v/>
      </c>
      <c r="P434" s="186" t="str">
        <f aca="false">IF(AND(P$9&gt;=$F434,P$9&lt;=$F434,NOT(ISBLANK($F434))),$G434,"")</f>
        <v/>
      </c>
      <c r="Q434" s="186" t="str">
        <f aca="false">IF(AND(Q$9&gt;=$F434,Q$9&lt;=$F434,NOT(ISBLANK($F434))),$G434,"")</f>
        <v/>
      </c>
      <c r="R434" s="186" t="str">
        <f aca="false">IF(AND(R$9&gt;=$F434,R$9&lt;=$F434,NOT(ISBLANK($F434))),$G434,"")</f>
        <v/>
      </c>
    </row>
    <row r="435" customFormat="false" ht="15.05" hidden="true" customHeight="false" outlineLevel="0" collapsed="false">
      <c r="I435" s="342"/>
      <c r="L435" s="186" t="str">
        <f aca="false">IF(AND(L$9&gt;=$F435,L$9&lt;=$F435,NOT(ISBLANK($F435))),$G435,"")</f>
        <v/>
      </c>
      <c r="M435" s="186" t="str">
        <f aca="false">IF(AND(M$9&gt;=$F435,M$9&lt;=$F435,NOT(ISBLANK($F435))),$G435,"")</f>
        <v/>
      </c>
      <c r="N435" s="186" t="str">
        <f aca="false">IF(AND(N$9&gt;=$F435,N$9&lt;=$F435,NOT(ISBLANK($F435))),$G435,"")</f>
        <v/>
      </c>
      <c r="O435" s="186" t="str">
        <f aca="false">IF(AND(O$9&gt;=$F435,O$9&lt;=$F435,NOT(ISBLANK($F435))),$G435,"")</f>
        <v/>
      </c>
      <c r="P435" s="186" t="str">
        <f aca="false">IF(AND(P$9&gt;=$F435,P$9&lt;=$F435,NOT(ISBLANK($F435))),$G435,"")</f>
        <v/>
      </c>
      <c r="Q435" s="186" t="str">
        <f aca="false">IF(AND(Q$9&gt;=$F435,Q$9&lt;=$F435,NOT(ISBLANK($F435))),$G435,"")</f>
        <v/>
      </c>
      <c r="R435" s="186" t="str">
        <f aca="false">IF(AND(R$9&gt;=$F435,R$9&lt;=$F435,NOT(ISBLANK($F435))),$G435,"")</f>
        <v/>
      </c>
    </row>
    <row r="436" customFormat="false" ht="15.05" hidden="true" customHeight="false" outlineLevel="0" collapsed="false">
      <c r="I436" s="342"/>
      <c r="L436" s="186" t="str">
        <f aca="false">IF(AND(L$9&gt;=$F436,L$9&lt;=$F436,NOT(ISBLANK($F436))),$G436,"")</f>
        <v/>
      </c>
      <c r="M436" s="186" t="str">
        <f aca="false">IF(AND(M$9&gt;=$F436,M$9&lt;=$F436,NOT(ISBLANK($F436))),$G436,"")</f>
        <v/>
      </c>
      <c r="N436" s="186" t="str">
        <f aca="false">IF(AND(N$9&gt;=$F436,N$9&lt;=$F436,NOT(ISBLANK($F436))),$G436,"")</f>
        <v/>
      </c>
      <c r="O436" s="186" t="str">
        <f aca="false">IF(AND(O$9&gt;=$F436,O$9&lt;=$F436,NOT(ISBLANK($F436))),$G436,"")</f>
        <v/>
      </c>
      <c r="P436" s="186" t="str">
        <f aca="false">IF(AND(P$9&gt;=$F436,P$9&lt;=$F436,NOT(ISBLANK($F436))),$G436,"")</f>
        <v/>
      </c>
      <c r="Q436" s="186" t="str">
        <f aca="false">IF(AND(Q$9&gt;=$F436,Q$9&lt;=$F436,NOT(ISBLANK($F436))),$G436,"")</f>
        <v/>
      </c>
      <c r="R436" s="186" t="str">
        <f aca="false">IF(AND(R$9&gt;=$F436,R$9&lt;=$F436,NOT(ISBLANK($F436))),$G436,"")</f>
        <v/>
      </c>
    </row>
    <row r="437" customFormat="false" ht="15.05" hidden="true" customHeight="false" outlineLevel="0" collapsed="false">
      <c r="I437" s="342"/>
      <c r="L437" s="186" t="str">
        <f aca="false">IF(AND(L$9&gt;=$F437,L$9&lt;=$F437,NOT(ISBLANK($F437))),$G437,"")</f>
        <v/>
      </c>
      <c r="M437" s="186" t="str">
        <f aca="false">IF(AND(M$9&gt;=$F437,M$9&lt;=$F437,NOT(ISBLANK($F437))),$G437,"")</f>
        <v/>
      </c>
      <c r="N437" s="186" t="str">
        <f aca="false">IF(AND(N$9&gt;=$F437,N$9&lt;=$F437,NOT(ISBLANK($F437))),$G437,"")</f>
        <v/>
      </c>
      <c r="O437" s="186" t="str">
        <f aca="false">IF(AND(O$9&gt;=$F437,O$9&lt;=$F437,NOT(ISBLANK($F437))),$G437,"")</f>
        <v/>
      </c>
      <c r="P437" s="186" t="str">
        <f aca="false">IF(AND(P$9&gt;=$F437,P$9&lt;=$F437,NOT(ISBLANK($F437))),$G437,"")</f>
        <v/>
      </c>
      <c r="Q437" s="186" t="str">
        <f aca="false">IF(AND(Q$9&gt;=$F437,Q$9&lt;=$F437,NOT(ISBLANK($F437))),$G437,"")</f>
        <v/>
      </c>
      <c r="R437" s="186" t="str">
        <f aca="false">IF(AND(R$9&gt;=$F437,R$9&lt;=$F437,NOT(ISBLANK($F437))),$G437,"")</f>
        <v/>
      </c>
    </row>
    <row r="438" customFormat="false" ht="15.05" hidden="true" customHeight="false" outlineLevel="0" collapsed="false">
      <c r="I438" s="342"/>
      <c r="L438" s="186" t="str">
        <f aca="false">IF(AND(L$9&gt;=$F438,L$9&lt;=$F438,NOT(ISBLANK($F438))),$G438,"")</f>
        <v/>
      </c>
      <c r="M438" s="186" t="str">
        <f aca="false">IF(AND(M$9&gt;=$F438,M$9&lt;=$F438,NOT(ISBLANK($F438))),$G438,"")</f>
        <v/>
      </c>
      <c r="N438" s="186" t="str">
        <f aca="false">IF(AND(N$9&gt;=$F438,N$9&lt;=$F438,NOT(ISBLANK($F438))),$G438,"")</f>
        <v/>
      </c>
      <c r="O438" s="186" t="str">
        <f aca="false">IF(AND(O$9&gt;=$F438,O$9&lt;=$F438,NOT(ISBLANK($F438))),$G438,"")</f>
        <v/>
      </c>
      <c r="P438" s="186" t="str">
        <f aca="false">IF(AND(P$9&gt;=$F438,P$9&lt;=$F438,NOT(ISBLANK($F438))),$G438,"")</f>
        <v/>
      </c>
      <c r="Q438" s="186" t="str">
        <f aca="false">IF(AND(Q$9&gt;=$F438,Q$9&lt;=$F438,NOT(ISBLANK($F438))),$G438,"")</f>
        <v/>
      </c>
      <c r="R438" s="186" t="str">
        <f aca="false">IF(AND(R$9&gt;=$F438,R$9&lt;=$F438,NOT(ISBLANK($F438))),$G438,"")</f>
        <v/>
      </c>
    </row>
    <row r="439" customFormat="false" ht="15.05" hidden="true" customHeight="false" outlineLevel="0" collapsed="false">
      <c r="I439" s="342"/>
      <c r="L439" s="186" t="str">
        <f aca="false">IF(AND(L$9&gt;=$F439,L$9&lt;=$F439,NOT(ISBLANK($F439))),$G439,"")</f>
        <v/>
      </c>
      <c r="M439" s="186" t="str">
        <f aca="false">IF(AND(M$9&gt;=$F439,M$9&lt;=$F439,NOT(ISBLANK($F439))),$G439,"")</f>
        <v/>
      </c>
      <c r="N439" s="186" t="str">
        <f aca="false">IF(AND(N$9&gt;=$F439,N$9&lt;=$F439,NOT(ISBLANK($F439))),$G439,"")</f>
        <v/>
      </c>
      <c r="O439" s="186" t="str">
        <f aca="false">IF(AND(O$9&gt;=$F439,O$9&lt;=$F439,NOT(ISBLANK($F439))),$G439,"")</f>
        <v/>
      </c>
      <c r="P439" s="186" t="str">
        <f aca="false">IF(AND(P$9&gt;=$F439,P$9&lt;=$F439,NOT(ISBLANK($F439))),$G439,"")</f>
        <v/>
      </c>
      <c r="Q439" s="186" t="str">
        <f aca="false">IF(AND(Q$9&gt;=$F439,Q$9&lt;=$F439,NOT(ISBLANK($F439))),$G439,"")</f>
        <v/>
      </c>
      <c r="R439" s="186" t="str">
        <f aca="false">IF(AND(R$9&gt;=$F439,R$9&lt;=$F439,NOT(ISBLANK($F439))),$G439,"")</f>
        <v/>
      </c>
    </row>
    <row r="440" customFormat="false" ht="15.05" hidden="true" customHeight="false" outlineLevel="0" collapsed="false">
      <c r="I440" s="342"/>
      <c r="L440" s="186" t="str">
        <f aca="false">IF(AND(L$9&gt;=$F440,L$9&lt;=$F440,NOT(ISBLANK($F440))),$G440,"")</f>
        <v/>
      </c>
      <c r="M440" s="186" t="str">
        <f aca="false">IF(AND(M$9&gt;=$F440,M$9&lt;=$F440,NOT(ISBLANK($F440))),$G440,"")</f>
        <v/>
      </c>
      <c r="N440" s="186" t="str">
        <f aca="false">IF(AND(N$9&gt;=$F440,N$9&lt;=$F440,NOT(ISBLANK($F440))),$G440,"")</f>
        <v/>
      </c>
      <c r="O440" s="186" t="str">
        <f aca="false">IF(AND(O$9&gt;=$F440,O$9&lt;=$F440,NOT(ISBLANK($F440))),$G440,"")</f>
        <v/>
      </c>
      <c r="P440" s="186" t="str">
        <f aca="false">IF(AND(P$9&gt;=$F440,P$9&lt;=$F440,NOT(ISBLANK($F440))),$G440,"")</f>
        <v/>
      </c>
      <c r="Q440" s="186" t="str">
        <f aca="false">IF(AND(Q$9&gt;=$F440,Q$9&lt;=$F440,NOT(ISBLANK($F440))),$G440,"")</f>
        <v/>
      </c>
      <c r="R440" s="186" t="str">
        <f aca="false">IF(AND(R$9&gt;=$F440,R$9&lt;=$F440,NOT(ISBLANK($F440))),$G440,"")</f>
        <v/>
      </c>
    </row>
    <row r="441" customFormat="false" ht="15.05" hidden="true" customHeight="false" outlineLevel="0" collapsed="false">
      <c r="I441" s="342"/>
      <c r="L441" s="186" t="str">
        <f aca="false">IF(AND(L$9&gt;=$F441,L$9&lt;=$F441,NOT(ISBLANK($F441))),$G441,"")</f>
        <v/>
      </c>
      <c r="M441" s="186" t="str">
        <f aca="false">IF(AND(M$9&gt;=$F441,M$9&lt;=$F441,NOT(ISBLANK($F441))),$G441,"")</f>
        <v/>
      </c>
      <c r="N441" s="186" t="str">
        <f aca="false">IF(AND(N$9&gt;=$F441,N$9&lt;=$F441,NOT(ISBLANK($F441))),$G441,"")</f>
        <v/>
      </c>
      <c r="O441" s="186" t="str">
        <f aca="false">IF(AND(O$9&gt;=$F441,O$9&lt;=$F441,NOT(ISBLANK($F441))),$G441,"")</f>
        <v/>
      </c>
      <c r="P441" s="186" t="str">
        <f aca="false">IF(AND(P$9&gt;=$F441,P$9&lt;=$F441,NOT(ISBLANK($F441))),$G441,"")</f>
        <v/>
      </c>
      <c r="Q441" s="186" t="str">
        <f aca="false">IF(AND(Q$9&gt;=$F441,Q$9&lt;=$F441,NOT(ISBLANK($F441))),$G441,"")</f>
        <v/>
      </c>
      <c r="R441" s="186" t="str">
        <f aca="false">IF(AND(R$9&gt;=$F441,R$9&lt;=$F441,NOT(ISBLANK($F441))),$G441,"")</f>
        <v/>
      </c>
    </row>
    <row r="442" customFormat="false" ht="15.05" hidden="true" customHeight="false" outlineLevel="0" collapsed="false">
      <c r="I442" s="342"/>
      <c r="L442" s="186" t="str">
        <f aca="false">IF(AND(L$9&gt;=$F442,L$9&lt;=$F442,NOT(ISBLANK($F442))),$G442,"")</f>
        <v/>
      </c>
      <c r="M442" s="186" t="str">
        <f aca="false">IF(AND(M$9&gt;=$F442,M$9&lt;=$F442,NOT(ISBLANK($F442))),$G442,"")</f>
        <v/>
      </c>
      <c r="N442" s="186" t="str">
        <f aca="false">IF(AND(N$9&gt;=$F442,N$9&lt;=$F442,NOT(ISBLANK($F442))),$G442,"")</f>
        <v/>
      </c>
      <c r="O442" s="186" t="str">
        <f aca="false">IF(AND(O$9&gt;=$F442,O$9&lt;=$F442,NOT(ISBLANK($F442))),$G442,"")</f>
        <v/>
      </c>
      <c r="P442" s="186" t="str">
        <f aca="false">IF(AND(P$9&gt;=$F442,P$9&lt;=$F442,NOT(ISBLANK($F442))),$G442,"")</f>
        <v/>
      </c>
      <c r="Q442" s="186" t="str">
        <f aca="false">IF(AND(Q$9&gt;=$F442,Q$9&lt;=$F442,NOT(ISBLANK($F442))),$G442,"")</f>
        <v/>
      </c>
      <c r="R442" s="186" t="str">
        <f aca="false">IF(AND(R$9&gt;=$F442,R$9&lt;=$F442,NOT(ISBLANK($F442))),$G442,"")</f>
        <v/>
      </c>
    </row>
    <row r="443" customFormat="false" ht="15.05" hidden="true" customHeight="false" outlineLevel="0" collapsed="false">
      <c r="I443" s="342"/>
      <c r="L443" s="186" t="str">
        <f aca="false">IF(AND(L$9&gt;=$F443,L$9&lt;=$F443,NOT(ISBLANK($F443))),$G443,"")</f>
        <v/>
      </c>
      <c r="M443" s="186" t="str">
        <f aca="false">IF(AND(M$9&gt;=$F443,M$9&lt;=$F443,NOT(ISBLANK($F443))),$G443,"")</f>
        <v/>
      </c>
      <c r="N443" s="186" t="str">
        <f aca="false">IF(AND(N$9&gt;=$F443,N$9&lt;=$F443,NOT(ISBLANK($F443))),$G443,"")</f>
        <v/>
      </c>
      <c r="O443" s="186" t="str">
        <f aca="false">IF(AND(O$9&gt;=$F443,O$9&lt;=$F443,NOT(ISBLANK($F443))),$G443,"")</f>
        <v/>
      </c>
      <c r="P443" s="186" t="str">
        <f aca="false">IF(AND(P$9&gt;=$F443,P$9&lt;=$F443,NOT(ISBLANK($F443))),$G443,"")</f>
        <v/>
      </c>
      <c r="Q443" s="186" t="str">
        <f aca="false">IF(AND(Q$9&gt;=$F443,Q$9&lt;=$F443,NOT(ISBLANK($F443))),$G443,"")</f>
        <v/>
      </c>
      <c r="R443" s="186" t="str">
        <f aca="false">IF(AND(R$9&gt;=$F443,R$9&lt;=$F443,NOT(ISBLANK($F443))),$G443,"")</f>
        <v/>
      </c>
    </row>
    <row r="444" customFormat="false" ht="15.05" hidden="true" customHeight="false" outlineLevel="0" collapsed="false">
      <c r="I444" s="342"/>
      <c r="L444" s="186" t="str">
        <f aca="false">IF(AND(L$9&gt;=$F444,L$9&lt;=$F444,NOT(ISBLANK($F444))),$G444,"")</f>
        <v/>
      </c>
      <c r="M444" s="186" t="str">
        <f aca="false">IF(AND(M$9&gt;=$F444,M$9&lt;=$F444,NOT(ISBLANK($F444))),$G444,"")</f>
        <v/>
      </c>
      <c r="N444" s="186" t="str">
        <f aca="false">IF(AND(N$9&gt;=$F444,N$9&lt;=$F444,NOT(ISBLANK($F444))),$G444,"")</f>
        <v/>
      </c>
      <c r="O444" s="186" t="str">
        <f aca="false">IF(AND(O$9&gt;=$F444,O$9&lt;=$F444,NOT(ISBLANK($F444))),$G444,"")</f>
        <v/>
      </c>
      <c r="P444" s="186" t="str">
        <f aca="false">IF(AND(P$9&gt;=$F444,P$9&lt;=$F444,NOT(ISBLANK($F444))),$G444,"")</f>
        <v/>
      </c>
      <c r="Q444" s="186" t="str">
        <f aca="false">IF(AND(Q$9&gt;=$F444,Q$9&lt;=$F444,NOT(ISBLANK($F444))),$G444,"")</f>
        <v/>
      </c>
      <c r="R444" s="186" t="str">
        <f aca="false">IF(AND(R$9&gt;=$F444,R$9&lt;=$F444,NOT(ISBLANK($F444))),$G444,"")</f>
        <v/>
      </c>
    </row>
    <row r="445" customFormat="false" ht="15.05" hidden="true" customHeight="false" outlineLevel="0" collapsed="false">
      <c r="I445" s="342"/>
      <c r="L445" s="186" t="str">
        <f aca="false">IF(AND(L$9&gt;=$F445,L$9&lt;=$F445,NOT(ISBLANK($F445))),$G445,"")</f>
        <v/>
      </c>
      <c r="M445" s="186" t="str">
        <f aca="false">IF(AND(M$9&gt;=$F445,M$9&lt;=$F445,NOT(ISBLANK($F445))),$G445,"")</f>
        <v/>
      </c>
      <c r="N445" s="186" t="str">
        <f aca="false">IF(AND(N$9&gt;=$F445,N$9&lt;=$F445,NOT(ISBLANK($F445))),$G445,"")</f>
        <v/>
      </c>
      <c r="O445" s="186" t="str">
        <f aca="false">IF(AND(O$9&gt;=$F445,O$9&lt;=$F445,NOT(ISBLANK($F445))),$G445,"")</f>
        <v/>
      </c>
      <c r="P445" s="186" t="str">
        <f aca="false">IF(AND(P$9&gt;=$F445,P$9&lt;=$F445,NOT(ISBLANK($F445))),$G445,"")</f>
        <v/>
      </c>
      <c r="Q445" s="186" t="str">
        <f aca="false">IF(AND(Q$9&gt;=$F445,Q$9&lt;=$F445,NOT(ISBLANK($F445))),$G445,"")</f>
        <v/>
      </c>
      <c r="R445" s="186" t="str">
        <f aca="false">IF(AND(R$9&gt;=$F445,R$9&lt;=$F445,NOT(ISBLANK($F445))),$G445,"")</f>
        <v/>
      </c>
    </row>
    <row r="446" customFormat="false" ht="15.05" hidden="true" customHeight="false" outlineLevel="0" collapsed="false">
      <c r="I446" s="342"/>
      <c r="L446" s="186" t="str">
        <f aca="false">IF(AND(L$9&gt;=$F446,L$9&lt;=$F446,NOT(ISBLANK($F446))),$G446,"")</f>
        <v/>
      </c>
      <c r="M446" s="186" t="str">
        <f aca="false">IF(AND(M$9&gt;=$F446,M$9&lt;=$F446,NOT(ISBLANK($F446))),$G446,"")</f>
        <v/>
      </c>
      <c r="N446" s="186" t="str">
        <f aca="false">IF(AND(N$9&gt;=$F446,N$9&lt;=$F446,NOT(ISBLANK($F446))),$G446,"")</f>
        <v/>
      </c>
      <c r="O446" s="186" t="str">
        <f aca="false">IF(AND(O$9&gt;=$F446,O$9&lt;=$F446,NOT(ISBLANK($F446))),$G446,"")</f>
        <v/>
      </c>
      <c r="P446" s="186" t="str">
        <f aca="false">IF(AND(P$9&gt;=$F446,P$9&lt;=$F446,NOT(ISBLANK($F446))),$G446,"")</f>
        <v/>
      </c>
      <c r="Q446" s="186" t="str">
        <f aca="false">IF(AND(Q$9&gt;=$F446,Q$9&lt;=$F446,NOT(ISBLANK($F446))),$G446,"")</f>
        <v/>
      </c>
      <c r="R446" s="186" t="str">
        <f aca="false">IF(AND(R$9&gt;=$F446,R$9&lt;=$F446,NOT(ISBLANK($F446))),$G446,"")</f>
        <v/>
      </c>
    </row>
    <row r="447" customFormat="false" ht="15.05" hidden="true" customHeight="false" outlineLevel="0" collapsed="false">
      <c r="I447" s="342"/>
      <c r="L447" s="186" t="str">
        <f aca="false">IF(AND(L$9&gt;=$F447,L$9&lt;=$F447,NOT(ISBLANK($F447))),$G447,"")</f>
        <v/>
      </c>
      <c r="M447" s="186" t="str">
        <f aca="false">IF(AND(M$9&gt;=$F447,M$9&lt;=$F447,NOT(ISBLANK($F447))),$G447,"")</f>
        <v/>
      </c>
      <c r="N447" s="186" t="str">
        <f aca="false">IF(AND(N$9&gt;=$F447,N$9&lt;=$F447,NOT(ISBLANK($F447))),$G447,"")</f>
        <v/>
      </c>
      <c r="O447" s="186" t="str">
        <f aca="false">IF(AND(O$9&gt;=$F447,O$9&lt;=$F447,NOT(ISBLANK($F447))),$G447,"")</f>
        <v/>
      </c>
      <c r="P447" s="186" t="str">
        <f aca="false">IF(AND(P$9&gt;=$F447,P$9&lt;=$F447,NOT(ISBLANK($F447))),$G447,"")</f>
        <v/>
      </c>
      <c r="Q447" s="186" t="str">
        <f aca="false">IF(AND(Q$9&gt;=$F447,Q$9&lt;=$F447,NOT(ISBLANK($F447))),$G447,"")</f>
        <v/>
      </c>
      <c r="R447" s="186" t="str">
        <f aca="false">IF(AND(R$9&gt;=$F447,R$9&lt;=$F447,NOT(ISBLANK($F447))),$G447,"")</f>
        <v/>
      </c>
    </row>
    <row r="448" customFormat="false" ht="15.05" hidden="true" customHeight="false" outlineLevel="0" collapsed="false">
      <c r="I448" s="342"/>
      <c r="L448" s="186" t="str">
        <f aca="false">IF(AND(L$9&gt;=$F448,L$9&lt;=$F448,NOT(ISBLANK($F448))),$G448,"")</f>
        <v/>
      </c>
      <c r="M448" s="186" t="str">
        <f aca="false">IF(AND(M$9&gt;=$F448,M$9&lt;=$F448,NOT(ISBLANK($F448))),$G448,"")</f>
        <v/>
      </c>
      <c r="N448" s="186" t="str">
        <f aca="false">IF(AND(N$9&gt;=$F448,N$9&lt;=$F448,NOT(ISBLANK($F448))),$G448,"")</f>
        <v/>
      </c>
      <c r="O448" s="186" t="str">
        <f aca="false">IF(AND(O$9&gt;=$F448,O$9&lt;=$F448,NOT(ISBLANK($F448))),$G448,"")</f>
        <v/>
      </c>
      <c r="P448" s="186" t="str">
        <f aca="false">IF(AND(P$9&gt;=$F448,P$9&lt;=$F448,NOT(ISBLANK($F448))),$G448,"")</f>
        <v/>
      </c>
      <c r="Q448" s="186" t="str">
        <f aca="false">IF(AND(Q$9&gt;=$F448,Q$9&lt;=$F448,NOT(ISBLANK($F448))),$G448,"")</f>
        <v/>
      </c>
      <c r="R448" s="186" t="str">
        <f aca="false">IF(AND(R$9&gt;=$F448,R$9&lt;=$F448,NOT(ISBLANK($F448))),$G448,"")</f>
        <v/>
      </c>
    </row>
    <row r="449" customFormat="false" ht="15.05" hidden="true" customHeight="false" outlineLevel="0" collapsed="false">
      <c r="I449" s="342"/>
      <c r="L449" s="186" t="str">
        <f aca="false">IF(AND(L$9&gt;=$F449,L$9&lt;=$F449,NOT(ISBLANK($F449))),$G449,"")</f>
        <v/>
      </c>
      <c r="M449" s="186" t="str">
        <f aca="false">IF(AND(M$9&gt;=$F449,M$9&lt;=$F449,NOT(ISBLANK($F449))),$G449,"")</f>
        <v/>
      </c>
      <c r="N449" s="186" t="str">
        <f aca="false">IF(AND(N$9&gt;=$F449,N$9&lt;=$F449,NOT(ISBLANK($F449))),$G449,"")</f>
        <v/>
      </c>
      <c r="O449" s="186" t="str">
        <f aca="false">IF(AND(O$9&gt;=$F449,O$9&lt;=$F449,NOT(ISBLANK($F449))),$G449,"")</f>
        <v/>
      </c>
      <c r="P449" s="186" t="str">
        <f aca="false">IF(AND(P$9&gt;=$F449,P$9&lt;=$F449,NOT(ISBLANK($F449))),$G449,"")</f>
        <v/>
      </c>
      <c r="Q449" s="186" t="str">
        <f aca="false">IF(AND(Q$9&gt;=$F449,Q$9&lt;=$F449,NOT(ISBLANK($F449))),$G449,"")</f>
        <v/>
      </c>
      <c r="R449" s="186" t="str">
        <f aca="false">IF(AND(R$9&gt;=$F449,R$9&lt;=$F449,NOT(ISBLANK($F449))),$G449,"")</f>
        <v/>
      </c>
    </row>
    <row r="450" customFormat="false" ht="15.05" hidden="true" customHeight="false" outlineLevel="0" collapsed="false">
      <c r="I450" s="342"/>
      <c r="L450" s="186" t="str">
        <f aca="false">IF(AND(L$9&gt;=$F450,L$9&lt;=$F450,NOT(ISBLANK($F450))),$G450,"")</f>
        <v/>
      </c>
      <c r="M450" s="186" t="str">
        <f aca="false">IF(AND(M$9&gt;=$F450,M$9&lt;=$F450,NOT(ISBLANK($F450))),$G450,"")</f>
        <v/>
      </c>
      <c r="N450" s="186" t="str">
        <f aca="false">IF(AND(N$9&gt;=$F450,N$9&lt;=$F450,NOT(ISBLANK($F450))),$G450,"")</f>
        <v/>
      </c>
      <c r="O450" s="186" t="str">
        <f aca="false">IF(AND(O$9&gt;=$F450,O$9&lt;=$F450,NOT(ISBLANK($F450))),$G450,"")</f>
        <v/>
      </c>
      <c r="P450" s="186" t="str">
        <f aca="false">IF(AND(P$9&gt;=$F450,P$9&lt;=$F450,NOT(ISBLANK($F450))),$G450,"")</f>
        <v/>
      </c>
      <c r="Q450" s="186" t="str">
        <f aca="false">IF(AND(Q$9&gt;=$F450,Q$9&lt;=$F450,NOT(ISBLANK($F450))),$G450,"")</f>
        <v/>
      </c>
      <c r="R450" s="186" t="str">
        <f aca="false">IF(AND(R$9&gt;=$F450,R$9&lt;=$F450,NOT(ISBLANK($F450))),$G450,"")</f>
        <v/>
      </c>
    </row>
    <row r="451" customFormat="false" ht="15.05" hidden="true" customHeight="false" outlineLevel="0" collapsed="false">
      <c r="I451" s="342"/>
      <c r="L451" s="186" t="str">
        <f aca="false">IF(AND(L$9&gt;=$F451,L$9&lt;=$F451,NOT(ISBLANK($F451))),$G451,"")</f>
        <v/>
      </c>
      <c r="M451" s="186" t="str">
        <f aca="false">IF(AND(M$9&gt;=$F451,M$9&lt;=$F451,NOT(ISBLANK($F451))),$G451,"")</f>
        <v/>
      </c>
      <c r="N451" s="186" t="str">
        <f aca="false">IF(AND(N$9&gt;=$F451,N$9&lt;=$F451,NOT(ISBLANK($F451))),$G451,"")</f>
        <v/>
      </c>
      <c r="O451" s="186" t="str">
        <f aca="false">IF(AND(O$9&gt;=$F451,O$9&lt;=$F451,NOT(ISBLANK($F451))),$G451,"")</f>
        <v/>
      </c>
      <c r="P451" s="186" t="str">
        <f aca="false">IF(AND(P$9&gt;=$F451,P$9&lt;=$F451,NOT(ISBLANK($F451))),$G451,"")</f>
        <v/>
      </c>
      <c r="Q451" s="186" t="str">
        <f aca="false">IF(AND(Q$9&gt;=$F451,Q$9&lt;=$F451,NOT(ISBLANK($F451))),$G451,"")</f>
        <v/>
      </c>
      <c r="R451" s="186" t="str">
        <f aca="false">IF(AND(R$9&gt;=$F451,R$9&lt;=$F451,NOT(ISBLANK($F451))),$G451,"")</f>
        <v/>
      </c>
    </row>
    <row r="452" customFormat="false" ht="15.05" hidden="true" customHeight="false" outlineLevel="0" collapsed="false">
      <c r="I452" s="342"/>
      <c r="L452" s="186" t="str">
        <f aca="false">IF(AND(L$9&gt;=$F452,L$9&lt;=$F452,NOT(ISBLANK($F452))),$G452,"")</f>
        <v/>
      </c>
      <c r="M452" s="186" t="str">
        <f aca="false">IF(AND(M$9&gt;=$F452,M$9&lt;=$F452,NOT(ISBLANK($F452))),$G452,"")</f>
        <v/>
      </c>
      <c r="N452" s="186" t="str">
        <f aca="false">IF(AND(N$9&gt;=$F452,N$9&lt;=$F452,NOT(ISBLANK($F452))),$G452,"")</f>
        <v/>
      </c>
      <c r="O452" s="186" t="str">
        <f aca="false">IF(AND(O$9&gt;=$F452,O$9&lt;=$F452,NOT(ISBLANK($F452))),$G452,"")</f>
        <v/>
      </c>
      <c r="P452" s="186" t="str">
        <f aca="false">IF(AND(P$9&gt;=$F452,P$9&lt;=$F452,NOT(ISBLANK($F452))),$G452,"")</f>
        <v/>
      </c>
      <c r="Q452" s="186" t="str">
        <f aca="false">IF(AND(Q$9&gt;=$F452,Q$9&lt;=$F452,NOT(ISBLANK($F452))),$G452,"")</f>
        <v/>
      </c>
      <c r="R452" s="186" t="str">
        <f aca="false">IF(AND(R$9&gt;=$F452,R$9&lt;=$F452,NOT(ISBLANK($F452))),$G452,"")</f>
        <v/>
      </c>
    </row>
    <row r="453" customFormat="false" ht="15.05" hidden="true" customHeight="false" outlineLevel="0" collapsed="false">
      <c r="I453" s="342"/>
      <c r="L453" s="186" t="str">
        <f aca="false">IF(AND(L$9&gt;=$F453,L$9&lt;=$F453,NOT(ISBLANK($F453))),$G453,"")</f>
        <v/>
      </c>
      <c r="M453" s="186" t="str">
        <f aca="false">IF(AND(M$9&gt;=$F453,M$9&lt;=$F453,NOT(ISBLANK($F453))),$G453,"")</f>
        <v/>
      </c>
      <c r="N453" s="186" t="str">
        <f aca="false">IF(AND(N$9&gt;=$F453,N$9&lt;=$F453,NOT(ISBLANK($F453))),$G453,"")</f>
        <v/>
      </c>
      <c r="O453" s="186" t="str">
        <f aca="false">IF(AND(O$9&gt;=$F453,O$9&lt;=$F453,NOT(ISBLANK($F453))),$G453,"")</f>
        <v/>
      </c>
      <c r="P453" s="186" t="str">
        <f aca="false">IF(AND(P$9&gt;=$F453,P$9&lt;=$F453,NOT(ISBLANK($F453))),$G453,"")</f>
        <v/>
      </c>
      <c r="Q453" s="186" t="str">
        <f aca="false">IF(AND(Q$9&gt;=$F453,Q$9&lt;=$F453,NOT(ISBLANK($F453))),$G453,"")</f>
        <v/>
      </c>
      <c r="R453" s="186" t="str">
        <f aca="false">IF(AND(R$9&gt;=$F453,R$9&lt;=$F453,NOT(ISBLANK($F453))),$G453,"")</f>
        <v/>
      </c>
    </row>
    <row r="454" customFormat="false" ht="15.05" hidden="true" customHeight="false" outlineLevel="0" collapsed="false">
      <c r="I454" s="342"/>
      <c r="L454" s="186" t="str">
        <f aca="false">IF(AND(L$9&gt;=$F454,L$9&lt;=$F454,NOT(ISBLANK($F454))),$G454,"")</f>
        <v/>
      </c>
      <c r="M454" s="186" t="str">
        <f aca="false">IF(AND(M$9&gt;=$F454,M$9&lt;=$F454,NOT(ISBLANK($F454))),$G454,"")</f>
        <v/>
      </c>
      <c r="N454" s="186" t="str">
        <f aca="false">IF(AND(N$9&gt;=$F454,N$9&lt;=$F454,NOT(ISBLANK($F454))),$G454,"")</f>
        <v/>
      </c>
      <c r="O454" s="186" t="str">
        <f aca="false">IF(AND(O$9&gt;=$F454,O$9&lt;=$F454,NOT(ISBLANK($F454))),$G454,"")</f>
        <v/>
      </c>
      <c r="P454" s="186" t="str">
        <f aca="false">IF(AND(P$9&gt;=$F454,P$9&lt;=$F454,NOT(ISBLANK($F454))),$G454,"")</f>
        <v/>
      </c>
      <c r="Q454" s="186" t="str">
        <f aca="false">IF(AND(Q$9&gt;=$F454,Q$9&lt;=$F454,NOT(ISBLANK($F454))),$G454,"")</f>
        <v/>
      </c>
      <c r="R454" s="186" t="str">
        <f aca="false">IF(AND(R$9&gt;=$F454,R$9&lt;=$F454,NOT(ISBLANK($F454))),$G454,"")</f>
        <v/>
      </c>
    </row>
    <row r="455" customFormat="false" ht="15.05" hidden="true" customHeight="false" outlineLevel="0" collapsed="false">
      <c r="I455" s="342"/>
      <c r="L455" s="186" t="str">
        <f aca="false">IF(AND(L$9&gt;=$F455,L$9&lt;=$F455,NOT(ISBLANK($F455))),$G455,"")</f>
        <v/>
      </c>
      <c r="M455" s="186" t="str">
        <f aca="false">IF(AND(M$9&gt;=$F455,M$9&lt;=$F455,NOT(ISBLANK($F455))),$G455,"")</f>
        <v/>
      </c>
      <c r="N455" s="186" t="str">
        <f aca="false">IF(AND(N$9&gt;=$F455,N$9&lt;=$F455,NOT(ISBLANK($F455))),$G455,"")</f>
        <v/>
      </c>
      <c r="O455" s="186" t="str">
        <f aca="false">IF(AND(O$9&gt;=$F455,O$9&lt;=$F455,NOT(ISBLANK($F455))),$G455,"")</f>
        <v/>
      </c>
      <c r="P455" s="186" t="str">
        <f aca="false">IF(AND(P$9&gt;=$F455,P$9&lt;=$F455,NOT(ISBLANK($F455))),$G455,"")</f>
        <v/>
      </c>
      <c r="Q455" s="186" t="str">
        <f aca="false">IF(AND(Q$9&gt;=$F455,Q$9&lt;=$F455,NOT(ISBLANK($F455))),$G455,"")</f>
        <v/>
      </c>
      <c r="R455" s="186" t="str">
        <f aca="false">IF(AND(R$9&gt;=$F455,R$9&lt;=$F455,NOT(ISBLANK($F455))),$G455,"")</f>
        <v/>
      </c>
    </row>
    <row r="456" customFormat="false" ht="15.05" hidden="true" customHeight="false" outlineLevel="0" collapsed="false">
      <c r="I456" s="342"/>
      <c r="L456" s="186" t="str">
        <f aca="false">IF(AND(L$9&gt;=$F456,L$9&lt;=$F456,NOT(ISBLANK($F456))),$G456,"")</f>
        <v/>
      </c>
      <c r="M456" s="186" t="str">
        <f aca="false">IF(AND(M$9&gt;=$F456,M$9&lt;=$F456,NOT(ISBLANK($F456))),$G456,"")</f>
        <v/>
      </c>
      <c r="N456" s="186" t="str">
        <f aca="false">IF(AND(N$9&gt;=$F456,N$9&lt;=$F456,NOT(ISBLANK($F456))),$G456,"")</f>
        <v/>
      </c>
      <c r="O456" s="186" t="str">
        <f aca="false">IF(AND(O$9&gt;=$F456,O$9&lt;=$F456,NOT(ISBLANK($F456))),$G456,"")</f>
        <v/>
      </c>
      <c r="P456" s="186" t="str">
        <f aca="false">IF(AND(P$9&gt;=$F456,P$9&lt;=$F456,NOT(ISBLANK($F456))),$G456,"")</f>
        <v/>
      </c>
      <c r="Q456" s="186" t="str">
        <f aca="false">IF(AND(Q$9&gt;=$F456,Q$9&lt;=$F456,NOT(ISBLANK($F456))),$G456,"")</f>
        <v/>
      </c>
      <c r="R456" s="186" t="str">
        <f aca="false">IF(AND(R$9&gt;=$F456,R$9&lt;=$F456,NOT(ISBLANK($F456))),$G456,"")</f>
        <v/>
      </c>
    </row>
    <row r="457" customFormat="false" ht="15.05" hidden="true" customHeight="false" outlineLevel="0" collapsed="false">
      <c r="I457" s="342"/>
      <c r="L457" s="186" t="str">
        <f aca="false">IF(AND(L$9&gt;=$F457,L$9&lt;=$F457,NOT(ISBLANK($F457))),$G457,"")</f>
        <v/>
      </c>
      <c r="M457" s="186" t="str">
        <f aca="false">IF(AND(M$9&gt;=$F457,M$9&lt;=$F457,NOT(ISBLANK($F457))),$G457,"")</f>
        <v/>
      </c>
      <c r="N457" s="186" t="str">
        <f aca="false">IF(AND(N$9&gt;=$F457,N$9&lt;=$F457,NOT(ISBLANK($F457))),$G457,"")</f>
        <v/>
      </c>
      <c r="O457" s="186" t="str">
        <f aca="false">IF(AND(O$9&gt;=$F457,O$9&lt;=$F457,NOT(ISBLANK($F457))),$G457,"")</f>
        <v/>
      </c>
      <c r="P457" s="186" t="str">
        <f aca="false">IF(AND(P$9&gt;=$F457,P$9&lt;=$F457,NOT(ISBLANK($F457))),$G457,"")</f>
        <v/>
      </c>
      <c r="Q457" s="186" t="str">
        <f aca="false">IF(AND(Q$9&gt;=$F457,Q$9&lt;=$F457,NOT(ISBLANK($F457))),$G457,"")</f>
        <v/>
      </c>
      <c r="R457" s="186" t="str">
        <f aca="false">IF(AND(R$9&gt;=$F457,R$9&lt;=$F457,NOT(ISBLANK($F457))),$G457,"")</f>
        <v/>
      </c>
    </row>
    <row r="458" customFormat="false" ht="15.05" hidden="true" customHeight="false" outlineLevel="0" collapsed="false">
      <c r="I458" s="342"/>
      <c r="L458" s="186" t="str">
        <f aca="false">IF(AND(L$9&gt;=$F458,L$9&lt;=$F458,NOT(ISBLANK($F458))),$G458,"")</f>
        <v/>
      </c>
      <c r="M458" s="186" t="str">
        <f aca="false">IF(AND(M$9&gt;=$F458,M$9&lt;=$F458,NOT(ISBLANK($F458))),$G458,"")</f>
        <v/>
      </c>
      <c r="N458" s="186" t="str">
        <f aca="false">IF(AND(N$9&gt;=$F458,N$9&lt;=$F458,NOT(ISBLANK($F458))),$G458,"")</f>
        <v/>
      </c>
      <c r="O458" s="186" t="str">
        <f aca="false">IF(AND(O$9&gt;=$F458,O$9&lt;=$F458,NOT(ISBLANK($F458))),$G458,"")</f>
        <v/>
      </c>
      <c r="P458" s="186" t="str">
        <f aca="false">IF(AND(P$9&gt;=$F458,P$9&lt;=$F458,NOT(ISBLANK($F458))),$G458,"")</f>
        <v/>
      </c>
      <c r="Q458" s="186" t="str">
        <f aca="false">IF(AND(Q$9&gt;=$F458,Q$9&lt;=$F458,NOT(ISBLANK($F458))),$G458,"")</f>
        <v/>
      </c>
      <c r="R458" s="186" t="str">
        <f aca="false">IF(AND(R$9&gt;=$F458,R$9&lt;=$F458,NOT(ISBLANK($F458))),$G458,"")</f>
        <v/>
      </c>
    </row>
    <row r="459" customFormat="false" ht="15.05" hidden="true" customHeight="false" outlineLevel="0" collapsed="false">
      <c r="I459" s="342"/>
      <c r="L459" s="186" t="str">
        <f aca="false">IF(AND(L$9&gt;=$F459,L$9&lt;=$F459,NOT(ISBLANK($F459))),$G459,"")</f>
        <v/>
      </c>
      <c r="M459" s="186" t="str">
        <f aca="false">IF(AND(M$9&gt;=$F459,M$9&lt;=$F459,NOT(ISBLANK($F459))),$G459,"")</f>
        <v/>
      </c>
      <c r="N459" s="186" t="str">
        <f aca="false">IF(AND(N$9&gt;=$F459,N$9&lt;=$F459,NOT(ISBLANK($F459))),$G459,"")</f>
        <v/>
      </c>
      <c r="O459" s="186" t="str">
        <f aca="false">IF(AND(O$9&gt;=$F459,O$9&lt;=$F459,NOT(ISBLANK($F459))),$G459,"")</f>
        <v/>
      </c>
      <c r="P459" s="186" t="str">
        <f aca="false">IF(AND(P$9&gt;=$F459,P$9&lt;=$F459,NOT(ISBLANK($F459))),$G459,"")</f>
        <v/>
      </c>
      <c r="Q459" s="186" t="str">
        <f aca="false">IF(AND(Q$9&gt;=$F459,Q$9&lt;=$F459,NOT(ISBLANK($F459))),$G459,"")</f>
        <v/>
      </c>
      <c r="R459" s="186" t="str">
        <f aca="false">IF(AND(R$9&gt;=$F459,R$9&lt;=$F459,NOT(ISBLANK($F459))),$G459,"")</f>
        <v/>
      </c>
    </row>
    <row r="460" customFormat="false" ht="15.05" hidden="true" customHeight="false" outlineLevel="0" collapsed="false">
      <c r="I460" s="342"/>
      <c r="L460" s="186" t="str">
        <f aca="false">IF(AND(L$9&gt;=$F460,L$9&lt;=$F460,NOT(ISBLANK($F460))),$G460,"")</f>
        <v/>
      </c>
      <c r="M460" s="186" t="str">
        <f aca="false">IF(AND(M$9&gt;=$F460,M$9&lt;=$F460,NOT(ISBLANK($F460))),$G460,"")</f>
        <v/>
      </c>
      <c r="N460" s="186" t="str">
        <f aca="false">IF(AND(N$9&gt;=$F460,N$9&lt;=$F460,NOT(ISBLANK($F460))),$G460,"")</f>
        <v/>
      </c>
      <c r="O460" s="186" t="str">
        <f aca="false">IF(AND(O$9&gt;=$F460,O$9&lt;=$F460,NOT(ISBLANK($F460))),$G460,"")</f>
        <v/>
      </c>
      <c r="P460" s="186" t="str">
        <f aca="false">IF(AND(P$9&gt;=$F460,P$9&lt;=$F460,NOT(ISBLANK($F460))),$G460,"")</f>
        <v/>
      </c>
      <c r="Q460" s="186" t="str">
        <f aca="false">IF(AND(Q$9&gt;=$F460,Q$9&lt;=$F460,NOT(ISBLANK($F460))),$G460,"")</f>
        <v/>
      </c>
      <c r="R460" s="186" t="str">
        <f aca="false">IF(AND(R$9&gt;=$F460,R$9&lt;=$F460,NOT(ISBLANK($F460))),$G460,"")</f>
        <v/>
      </c>
    </row>
    <row r="461" customFormat="false" ht="15.05" hidden="true" customHeight="false" outlineLevel="0" collapsed="false">
      <c r="I461" s="342"/>
      <c r="L461" s="186" t="str">
        <f aca="false">IF(AND(L$9&gt;=$F461,L$9&lt;=$F461,NOT(ISBLANK($F461))),$G461,"")</f>
        <v/>
      </c>
      <c r="M461" s="186" t="str">
        <f aca="false">IF(AND(M$9&gt;=$F461,M$9&lt;=$F461,NOT(ISBLANK($F461))),$G461,"")</f>
        <v/>
      </c>
      <c r="N461" s="186" t="str">
        <f aca="false">IF(AND(N$9&gt;=$F461,N$9&lt;=$F461,NOT(ISBLANK($F461))),$G461,"")</f>
        <v/>
      </c>
      <c r="O461" s="186" t="str">
        <f aca="false">IF(AND(O$9&gt;=$F461,O$9&lt;=$F461,NOT(ISBLANK($F461))),$G461,"")</f>
        <v/>
      </c>
      <c r="P461" s="186" t="str">
        <f aca="false">IF(AND(P$9&gt;=$F461,P$9&lt;=$F461,NOT(ISBLANK($F461))),$G461,"")</f>
        <v/>
      </c>
      <c r="Q461" s="186" t="str">
        <f aca="false">IF(AND(Q$9&gt;=$F461,Q$9&lt;=$F461,NOT(ISBLANK($F461))),$G461,"")</f>
        <v/>
      </c>
      <c r="R461" s="186" t="str">
        <f aca="false">IF(AND(R$9&gt;=$F461,R$9&lt;=$F461,NOT(ISBLANK($F461))),$G461,"")</f>
        <v/>
      </c>
    </row>
    <row r="462" customFormat="false" ht="15.05" hidden="true" customHeight="false" outlineLevel="0" collapsed="false">
      <c r="I462" s="342"/>
      <c r="L462" s="186" t="str">
        <f aca="false">IF(AND(L$9&gt;=$F462,L$9&lt;=$F462,NOT(ISBLANK($F462))),$G462,"")</f>
        <v/>
      </c>
      <c r="M462" s="186" t="str">
        <f aca="false">IF(AND(M$9&gt;=$F462,M$9&lt;=$F462,NOT(ISBLANK($F462))),$G462,"")</f>
        <v/>
      </c>
      <c r="N462" s="186" t="str">
        <f aca="false">IF(AND(N$9&gt;=$F462,N$9&lt;=$F462,NOT(ISBLANK($F462))),$G462,"")</f>
        <v/>
      </c>
      <c r="O462" s="186" t="str">
        <f aca="false">IF(AND(O$9&gt;=$F462,O$9&lt;=$F462,NOT(ISBLANK($F462))),$G462,"")</f>
        <v/>
      </c>
      <c r="P462" s="186" t="str">
        <f aca="false">IF(AND(P$9&gt;=$F462,P$9&lt;=$F462,NOT(ISBLANK($F462))),$G462,"")</f>
        <v/>
      </c>
      <c r="Q462" s="186" t="str">
        <f aca="false">IF(AND(Q$9&gt;=$F462,Q$9&lt;=$F462,NOT(ISBLANK($F462))),$G462,"")</f>
        <v/>
      </c>
      <c r="R462" s="186" t="str">
        <f aca="false">IF(AND(R$9&gt;=$F462,R$9&lt;=$F462,NOT(ISBLANK($F462))),$G462,"")</f>
        <v/>
      </c>
    </row>
    <row r="463" customFormat="false" ht="15.05" hidden="true" customHeight="false" outlineLevel="0" collapsed="false">
      <c r="I463" s="342"/>
      <c r="L463" s="186" t="str">
        <f aca="false">IF(AND(L$9&gt;=$F463,L$9&lt;=$F463,NOT(ISBLANK($F463))),$G463,"")</f>
        <v/>
      </c>
      <c r="M463" s="186" t="str">
        <f aca="false">IF(AND(M$9&gt;=$F463,M$9&lt;=$F463,NOT(ISBLANK($F463))),$G463,"")</f>
        <v/>
      </c>
      <c r="N463" s="186" t="str">
        <f aca="false">IF(AND(N$9&gt;=$F463,N$9&lt;=$F463,NOT(ISBLANK($F463))),$G463,"")</f>
        <v/>
      </c>
      <c r="O463" s="186" t="str">
        <f aca="false">IF(AND(O$9&gt;=$F463,O$9&lt;=$F463,NOT(ISBLANK($F463))),$G463,"")</f>
        <v/>
      </c>
      <c r="P463" s="186" t="str">
        <f aca="false">IF(AND(P$9&gt;=$F463,P$9&lt;=$F463,NOT(ISBLANK($F463))),$G463,"")</f>
        <v/>
      </c>
      <c r="Q463" s="186" t="str">
        <f aca="false">IF(AND(Q$9&gt;=$F463,Q$9&lt;=$F463,NOT(ISBLANK($F463))),$G463,"")</f>
        <v/>
      </c>
      <c r="R463" s="186" t="str">
        <f aca="false">IF(AND(R$9&gt;=$F463,R$9&lt;=$F463,NOT(ISBLANK($F463))),$G463,"")</f>
        <v/>
      </c>
    </row>
    <row r="464" customFormat="false" ht="15.05" hidden="true" customHeight="false" outlineLevel="0" collapsed="false">
      <c r="I464" s="342"/>
      <c r="L464" s="186" t="str">
        <f aca="false">IF(AND(L$9&gt;=$F464,L$9&lt;=$F464,NOT(ISBLANK($F464))),$G464,"")</f>
        <v/>
      </c>
      <c r="M464" s="186" t="str">
        <f aca="false">IF(AND(M$9&gt;=$F464,M$9&lt;=$F464,NOT(ISBLANK($F464))),$G464,"")</f>
        <v/>
      </c>
      <c r="N464" s="186" t="str">
        <f aca="false">IF(AND(N$9&gt;=$F464,N$9&lt;=$F464,NOT(ISBLANK($F464))),$G464,"")</f>
        <v/>
      </c>
      <c r="O464" s="186" t="str">
        <f aca="false">IF(AND(O$9&gt;=$F464,O$9&lt;=$F464,NOT(ISBLANK($F464))),$G464,"")</f>
        <v/>
      </c>
      <c r="P464" s="186" t="str">
        <f aca="false">IF(AND(P$9&gt;=$F464,P$9&lt;=$F464,NOT(ISBLANK($F464))),$G464,"")</f>
        <v/>
      </c>
      <c r="Q464" s="186" t="str">
        <f aca="false">IF(AND(Q$9&gt;=$F464,Q$9&lt;=$F464,NOT(ISBLANK($F464))),$G464,"")</f>
        <v/>
      </c>
      <c r="R464" s="186" t="str">
        <f aca="false">IF(AND(R$9&gt;=$F464,R$9&lt;=$F464,NOT(ISBLANK($F464))),$G464,"")</f>
        <v/>
      </c>
    </row>
    <row r="465" customFormat="false" ht="15.05" hidden="true" customHeight="false" outlineLevel="0" collapsed="false">
      <c r="I465" s="342"/>
      <c r="L465" s="186" t="str">
        <f aca="false">IF(AND(L$9&gt;=$F465,L$9&lt;=$F465,NOT(ISBLANK($F465))),$G465,"")</f>
        <v/>
      </c>
      <c r="M465" s="186" t="str">
        <f aca="false">IF(AND(M$9&gt;=$F465,M$9&lt;=$F465,NOT(ISBLANK($F465))),$G465,"")</f>
        <v/>
      </c>
      <c r="N465" s="186" t="str">
        <f aca="false">IF(AND(N$9&gt;=$F465,N$9&lt;=$F465,NOT(ISBLANK($F465))),$G465,"")</f>
        <v/>
      </c>
      <c r="O465" s="186" t="str">
        <f aca="false">IF(AND(O$9&gt;=$F465,O$9&lt;=$F465,NOT(ISBLANK($F465))),$G465,"")</f>
        <v/>
      </c>
      <c r="P465" s="186" t="str">
        <f aca="false">IF(AND(P$9&gt;=$F465,P$9&lt;=$F465,NOT(ISBLANK($F465))),$G465,"")</f>
        <v/>
      </c>
      <c r="Q465" s="186" t="str">
        <f aca="false">IF(AND(Q$9&gt;=$F465,Q$9&lt;=$F465,NOT(ISBLANK($F465))),$G465,"")</f>
        <v/>
      </c>
      <c r="R465" s="186" t="str">
        <f aca="false">IF(AND(R$9&gt;=$F465,R$9&lt;=$F465,NOT(ISBLANK($F465))),$G465,"")</f>
        <v/>
      </c>
    </row>
    <row r="466" customFormat="false" ht="15.05" hidden="true" customHeight="false" outlineLevel="0" collapsed="false">
      <c r="I466" s="342"/>
      <c r="L466" s="186" t="str">
        <f aca="false">IF(AND(L$9&gt;=$E466,L$9&lt;=$F466,NOT(ISBLANK($F466))),$G466,"")</f>
        <v/>
      </c>
      <c r="M466" s="186" t="str">
        <f aca="false">IF(AND(M$9&gt;=$E466,M$9&lt;=$F466,NOT(ISBLANK($F466))),$G466,"")</f>
        <v/>
      </c>
      <c r="N466" s="186" t="str">
        <f aca="false">IF(AND(N$9&gt;=$E466,N$9&lt;=$F466,NOT(ISBLANK($F466))),$G466,"")</f>
        <v/>
      </c>
      <c r="O466" s="186" t="str">
        <f aca="false">IF(AND(O$9&gt;=$E466,O$9&lt;=$F466,NOT(ISBLANK($F466))),$G466,"")</f>
        <v/>
      </c>
      <c r="P466" s="186" t="str">
        <f aca="false">IF(AND(P$9&gt;=$E466,P$9&lt;=$F466,NOT(ISBLANK($F466))),$G466,"")</f>
        <v/>
      </c>
      <c r="Q466" s="186" t="str">
        <f aca="false">IF(AND(Q$9&gt;=$E466,Q$9&lt;=$F466,NOT(ISBLANK($F466))),$G466,"")</f>
        <v/>
      </c>
      <c r="R466" s="186" t="str">
        <f aca="false">IF(AND(R$9&gt;=$E466,R$9&lt;=$F466,NOT(ISBLANK($F466))),$G466,"")</f>
        <v/>
      </c>
    </row>
    <row r="467" customFormat="false" ht="15.05" hidden="true" customHeight="false" outlineLevel="0" collapsed="false">
      <c r="I467" s="342"/>
      <c r="L467" s="186" t="str">
        <f aca="false">IF(AND(L$9&gt;=$E467,L$9&lt;=$F467,NOT(ISBLANK($F467))),$G467,"")</f>
        <v/>
      </c>
      <c r="M467" s="186" t="str">
        <f aca="false">IF(AND(M$9&gt;=$E467,M$9&lt;=$F467,NOT(ISBLANK($F467))),$G467,"")</f>
        <v/>
      </c>
      <c r="N467" s="186" t="str">
        <f aca="false">IF(AND(N$9&gt;=$E467,N$9&lt;=$F467,NOT(ISBLANK($F467))),$G467,"")</f>
        <v/>
      </c>
      <c r="O467" s="186" t="str">
        <f aca="false">IF(AND(O$9&gt;=$E467,O$9&lt;=$F467,NOT(ISBLANK($F467))),$G467,"")</f>
        <v/>
      </c>
      <c r="P467" s="186" t="str">
        <f aca="false">IF(AND(P$9&gt;=$E467,P$9&lt;=$F467,NOT(ISBLANK($F467))),$G467,"")</f>
        <v/>
      </c>
      <c r="Q467" s="186" t="str">
        <f aca="false">IF(AND(Q$9&gt;=$E467,Q$9&lt;=$F467,NOT(ISBLANK($F467))),$G467,"")</f>
        <v/>
      </c>
      <c r="R467" s="186" t="str">
        <f aca="false">IF(AND(R$9&gt;=$E467,R$9&lt;=$F467,NOT(ISBLANK($F467))),$G467,"")</f>
        <v/>
      </c>
    </row>
    <row r="468" customFormat="false" ht="15.05" hidden="true" customHeight="false" outlineLevel="0" collapsed="false">
      <c r="I468" s="342"/>
      <c r="L468" s="186" t="str">
        <f aca="false">IF(AND(L$9&gt;=$E468,L$9&lt;=$F468,NOT(ISBLANK($F468))),$G468,"")</f>
        <v/>
      </c>
      <c r="M468" s="186" t="str">
        <f aca="false">IF(AND(M$9&gt;=$E468,M$9&lt;=$F468,NOT(ISBLANK($F468))),$G468,"")</f>
        <v/>
      </c>
      <c r="N468" s="186" t="str">
        <f aca="false">IF(AND(N$9&gt;=$E468,N$9&lt;=$F468,NOT(ISBLANK($F468))),$G468,"")</f>
        <v/>
      </c>
      <c r="O468" s="186" t="str">
        <f aca="false">IF(AND(O$9&gt;=$E468,O$9&lt;=$F468,NOT(ISBLANK($F468))),$G468,"")</f>
        <v/>
      </c>
      <c r="P468" s="186" t="str">
        <f aca="false">IF(AND(P$9&gt;=$E468,P$9&lt;=$F468,NOT(ISBLANK($F468))),$G468,"")</f>
        <v/>
      </c>
      <c r="Q468" s="186" t="str">
        <f aca="false">IF(AND(Q$9&gt;=$E468,Q$9&lt;=$F468,NOT(ISBLANK($F468))),$G468,"")</f>
        <v/>
      </c>
      <c r="R468" s="186" t="str">
        <f aca="false">IF(AND(R$9&gt;=$E468,R$9&lt;=$F468,NOT(ISBLANK($F468))),$G468,"")</f>
        <v/>
      </c>
    </row>
    <row r="469" customFormat="false" ht="15.05" hidden="true" customHeight="false" outlineLevel="0" collapsed="false">
      <c r="I469" s="342"/>
      <c r="L469" s="186" t="str">
        <f aca="false">IF(AND(L$9&gt;=$E469,L$9&lt;=$F469,NOT(ISBLANK($F469))),$G469,"")</f>
        <v/>
      </c>
      <c r="M469" s="186" t="str">
        <f aca="false">IF(AND(M$9&gt;=$E469,M$9&lt;=$F469,NOT(ISBLANK($F469))),$G469,"")</f>
        <v/>
      </c>
      <c r="N469" s="186" t="str">
        <f aca="false">IF(AND(N$9&gt;=$E469,N$9&lt;=$F469,NOT(ISBLANK($F469))),$G469,"")</f>
        <v/>
      </c>
      <c r="O469" s="186" t="str">
        <f aca="false">IF(AND(O$9&gt;=$E469,O$9&lt;=$F469,NOT(ISBLANK($F469))),$G469,"")</f>
        <v/>
      </c>
      <c r="P469" s="186" t="str">
        <f aca="false">IF(AND(P$9&gt;=$E469,P$9&lt;=$F469,NOT(ISBLANK($F469))),$G469,"")</f>
        <v/>
      </c>
      <c r="Q469" s="186" t="str">
        <f aca="false">IF(AND(Q$9&gt;=$E469,Q$9&lt;=$F469,NOT(ISBLANK($F469))),$G469,"")</f>
        <v/>
      </c>
      <c r="R469" s="186" t="str">
        <f aca="false">IF(AND(R$9&gt;=$E469,R$9&lt;=$F469,NOT(ISBLANK($F469))),$G469,"")</f>
        <v/>
      </c>
    </row>
    <row r="470" customFormat="false" ht="15.05" hidden="true" customHeight="false" outlineLevel="0" collapsed="false">
      <c r="I470" s="342"/>
      <c r="L470" s="186" t="str">
        <f aca="false">IF(AND(L$9&gt;=$E470,L$9&lt;=$F470,NOT(ISBLANK($F470))),$G470,"")</f>
        <v/>
      </c>
      <c r="M470" s="186" t="str">
        <f aca="false">IF(AND(M$9&gt;=$E470,M$9&lt;=$F470,NOT(ISBLANK($F470))),$G470,"")</f>
        <v/>
      </c>
      <c r="N470" s="186" t="str">
        <f aca="false">IF(AND(N$9&gt;=$E470,N$9&lt;=$F470,NOT(ISBLANK($F470))),$G470,"")</f>
        <v/>
      </c>
      <c r="O470" s="186" t="str">
        <f aca="false">IF(AND(O$9&gt;=$E470,O$9&lt;=$F470,NOT(ISBLANK($F470))),$G470,"")</f>
        <v/>
      </c>
      <c r="P470" s="186" t="str">
        <f aca="false">IF(AND(P$9&gt;=$E470,P$9&lt;=$F470,NOT(ISBLANK($F470))),$G470,"")</f>
        <v/>
      </c>
      <c r="Q470" s="186" t="str">
        <f aca="false">IF(AND(Q$9&gt;=$E470,Q$9&lt;=$F470,NOT(ISBLANK($F470))),$G470,"")</f>
        <v/>
      </c>
      <c r="R470" s="186" t="str">
        <f aca="false">IF(AND(R$9&gt;=$E470,R$9&lt;=$F470,NOT(ISBLANK($F470))),$G470,"")</f>
        <v/>
      </c>
    </row>
    <row r="471" customFormat="false" ht="15.05" hidden="true" customHeight="false" outlineLevel="0" collapsed="false">
      <c r="I471" s="342"/>
      <c r="L471" s="186" t="str">
        <f aca="false">IF(AND(L$9&gt;=$E471,L$9&lt;=$F471,NOT(ISBLANK($F471))),$G471,"")</f>
        <v/>
      </c>
      <c r="M471" s="186" t="str">
        <f aca="false">IF(AND(M$9&gt;=$E471,M$9&lt;=$F471,NOT(ISBLANK($F471))),$G471,"")</f>
        <v/>
      </c>
      <c r="N471" s="186" t="str">
        <f aca="false">IF(AND(N$9&gt;=$E471,N$9&lt;=$F471,NOT(ISBLANK($F471))),$G471,"")</f>
        <v/>
      </c>
      <c r="O471" s="186" t="str">
        <f aca="false">IF(AND(O$9&gt;=$E471,O$9&lt;=$F471,NOT(ISBLANK($F471))),$G471,"")</f>
        <v/>
      </c>
      <c r="P471" s="186" t="str">
        <f aca="false">IF(AND(P$9&gt;=$E471,P$9&lt;=$F471,NOT(ISBLANK($F471))),$G471,"")</f>
        <v/>
      </c>
      <c r="Q471" s="186" t="str">
        <f aca="false">IF(AND(Q$9&gt;=$E471,Q$9&lt;=$F471,NOT(ISBLANK($F471))),$G471,"")</f>
        <v/>
      </c>
      <c r="R471" s="186" t="str">
        <f aca="false">IF(AND(R$9&gt;=$E471,R$9&lt;=$F471,NOT(ISBLANK($F471))),$G471,"")</f>
        <v/>
      </c>
    </row>
    <row r="472" customFormat="false" ht="15.05" hidden="true" customHeight="false" outlineLevel="0" collapsed="false">
      <c r="I472" s="342"/>
      <c r="L472" s="186" t="str">
        <f aca="false">IF(AND(L$9&gt;=$E472,L$9&lt;=$F472,NOT(ISBLANK($F472))),$G472,"")</f>
        <v/>
      </c>
      <c r="M472" s="186" t="str">
        <f aca="false">IF(AND(M$9&gt;=$E472,M$9&lt;=$F472,NOT(ISBLANK($F472))),$G472,"")</f>
        <v/>
      </c>
      <c r="N472" s="186" t="str">
        <f aca="false">IF(AND(N$9&gt;=$E472,N$9&lt;=$F472,NOT(ISBLANK($F472))),$G472,"")</f>
        <v/>
      </c>
      <c r="O472" s="186" t="str">
        <f aca="false">IF(AND(O$9&gt;=$E472,O$9&lt;=$F472,NOT(ISBLANK($F472))),$G472,"")</f>
        <v/>
      </c>
      <c r="P472" s="186" t="str">
        <f aca="false">IF(AND(P$9&gt;=$E472,P$9&lt;=$F472,NOT(ISBLANK($F472))),$G472,"")</f>
        <v/>
      </c>
      <c r="Q472" s="186" t="str">
        <f aca="false">IF(AND(Q$9&gt;=$E472,Q$9&lt;=$F472,NOT(ISBLANK($F472))),$G472,"")</f>
        <v/>
      </c>
      <c r="R472" s="186" t="str">
        <f aca="false">IF(AND(R$9&gt;=$E472,R$9&lt;=$F472,NOT(ISBLANK($F472))),$G472,"")</f>
        <v/>
      </c>
    </row>
    <row r="473" customFormat="false" ht="15.05" hidden="true" customHeight="false" outlineLevel="0" collapsed="false">
      <c r="I473" s="342"/>
      <c r="L473" s="186" t="str">
        <f aca="false">IF(AND(L$9&gt;=$E473,L$9&lt;=$F473,NOT(ISBLANK($F473))),$G473,"")</f>
        <v/>
      </c>
      <c r="M473" s="186" t="str">
        <f aca="false">IF(AND(M$9&gt;=$E473,M$9&lt;=$F473,NOT(ISBLANK($F473))),$G473,"")</f>
        <v/>
      </c>
      <c r="N473" s="186" t="str">
        <f aca="false">IF(AND(N$9&gt;=$E473,N$9&lt;=$F473,NOT(ISBLANK($F473))),$G473,"")</f>
        <v/>
      </c>
      <c r="O473" s="186" t="str">
        <f aca="false">IF(AND(O$9&gt;=$E473,O$9&lt;=$F473,NOT(ISBLANK($F473))),$G473,"")</f>
        <v/>
      </c>
      <c r="P473" s="186" t="str">
        <f aca="false">IF(AND(P$9&gt;=$E473,P$9&lt;=$F473,NOT(ISBLANK($F473))),$G473,"")</f>
        <v/>
      </c>
      <c r="Q473" s="186" t="str">
        <f aca="false">IF(AND(Q$9&gt;=$E473,Q$9&lt;=$F473,NOT(ISBLANK($F473))),$G473,"")</f>
        <v/>
      </c>
      <c r="R473" s="186" t="str">
        <f aca="false">IF(AND(R$9&gt;=$E473,R$9&lt;=$F473,NOT(ISBLANK($F473))),$G473,"")</f>
        <v/>
      </c>
    </row>
    <row r="474" customFormat="false" ht="15.05" hidden="true" customHeight="false" outlineLevel="0" collapsed="false">
      <c r="I474" s="342"/>
      <c r="L474" s="186" t="str">
        <f aca="false">IF(AND(L$9&gt;=$E474,L$9&lt;=$F474,NOT(ISBLANK($F474))),$G474,"")</f>
        <v/>
      </c>
      <c r="M474" s="186" t="str">
        <f aca="false">IF(AND(M$9&gt;=$E474,M$9&lt;=$F474,NOT(ISBLANK($F474))),$G474,"")</f>
        <v/>
      </c>
      <c r="N474" s="186" t="str">
        <f aca="false">IF(AND(N$9&gt;=$E474,N$9&lt;=$F474,NOT(ISBLANK($F474))),$G474,"")</f>
        <v/>
      </c>
      <c r="O474" s="186" t="str">
        <f aca="false">IF(AND(O$9&gt;=$E474,O$9&lt;=$F474,NOT(ISBLANK($F474))),$G474,"")</f>
        <v/>
      </c>
      <c r="P474" s="186" t="str">
        <f aca="false">IF(AND(P$9&gt;=$E474,P$9&lt;=$F474,NOT(ISBLANK($F474))),$G474,"")</f>
        <v/>
      </c>
      <c r="Q474" s="186" t="str">
        <f aca="false">IF(AND(Q$9&gt;=$E474,Q$9&lt;=$F474,NOT(ISBLANK($F474))),$G474,"")</f>
        <v/>
      </c>
      <c r="R474" s="186" t="str">
        <f aca="false">IF(AND(R$9&gt;=$E474,R$9&lt;=$F474,NOT(ISBLANK($F474))),$G474,"")</f>
        <v/>
      </c>
    </row>
    <row r="475" customFormat="false" ht="15.05" hidden="true" customHeight="false" outlineLevel="0" collapsed="false">
      <c r="I475" s="342"/>
      <c r="L475" s="186" t="str">
        <f aca="false">IF(AND(L$9&gt;=$E475,L$9&lt;=$F475,NOT(ISBLANK($F475))),$G475,"")</f>
        <v/>
      </c>
      <c r="M475" s="186" t="str">
        <f aca="false">IF(AND(M$9&gt;=$E475,M$9&lt;=$F475,NOT(ISBLANK($F475))),$G475,"")</f>
        <v/>
      </c>
      <c r="N475" s="186" t="str">
        <f aca="false">IF(AND(N$9&gt;=$E475,N$9&lt;=$F475,NOT(ISBLANK($F475))),$G475,"")</f>
        <v/>
      </c>
      <c r="O475" s="186" t="str">
        <f aca="false">IF(AND(O$9&gt;=$E475,O$9&lt;=$F475,NOT(ISBLANK($F475))),$G475,"")</f>
        <v/>
      </c>
      <c r="P475" s="186" t="str">
        <f aca="false">IF(AND(P$9&gt;=$E475,P$9&lt;=$F475,NOT(ISBLANK($F475))),$G475,"")</f>
        <v/>
      </c>
      <c r="Q475" s="186" t="str">
        <f aca="false">IF(AND(Q$9&gt;=$E475,Q$9&lt;=$F475,NOT(ISBLANK($F475))),$G475,"")</f>
        <v/>
      </c>
      <c r="R475" s="186" t="str">
        <f aca="false">IF(AND(R$9&gt;=$E475,R$9&lt;=$F475,NOT(ISBLANK($F475))),$G475,"")</f>
        <v/>
      </c>
    </row>
    <row r="476" customFormat="false" ht="15.05" hidden="true" customHeight="false" outlineLevel="0" collapsed="false">
      <c r="I476" s="342"/>
      <c r="L476" s="186" t="str">
        <f aca="false">IF(AND(L$9&gt;=$E476,L$9&lt;=$F476,NOT(ISBLANK($F476))),$G476,"")</f>
        <v/>
      </c>
      <c r="M476" s="186" t="str">
        <f aca="false">IF(AND(M$9&gt;=$E476,M$9&lt;=$F476,NOT(ISBLANK($F476))),$G476,"")</f>
        <v/>
      </c>
      <c r="N476" s="186" t="str">
        <f aca="false">IF(AND(N$9&gt;=$E476,N$9&lt;=$F476,NOT(ISBLANK($F476))),$G476,"")</f>
        <v/>
      </c>
      <c r="O476" s="186" t="str">
        <f aca="false">IF(AND(O$9&gt;=$E476,O$9&lt;=$F476,NOT(ISBLANK($F476))),$G476,"")</f>
        <v/>
      </c>
      <c r="P476" s="186" t="str">
        <f aca="false">IF(AND(P$9&gt;=$E476,P$9&lt;=$F476,NOT(ISBLANK($F476))),$G476,"")</f>
        <v/>
      </c>
      <c r="Q476" s="186" t="str">
        <f aca="false">IF(AND(Q$9&gt;=$E476,Q$9&lt;=$F476,NOT(ISBLANK($F476))),$G476,"")</f>
        <v/>
      </c>
      <c r="R476" s="186" t="str">
        <f aca="false">IF(AND(R$9&gt;=$E476,R$9&lt;=$F476,NOT(ISBLANK($F476))),$G476,"")</f>
        <v/>
      </c>
    </row>
    <row r="477" customFormat="false" ht="15.05" hidden="true" customHeight="false" outlineLevel="0" collapsed="false">
      <c r="I477" s="342"/>
      <c r="L477" s="186" t="str">
        <f aca="false">IF(AND(L$9&gt;=$E477,L$9&lt;=$F477,NOT(ISBLANK($F477))),$G477,"")</f>
        <v/>
      </c>
      <c r="M477" s="186" t="str">
        <f aca="false">IF(AND(M$9&gt;=$E477,M$9&lt;=$F477,NOT(ISBLANK($F477))),$G477,"")</f>
        <v/>
      </c>
      <c r="N477" s="186" t="str">
        <f aca="false">IF(AND(N$9&gt;=$E477,N$9&lt;=$F477,NOT(ISBLANK($F477))),$G477,"")</f>
        <v/>
      </c>
      <c r="O477" s="186" t="str">
        <f aca="false">IF(AND(O$9&gt;=$E477,O$9&lt;=$F477,NOT(ISBLANK($F477))),$G477,"")</f>
        <v/>
      </c>
      <c r="P477" s="186" t="str">
        <f aca="false">IF(AND(P$9&gt;=$E477,P$9&lt;=$F477,NOT(ISBLANK($F477))),$G477,"")</f>
        <v/>
      </c>
      <c r="Q477" s="186" t="str">
        <f aca="false">IF(AND(Q$9&gt;=$E477,Q$9&lt;=$F477,NOT(ISBLANK($F477))),$G477,"")</f>
        <v/>
      </c>
      <c r="R477" s="186" t="str">
        <f aca="false">IF(AND(R$9&gt;=$E477,R$9&lt;=$F477,NOT(ISBLANK($F477))),$G477,"")</f>
        <v/>
      </c>
    </row>
    <row r="478" customFormat="false" ht="15.05" hidden="true" customHeight="false" outlineLevel="0" collapsed="false">
      <c r="I478" s="342"/>
      <c r="L478" s="186" t="str">
        <f aca="false">IF(AND(L$9&gt;=$E478,L$9&lt;=$F478,NOT(ISBLANK($F478))),$G478,"")</f>
        <v/>
      </c>
      <c r="M478" s="186" t="str">
        <f aca="false">IF(AND(M$9&gt;=$E478,M$9&lt;=$F478,NOT(ISBLANK($F478))),$G478,"")</f>
        <v/>
      </c>
      <c r="N478" s="186" t="str">
        <f aca="false">IF(AND(N$9&gt;=$E478,N$9&lt;=$F478,NOT(ISBLANK($F478))),$G478,"")</f>
        <v/>
      </c>
      <c r="O478" s="186" t="str">
        <f aca="false">IF(AND(O$9&gt;=$E478,O$9&lt;=$F478,NOT(ISBLANK($F478))),$G478,"")</f>
        <v/>
      </c>
      <c r="P478" s="186" t="str">
        <f aca="false">IF(AND(P$9&gt;=$E478,P$9&lt;=$F478,NOT(ISBLANK($F478))),$G478,"")</f>
        <v/>
      </c>
      <c r="Q478" s="186" t="str">
        <f aca="false">IF(AND(Q$9&gt;=$E478,Q$9&lt;=$F478,NOT(ISBLANK($F478))),$G478,"")</f>
        <v/>
      </c>
      <c r="R478" s="186" t="str">
        <f aca="false">IF(AND(R$9&gt;=$E478,R$9&lt;=$F478,NOT(ISBLANK($F478))),$G478,"")</f>
        <v/>
      </c>
    </row>
    <row r="479" customFormat="false" ht="15.05" hidden="true" customHeight="false" outlineLevel="0" collapsed="false">
      <c r="I479" s="342"/>
      <c r="L479" s="186" t="str">
        <f aca="false">IF(AND(L$9&gt;=$E479,L$9&lt;=$F479,NOT(ISBLANK($F479))),$G479,"")</f>
        <v/>
      </c>
      <c r="M479" s="186" t="str">
        <f aca="false">IF(AND(M$9&gt;=$E479,M$9&lt;=$F479,NOT(ISBLANK($F479))),$G479,"")</f>
        <v/>
      </c>
      <c r="N479" s="186" t="str">
        <f aca="false">IF(AND(N$9&gt;=$E479,N$9&lt;=$F479,NOT(ISBLANK($F479))),$G479,"")</f>
        <v/>
      </c>
      <c r="O479" s="186" t="str">
        <f aca="false">IF(AND(O$9&gt;=$E479,O$9&lt;=$F479,NOT(ISBLANK($F479))),$G479,"")</f>
        <v/>
      </c>
      <c r="P479" s="186" t="str">
        <f aca="false">IF(AND(P$9&gt;=$E479,P$9&lt;=$F479,NOT(ISBLANK($F479))),$G479,"")</f>
        <v/>
      </c>
      <c r="Q479" s="186" t="str">
        <f aca="false">IF(AND(Q$9&gt;=$E479,Q$9&lt;=$F479,NOT(ISBLANK($F479))),$G479,"")</f>
        <v/>
      </c>
      <c r="R479" s="186" t="str">
        <f aca="false">IF(AND(R$9&gt;=$E479,R$9&lt;=$F479,NOT(ISBLANK($F479))),$G479,"")</f>
        <v/>
      </c>
    </row>
    <row r="480" customFormat="false" ht="15.05" hidden="true" customHeight="false" outlineLevel="0" collapsed="false">
      <c r="I480" s="342"/>
      <c r="L480" s="186" t="str">
        <f aca="false">IF(AND(L$9&gt;=$E480,L$9&lt;=$F480,NOT(ISBLANK($F480))),$G480,"")</f>
        <v/>
      </c>
      <c r="M480" s="186" t="str">
        <f aca="false">IF(AND(M$9&gt;=$E480,M$9&lt;=$F480,NOT(ISBLANK($F480))),$G480,"")</f>
        <v/>
      </c>
      <c r="N480" s="186" t="str">
        <f aca="false">IF(AND(N$9&gt;=$E480,N$9&lt;=$F480,NOT(ISBLANK($F480))),$G480,"")</f>
        <v/>
      </c>
      <c r="O480" s="186" t="str">
        <f aca="false">IF(AND(O$9&gt;=$E480,O$9&lt;=$F480,NOT(ISBLANK($F480))),$G480,"")</f>
        <v/>
      </c>
      <c r="P480" s="186" t="str">
        <f aca="false">IF(AND(P$9&gt;=$E480,P$9&lt;=$F480,NOT(ISBLANK($F480))),$G480,"")</f>
        <v/>
      </c>
      <c r="Q480" s="186" t="str">
        <f aca="false">IF(AND(Q$9&gt;=$E480,Q$9&lt;=$F480,NOT(ISBLANK($F480))),$G480,"")</f>
        <v/>
      </c>
      <c r="R480" s="186" t="str">
        <f aca="false">IF(AND(R$9&gt;=$E480,R$9&lt;=$F480,NOT(ISBLANK($F480))),$G480,"")</f>
        <v/>
      </c>
    </row>
    <row r="481" customFormat="false" ht="15.05" hidden="true" customHeight="false" outlineLevel="0" collapsed="false">
      <c r="I481" s="342"/>
      <c r="L481" s="186" t="str">
        <f aca="false">IF(AND(L$9&gt;=$E481,L$9&lt;=$F481,NOT(ISBLANK($F481))),$G481,"")</f>
        <v/>
      </c>
      <c r="M481" s="186" t="str">
        <f aca="false">IF(AND(M$9&gt;=$E481,M$9&lt;=$F481,NOT(ISBLANK($F481))),$G481,"")</f>
        <v/>
      </c>
      <c r="N481" s="186" t="str">
        <f aca="false">IF(AND(N$9&gt;=$E481,N$9&lt;=$F481,NOT(ISBLANK($F481))),$G481,"")</f>
        <v/>
      </c>
      <c r="O481" s="186" t="str">
        <f aca="false">IF(AND(O$9&gt;=$E481,O$9&lt;=$F481,NOT(ISBLANK($F481))),$G481,"")</f>
        <v/>
      </c>
      <c r="P481" s="186" t="str">
        <f aca="false">IF(AND(P$9&gt;=$E481,P$9&lt;=$F481,NOT(ISBLANK($F481))),$G481,"")</f>
        <v/>
      </c>
      <c r="Q481" s="186" t="str">
        <f aca="false">IF(AND(Q$9&gt;=$E481,Q$9&lt;=$F481,NOT(ISBLANK($F481))),$G481,"")</f>
        <v/>
      </c>
      <c r="R481" s="186" t="str">
        <f aca="false">IF(AND(R$9&gt;=$E481,R$9&lt;=$F481,NOT(ISBLANK($F481))),$G481,"")</f>
        <v/>
      </c>
    </row>
    <row r="482" customFormat="false" ht="15.05" hidden="true" customHeight="false" outlineLevel="0" collapsed="false">
      <c r="I482" s="342"/>
      <c r="L482" s="186" t="str">
        <f aca="false">IF(AND(L$9&gt;=$E482,L$9&lt;=$F482,NOT(ISBLANK($F482))),$G482,"")</f>
        <v/>
      </c>
      <c r="M482" s="186" t="str">
        <f aca="false">IF(AND(M$9&gt;=$E482,M$9&lt;=$F482,NOT(ISBLANK($F482))),$G482,"")</f>
        <v/>
      </c>
      <c r="N482" s="186" t="str">
        <f aca="false">IF(AND(N$9&gt;=$E482,N$9&lt;=$F482,NOT(ISBLANK($F482))),$G482,"")</f>
        <v/>
      </c>
      <c r="O482" s="186" t="str">
        <f aca="false">IF(AND(O$9&gt;=$E482,O$9&lt;=$F482,NOT(ISBLANK($F482))),$G482,"")</f>
        <v/>
      </c>
      <c r="P482" s="186" t="str">
        <f aca="false">IF(AND(P$9&gt;=$E482,P$9&lt;=$F482,NOT(ISBLANK($F482))),$G482,"")</f>
        <v/>
      </c>
      <c r="Q482" s="186" t="str">
        <f aca="false">IF(AND(Q$9&gt;=$E482,Q$9&lt;=$F482,NOT(ISBLANK($F482))),$G482,"")</f>
        <v/>
      </c>
      <c r="R482" s="186" t="str">
        <f aca="false">IF(AND(R$9&gt;=$E482,R$9&lt;=$F482,NOT(ISBLANK($F482))),$G482,"")</f>
        <v/>
      </c>
    </row>
    <row r="483" customFormat="false" ht="15.05" hidden="true" customHeight="false" outlineLevel="0" collapsed="false">
      <c r="I483" s="342"/>
      <c r="L483" s="186" t="str">
        <f aca="false">IF(AND(L$9&gt;=$E483,L$9&lt;=$F483,NOT(ISBLANK($F483))),$G483,"")</f>
        <v/>
      </c>
      <c r="M483" s="186" t="str">
        <f aca="false">IF(AND(M$9&gt;=$E483,M$9&lt;=$F483,NOT(ISBLANK($F483))),$G483,"")</f>
        <v/>
      </c>
      <c r="N483" s="186" t="str">
        <f aca="false">IF(AND(N$9&gt;=$E483,N$9&lt;=$F483,NOT(ISBLANK($F483))),$G483,"")</f>
        <v/>
      </c>
      <c r="O483" s="186" t="str">
        <f aca="false">IF(AND(O$9&gt;=$E483,O$9&lt;=$F483,NOT(ISBLANK($F483))),$G483,"")</f>
        <v/>
      </c>
      <c r="P483" s="186" t="str">
        <f aca="false">IF(AND(P$9&gt;=$E483,P$9&lt;=$F483,NOT(ISBLANK($F483))),$G483,"")</f>
        <v/>
      </c>
      <c r="Q483" s="186" t="str">
        <f aca="false">IF(AND(Q$9&gt;=$E483,Q$9&lt;=$F483,NOT(ISBLANK($F483))),$G483,"")</f>
        <v/>
      </c>
      <c r="R483" s="186" t="str">
        <f aca="false">IF(AND(R$9&gt;=$E483,R$9&lt;=$F483,NOT(ISBLANK($F483))),$G483,"")</f>
        <v/>
      </c>
    </row>
    <row r="484" customFormat="false" ht="15.05" hidden="true" customHeight="false" outlineLevel="0" collapsed="false">
      <c r="I484" s="342"/>
      <c r="L484" s="186" t="str">
        <f aca="false">IF(AND(L$9&gt;=$E484,L$9&lt;=$F484,NOT(ISBLANK($F484))),$G484,"")</f>
        <v/>
      </c>
      <c r="M484" s="186" t="str">
        <f aca="false">IF(AND(M$9&gt;=$E484,M$9&lt;=$F484,NOT(ISBLANK($F484))),$G484,"")</f>
        <v/>
      </c>
      <c r="N484" s="186" t="str">
        <f aca="false">IF(AND(N$9&gt;=$E484,N$9&lt;=$F484,NOT(ISBLANK($F484))),$G484,"")</f>
        <v/>
      </c>
      <c r="O484" s="186" t="str">
        <f aca="false">IF(AND(O$9&gt;=$E484,O$9&lt;=$F484,NOT(ISBLANK($F484))),$G484,"")</f>
        <v/>
      </c>
      <c r="P484" s="186" t="str">
        <f aca="false">IF(AND(P$9&gt;=$E484,P$9&lt;=$F484,NOT(ISBLANK($F484))),$G484,"")</f>
        <v/>
      </c>
      <c r="Q484" s="186" t="str">
        <f aca="false">IF(AND(Q$9&gt;=$E484,Q$9&lt;=$F484,NOT(ISBLANK($F484))),$G484,"")</f>
        <v/>
      </c>
      <c r="R484" s="186" t="str">
        <f aca="false">IF(AND(R$9&gt;=$E484,R$9&lt;=$F484,NOT(ISBLANK($F484))),$G484,"")</f>
        <v/>
      </c>
    </row>
    <row r="485" customFormat="false" ht="15.05" hidden="true" customHeight="false" outlineLevel="0" collapsed="false">
      <c r="I485" s="342"/>
      <c r="L485" s="186" t="str">
        <f aca="false">IF(AND(L$9&gt;=$E485,L$9&lt;=$F485,NOT(ISBLANK($F485))),$G485,"")</f>
        <v/>
      </c>
      <c r="M485" s="186" t="str">
        <f aca="false">IF(AND(M$9&gt;=$E485,M$9&lt;=$F485,NOT(ISBLANK($F485))),$G485,"")</f>
        <v/>
      </c>
      <c r="N485" s="186" t="str">
        <f aca="false">IF(AND(N$9&gt;=$E485,N$9&lt;=$F485,NOT(ISBLANK($F485))),$G485,"")</f>
        <v/>
      </c>
      <c r="O485" s="186" t="str">
        <f aca="false">IF(AND(O$9&gt;=$E485,O$9&lt;=$F485,NOT(ISBLANK($F485))),$G485,"")</f>
        <v/>
      </c>
      <c r="P485" s="186" t="str">
        <f aca="false">IF(AND(P$9&gt;=$E485,P$9&lt;=$F485,NOT(ISBLANK($F485))),$G485,"")</f>
        <v/>
      </c>
      <c r="Q485" s="186" t="str">
        <f aca="false">IF(AND(Q$9&gt;=$E485,Q$9&lt;=$F485,NOT(ISBLANK($F485))),$G485,"")</f>
        <v/>
      </c>
      <c r="R485" s="186" t="str">
        <f aca="false">IF(AND(R$9&gt;=$E485,R$9&lt;=$F485,NOT(ISBLANK($F485))),$G485,"")</f>
        <v/>
      </c>
    </row>
    <row r="486" customFormat="false" ht="15.05" hidden="true" customHeight="false" outlineLevel="0" collapsed="false">
      <c r="I486" s="342"/>
      <c r="L486" s="186" t="str">
        <f aca="false">IF(AND(L$9&gt;=$E486,L$9&lt;=$F486,NOT(ISBLANK($F486))),$G486,"")</f>
        <v/>
      </c>
      <c r="M486" s="186" t="str">
        <f aca="false">IF(AND(M$9&gt;=$E486,M$9&lt;=$F486,NOT(ISBLANK($F486))),$G486,"")</f>
        <v/>
      </c>
      <c r="N486" s="186" t="str">
        <f aca="false">IF(AND(N$9&gt;=$E486,N$9&lt;=$F486,NOT(ISBLANK($F486))),$G486,"")</f>
        <v/>
      </c>
      <c r="O486" s="186" t="str">
        <f aca="false">IF(AND(O$9&gt;=$E486,O$9&lt;=$F486,NOT(ISBLANK($F486))),$G486,"")</f>
        <v/>
      </c>
      <c r="P486" s="186" t="str">
        <f aca="false">IF(AND(P$9&gt;=$E486,P$9&lt;=$F486,NOT(ISBLANK($F486))),$G486,"")</f>
        <v/>
      </c>
      <c r="Q486" s="186" t="str">
        <f aca="false">IF(AND(Q$9&gt;=$E486,Q$9&lt;=$F486,NOT(ISBLANK($F486))),$G486,"")</f>
        <v/>
      </c>
      <c r="R486" s="186" t="str">
        <f aca="false">IF(AND(R$9&gt;=$E486,R$9&lt;=$F486,NOT(ISBLANK($F486))),$G486,"")</f>
        <v/>
      </c>
    </row>
    <row r="487" customFormat="false" ht="15.05" hidden="true" customHeight="false" outlineLevel="0" collapsed="false">
      <c r="I487" s="342"/>
      <c r="L487" s="186" t="str">
        <f aca="false">IF(AND(L$9&gt;=$E487,L$9&lt;=$F487,NOT(ISBLANK($F487))),$G487,"")</f>
        <v/>
      </c>
      <c r="M487" s="186" t="str">
        <f aca="false">IF(AND(M$9&gt;=$E487,M$9&lt;=$F487,NOT(ISBLANK($F487))),$G487,"")</f>
        <v/>
      </c>
      <c r="N487" s="186" t="str">
        <f aca="false">IF(AND(N$9&gt;=$E487,N$9&lt;=$F487,NOT(ISBLANK($F487))),$G487,"")</f>
        <v/>
      </c>
      <c r="O487" s="186" t="str">
        <f aca="false">IF(AND(O$9&gt;=$E487,O$9&lt;=$F487,NOT(ISBLANK($F487))),$G487,"")</f>
        <v/>
      </c>
      <c r="P487" s="186" t="str">
        <f aca="false">IF(AND(P$9&gt;=$E487,P$9&lt;=$F487,NOT(ISBLANK($F487))),$G487,"")</f>
        <v/>
      </c>
      <c r="Q487" s="186" t="str">
        <f aca="false">IF(AND(Q$9&gt;=$E487,Q$9&lt;=$F487,NOT(ISBLANK($F487))),$G487,"")</f>
        <v/>
      </c>
      <c r="R487" s="186" t="str">
        <f aca="false">IF(AND(R$9&gt;=$E487,R$9&lt;=$F487,NOT(ISBLANK($F487))),$G487,"")</f>
        <v/>
      </c>
    </row>
    <row r="488" customFormat="false" ht="15.05" hidden="true" customHeight="false" outlineLevel="0" collapsed="false">
      <c r="I488" s="342"/>
      <c r="L488" s="186" t="str">
        <f aca="false">IF(AND(L$9&gt;=$E488,L$9&lt;=$F488,NOT(ISBLANK($F488))),$G488,"")</f>
        <v/>
      </c>
      <c r="M488" s="186" t="str">
        <f aca="false">IF(AND(M$9&gt;=$E488,M$9&lt;=$F488,NOT(ISBLANK($F488))),$G488,"")</f>
        <v/>
      </c>
      <c r="N488" s="186" t="str">
        <f aca="false">IF(AND(N$9&gt;=$E488,N$9&lt;=$F488,NOT(ISBLANK($F488))),$G488,"")</f>
        <v/>
      </c>
      <c r="O488" s="186" t="str">
        <f aca="false">IF(AND(O$9&gt;=$E488,O$9&lt;=$F488,NOT(ISBLANK($F488))),$G488,"")</f>
        <v/>
      </c>
      <c r="P488" s="186" t="str">
        <f aca="false">IF(AND(P$9&gt;=$E488,P$9&lt;=$F488,NOT(ISBLANK($F488))),$G488,"")</f>
        <v/>
      </c>
      <c r="Q488" s="186" t="str">
        <f aca="false">IF(AND(Q$9&gt;=$E488,Q$9&lt;=$F488,NOT(ISBLANK($F488))),$G488,"")</f>
        <v/>
      </c>
      <c r="R488" s="186" t="str">
        <f aca="false">IF(AND(R$9&gt;=$E488,R$9&lt;=$F488,NOT(ISBLANK($F488))),$G488,"")</f>
        <v/>
      </c>
    </row>
    <row r="489" customFormat="false" ht="15.05" hidden="true" customHeight="false" outlineLevel="0" collapsed="false">
      <c r="I489" s="342"/>
      <c r="L489" s="186" t="str">
        <f aca="false">IF(AND(L$9&gt;=$E489,L$9&lt;=$F489,NOT(ISBLANK($F489))),$G489,"")</f>
        <v/>
      </c>
      <c r="M489" s="186" t="str">
        <f aca="false">IF(AND(M$9&gt;=$E489,M$9&lt;=$F489,NOT(ISBLANK($F489))),$G489,"")</f>
        <v/>
      </c>
      <c r="N489" s="186" t="str">
        <f aca="false">IF(AND(N$9&gt;=$E489,N$9&lt;=$F489,NOT(ISBLANK($F489))),$G489,"")</f>
        <v/>
      </c>
      <c r="O489" s="186" t="str">
        <f aca="false">IF(AND(O$9&gt;=$E489,O$9&lt;=$F489,NOT(ISBLANK($F489))),$G489,"")</f>
        <v/>
      </c>
      <c r="P489" s="186" t="str">
        <f aca="false">IF(AND(P$9&gt;=$E489,P$9&lt;=$F489,NOT(ISBLANK($F489))),$G489,"")</f>
        <v/>
      </c>
      <c r="Q489" s="186" t="str">
        <f aca="false">IF(AND(Q$9&gt;=$E489,Q$9&lt;=$F489,NOT(ISBLANK($F489))),$G489,"")</f>
        <v/>
      </c>
      <c r="R489" s="186" t="str">
        <f aca="false">IF(AND(R$9&gt;=$E489,R$9&lt;=$F489,NOT(ISBLANK($F489))),$G489,"")</f>
        <v/>
      </c>
    </row>
    <row r="490" customFormat="false" ht="15.05" hidden="true" customHeight="false" outlineLevel="0" collapsed="false">
      <c r="I490" s="342"/>
      <c r="L490" s="186" t="str">
        <f aca="false">IF(AND(L$9&gt;=$E490,L$9&lt;=$F490,NOT(ISBLANK($F490))),$G490,"")</f>
        <v/>
      </c>
      <c r="M490" s="186" t="str">
        <f aca="false">IF(AND(M$9&gt;=$E490,M$9&lt;=$F490,NOT(ISBLANK($F490))),$G490,"")</f>
        <v/>
      </c>
      <c r="N490" s="186" t="str">
        <f aca="false">IF(AND(N$9&gt;=$E490,N$9&lt;=$F490,NOT(ISBLANK($F490))),$G490,"")</f>
        <v/>
      </c>
      <c r="O490" s="186" t="str">
        <f aca="false">IF(AND(O$9&gt;=$E490,O$9&lt;=$F490,NOT(ISBLANK($F490))),$G490,"")</f>
        <v/>
      </c>
      <c r="P490" s="186" t="str">
        <f aca="false">IF(AND(P$9&gt;=$E490,P$9&lt;=$F490,NOT(ISBLANK($F490))),$G490,"")</f>
        <v/>
      </c>
      <c r="Q490" s="186" t="str">
        <f aca="false">IF(AND(Q$9&gt;=$E490,Q$9&lt;=$F490,NOT(ISBLANK($F490))),$G490,"")</f>
        <v/>
      </c>
      <c r="R490" s="186" t="str">
        <f aca="false">IF(AND(R$9&gt;=$E490,R$9&lt;=$F490,NOT(ISBLANK($F490))),$G490,"")</f>
        <v/>
      </c>
    </row>
    <row r="491" customFormat="false" ht="15.05" hidden="true" customHeight="false" outlineLevel="0" collapsed="false">
      <c r="I491" s="342"/>
      <c r="L491" s="186" t="str">
        <f aca="false">IF(AND(L$9&gt;=$E491,L$9&lt;=$F491,NOT(ISBLANK($F491))),$G491,"")</f>
        <v/>
      </c>
      <c r="M491" s="186" t="str">
        <f aca="false">IF(AND(M$9&gt;=$E491,M$9&lt;=$F491,NOT(ISBLANK($F491))),$G491,"")</f>
        <v/>
      </c>
      <c r="N491" s="186" t="str">
        <f aca="false">IF(AND(N$9&gt;=$E491,N$9&lt;=$F491,NOT(ISBLANK($F491))),$G491,"")</f>
        <v/>
      </c>
      <c r="O491" s="186" t="str">
        <f aca="false">IF(AND(O$9&gt;=$E491,O$9&lt;=$F491,NOT(ISBLANK($F491))),$G491,"")</f>
        <v/>
      </c>
      <c r="P491" s="186" t="str">
        <f aca="false">IF(AND(P$9&gt;=$E491,P$9&lt;=$F491,NOT(ISBLANK($F491))),$G491,"")</f>
        <v/>
      </c>
      <c r="Q491" s="186" t="str">
        <f aca="false">IF(AND(Q$9&gt;=$E491,Q$9&lt;=$F491,NOT(ISBLANK($F491))),$G491,"")</f>
        <v/>
      </c>
      <c r="R491" s="186" t="str">
        <f aca="false">IF(AND(R$9&gt;=$E491,R$9&lt;=$F491,NOT(ISBLANK($F491))),$G491,"")</f>
        <v/>
      </c>
    </row>
    <row r="492" customFormat="false" ht="15.05" hidden="true" customHeight="false" outlineLevel="0" collapsed="false">
      <c r="I492" s="342"/>
      <c r="L492" s="186" t="str">
        <f aca="false">IF(AND(L$9&gt;=$E492,L$9&lt;=$F492,NOT(ISBLANK($F492))),$G492,"")</f>
        <v/>
      </c>
      <c r="M492" s="186" t="str">
        <f aca="false">IF(AND(M$9&gt;=$E492,M$9&lt;=$F492,NOT(ISBLANK($F492))),$G492,"")</f>
        <v/>
      </c>
      <c r="N492" s="186" t="str">
        <f aca="false">IF(AND(N$9&gt;=$E492,N$9&lt;=$F492,NOT(ISBLANK($F492))),$G492,"")</f>
        <v/>
      </c>
      <c r="O492" s="186" t="str">
        <f aca="false">IF(AND(O$9&gt;=$E492,O$9&lt;=$F492,NOT(ISBLANK($F492))),$G492,"")</f>
        <v/>
      </c>
      <c r="P492" s="186" t="str">
        <f aca="false">IF(AND(P$9&gt;=$E492,P$9&lt;=$F492,NOT(ISBLANK($F492))),$G492,"")</f>
        <v/>
      </c>
      <c r="Q492" s="186" t="str">
        <f aca="false">IF(AND(Q$9&gt;=$E492,Q$9&lt;=$F492,NOT(ISBLANK($F492))),$G492,"")</f>
        <v/>
      </c>
      <c r="R492" s="186" t="str">
        <f aca="false">IF(AND(R$9&gt;=$E492,R$9&lt;=$F492,NOT(ISBLANK($F492))),$G492,"")</f>
        <v/>
      </c>
    </row>
    <row r="493" customFormat="false" ht="15.05" hidden="true" customHeight="false" outlineLevel="0" collapsed="false">
      <c r="I493" s="342"/>
      <c r="L493" s="186" t="str">
        <f aca="false">IF(AND(L$9&gt;=$E493,L$9&lt;=$F493,NOT(ISBLANK($F493))),$G493,"")</f>
        <v/>
      </c>
      <c r="M493" s="186" t="str">
        <f aca="false">IF(AND(M$9&gt;=$E493,M$9&lt;=$F493,NOT(ISBLANK($F493))),$G493,"")</f>
        <v/>
      </c>
      <c r="N493" s="186" t="str">
        <f aca="false">IF(AND(N$9&gt;=$E493,N$9&lt;=$F493,NOT(ISBLANK($F493))),$G493,"")</f>
        <v/>
      </c>
      <c r="O493" s="186" t="str">
        <f aca="false">IF(AND(O$9&gt;=$E493,O$9&lt;=$F493,NOT(ISBLANK($F493))),$G493,"")</f>
        <v/>
      </c>
      <c r="P493" s="186" t="str">
        <f aca="false">IF(AND(P$9&gt;=$E493,P$9&lt;=$F493,NOT(ISBLANK($F493))),$G493,"")</f>
        <v/>
      </c>
      <c r="Q493" s="186" t="str">
        <f aca="false">IF(AND(Q$9&gt;=$E493,Q$9&lt;=$F493,NOT(ISBLANK($F493))),$G493,"")</f>
        <v/>
      </c>
      <c r="R493" s="186" t="str">
        <f aca="false">IF(AND(R$9&gt;=$E493,R$9&lt;=$F493,NOT(ISBLANK($F493))),$G493,"")</f>
        <v/>
      </c>
    </row>
    <row r="494" customFormat="false" ht="15.05" hidden="true" customHeight="false" outlineLevel="0" collapsed="false">
      <c r="I494" s="342"/>
      <c r="L494" s="186" t="str">
        <f aca="false">IF(AND(L$9&gt;=$E494,L$9&lt;=$F494,NOT(ISBLANK($F494))),$G494,"")</f>
        <v/>
      </c>
      <c r="M494" s="186" t="str">
        <f aca="false">IF(AND(M$9&gt;=$E494,M$9&lt;=$F494,NOT(ISBLANK($F494))),$G494,"")</f>
        <v/>
      </c>
      <c r="N494" s="186" t="str">
        <f aca="false">IF(AND(N$9&gt;=$E494,N$9&lt;=$F494,NOT(ISBLANK($F494))),$G494,"")</f>
        <v/>
      </c>
      <c r="O494" s="186" t="str">
        <f aca="false">IF(AND(O$9&gt;=$E494,O$9&lt;=$F494,NOT(ISBLANK($F494))),$G494,"")</f>
        <v/>
      </c>
      <c r="P494" s="186" t="str">
        <f aca="false">IF(AND(P$9&gt;=$E494,P$9&lt;=$F494,NOT(ISBLANK($F494))),$G494,"")</f>
        <v/>
      </c>
      <c r="Q494" s="186" t="str">
        <f aca="false">IF(AND(Q$9&gt;=$E494,Q$9&lt;=$F494,NOT(ISBLANK($F494))),$G494,"")</f>
        <v/>
      </c>
      <c r="R494" s="186" t="str">
        <f aca="false">IF(AND(R$9&gt;=$E494,R$9&lt;=$F494,NOT(ISBLANK($F494))),$G494,"")</f>
        <v/>
      </c>
    </row>
    <row r="495" customFormat="false" ht="15.05" hidden="true" customHeight="false" outlineLevel="0" collapsed="false">
      <c r="I495" s="342"/>
      <c r="L495" s="186" t="str">
        <f aca="false">IF(AND(L$9&gt;=$E495,L$9&lt;=$F495,NOT(ISBLANK($F495))),$G495,"")</f>
        <v/>
      </c>
      <c r="M495" s="186" t="str">
        <f aca="false">IF(AND(M$9&gt;=$E495,M$9&lt;=$F495,NOT(ISBLANK($F495))),$G495,"")</f>
        <v/>
      </c>
      <c r="N495" s="186" t="str">
        <f aca="false">IF(AND(N$9&gt;=$E495,N$9&lt;=$F495,NOT(ISBLANK($F495))),$G495,"")</f>
        <v/>
      </c>
      <c r="O495" s="186" t="str">
        <f aca="false">IF(AND(O$9&gt;=$E495,O$9&lt;=$F495,NOT(ISBLANK($F495))),$G495,"")</f>
        <v/>
      </c>
      <c r="P495" s="186" t="str">
        <f aca="false">IF(AND(P$9&gt;=$E495,P$9&lt;=$F495,NOT(ISBLANK($F495))),$G495,"")</f>
        <v/>
      </c>
      <c r="Q495" s="186" t="str">
        <f aca="false">IF(AND(Q$9&gt;=$E495,Q$9&lt;=$F495,NOT(ISBLANK($F495))),$G495,"")</f>
        <v/>
      </c>
      <c r="R495" s="186" t="str">
        <f aca="false">IF(AND(R$9&gt;=$E495,R$9&lt;=$F495,NOT(ISBLANK($F495))),$G495,"")</f>
        <v/>
      </c>
    </row>
    <row r="496" customFormat="false" ht="15.05" hidden="true" customHeight="false" outlineLevel="0" collapsed="false">
      <c r="I496" s="342"/>
      <c r="L496" s="186" t="str">
        <f aca="false">IF(AND(L$9&gt;=$E496,L$9&lt;=$F496,NOT(ISBLANK($F496))),$G496,"")</f>
        <v/>
      </c>
      <c r="M496" s="186" t="str">
        <f aca="false">IF(AND(M$9&gt;=$E496,M$9&lt;=$F496,NOT(ISBLANK($F496))),$G496,"")</f>
        <v/>
      </c>
      <c r="N496" s="186" t="str">
        <f aca="false">IF(AND(N$9&gt;=$E496,N$9&lt;=$F496,NOT(ISBLANK($F496))),$G496,"")</f>
        <v/>
      </c>
      <c r="O496" s="186" t="str">
        <f aca="false">IF(AND(O$9&gt;=$E496,O$9&lt;=$F496,NOT(ISBLANK($F496))),$G496,"")</f>
        <v/>
      </c>
      <c r="P496" s="186" t="str">
        <f aca="false">IF(AND(P$9&gt;=$E496,P$9&lt;=$F496,NOT(ISBLANK($F496))),$G496,"")</f>
        <v/>
      </c>
      <c r="Q496" s="186" t="str">
        <f aca="false">IF(AND(Q$9&gt;=$E496,Q$9&lt;=$F496,NOT(ISBLANK($F496))),$G496,"")</f>
        <v/>
      </c>
      <c r="R496" s="186" t="str">
        <f aca="false">IF(AND(R$9&gt;=$E496,R$9&lt;=$F496,NOT(ISBLANK($F496))),$G496,"")</f>
        <v/>
      </c>
    </row>
    <row r="497" customFormat="false" ht="15.05" hidden="true" customHeight="false" outlineLevel="0" collapsed="false">
      <c r="I497" s="342"/>
      <c r="L497" s="186" t="str">
        <f aca="false">IF(AND(L$9&gt;=$E497,L$9&lt;=$F497,NOT(ISBLANK($F497))),$G497,"")</f>
        <v/>
      </c>
      <c r="M497" s="186" t="str">
        <f aca="false">IF(AND(M$9&gt;=$E497,M$9&lt;=$F497,NOT(ISBLANK($F497))),$G497,"")</f>
        <v/>
      </c>
      <c r="N497" s="186" t="str">
        <f aca="false">IF(AND(N$9&gt;=$E497,N$9&lt;=$F497,NOT(ISBLANK($F497))),$G497,"")</f>
        <v/>
      </c>
      <c r="O497" s="186" t="str">
        <f aca="false">IF(AND(O$9&gt;=$E497,O$9&lt;=$F497,NOT(ISBLANK($F497))),$G497,"")</f>
        <v/>
      </c>
      <c r="P497" s="186" t="str">
        <f aca="false">IF(AND(P$9&gt;=$E497,P$9&lt;=$F497,NOT(ISBLANK($F497))),$G497,"")</f>
        <v/>
      </c>
      <c r="Q497" s="186" t="str">
        <f aca="false">IF(AND(Q$9&gt;=$E497,Q$9&lt;=$F497,NOT(ISBLANK($F497))),$G497,"")</f>
        <v/>
      </c>
      <c r="R497" s="186" t="str">
        <f aca="false">IF(AND(R$9&gt;=$E497,R$9&lt;=$F497,NOT(ISBLANK($F497))),$G497,"")</f>
        <v/>
      </c>
    </row>
    <row r="498" customFormat="false" ht="15.05" hidden="true" customHeight="false" outlineLevel="0" collapsed="false">
      <c r="I498" s="342"/>
      <c r="L498" s="186" t="str">
        <f aca="false">IF(AND(L$9&gt;=$E498,L$9&lt;=$F498,NOT(ISBLANK($F498))),$G498,"")</f>
        <v/>
      </c>
      <c r="M498" s="186" t="str">
        <f aca="false">IF(AND(M$9&gt;=$E498,M$9&lt;=$F498,NOT(ISBLANK($F498))),$G498,"")</f>
        <v/>
      </c>
      <c r="N498" s="186" t="str">
        <f aca="false">IF(AND(N$9&gt;=$E498,N$9&lt;=$F498,NOT(ISBLANK($F498))),$G498,"")</f>
        <v/>
      </c>
      <c r="O498" s="186" t="str">
        <f aca="false">IF(AND(O$9&gt;=$E498,O$9&lt;=$F498,NOT(ISBLANK($F498))),$G498,"")</f>
        <v/>
      </c>
      <c r="P498" s="186" t="str">
        <f aca="false">IF(AND(P$9&gt;=$E498,P$9&lt;=$F498,NOT(ISBLANK($F498))),$G498,"")</f>
        <v/>
      </c>
      <c r="Q498" s="186" t="str">
        <f aca="false">IF(AND(Q$9&gt;=$E498,Q$9&lt;=$F498,NOT(ISBLANK($F498))),$G498,"")</f>
        <v/>
      </c>
      <c r="R498" s="186" t="str">
        <f aca="false">IF(AND(R$9&gt;=$E498,R$9&lt;=$F498,NOT(ISBLANK($F498))),$G498,"")</f>
        <v/>
      </c>
    </row>
    <row r="499" customFormat="false" ht="15.05" hidden="true" customHeight="false" outlineLevel="0" collapsed="false">
      <c r="I499" s="342"/>
      <c r="L499" s="186" t="str">
        <f aca="false">IF(AND(L$9&gt;=$E499,L$9&lt;=$F499,NOT(ISBLANK($F499))),$G499,"")</f>
        <v/>
      </c>
      <c r="M499" s="186" t="str">
        <f aca="false">IF(AND(M$9&gt;=$E499,M$9&lt;=$F499,NOT(ISBLANK($F499))),$G499,"")</f>
        <v/>
      </c>
      <c r="N499" s="186" t="str">
        <f aca="false">IF(AND(N$9&gt;=$E499,N$9&lt;=$F499,NOT(ISBLANK($F499))),$G499,"")</f>
        <v/>
      </c>
      <c r="O499" s="186" t="str">
        <f aca="false">IF(AND(O$9&gt;=$E499,O$9&lt;=$F499,NOT(ISBLANK($F499))),$G499,"")</f>
        <v/>
      </c>
      <c r="P499" s="186" t="str">
        <f aca="false">IF(AND(P$9&gt;=$E499,P$9&lt;=$F499,NOT(ISBLANK($F499))),$G499,"")</f>
        <v/>
      </c>
      <c r="Q499" s="186" t="str">
        <f aca="false">IF(AND(Q$9&gt;=$E499,Q$9&lt;=$F499,NOT(ISBLANK($F499))),$G499,"")</f>
        <v/>
      </c>
      <c r="R499" s="186" t="str">
        <f aca="false">IF(AND(R$9&gt;=$E499,R$9&lt;=$F499,NOT(ISBLANK($F499))),$G499,"")</f>
        <v/>
      </c>
    </row>
    <row r="500" customFormat="false" ht="15.05" hidden="true" customHeight="false" outlineLevel="0" collapsed="false">
      <c r="I500" s="342"/>
      <c r="L500" s="186" t="str">
        <f aca="false">IF(AND(L$9&gt;=$E500,L$9&lt;=$F500,NOT(ISBLANK($F500))),$G500,"")</f>
        <v/>
      </c>
      <c r="M500" s="186" t="str">
        <f aca="false">IF(AND(M$9&gt;=$E500,M$9&lt;=$F500,NOT(ISBLANK($F500))),$G500,"")</f>
        <v/>
      </c>
      <c r="N500" s="186" t="str">
        <f aca="false">IF(AND(N$9&gt;=$E500,N$9&lt;=$F500,NOT(ISBLANK($F500))),$G500,"")</f>
        <v/>
      </c>
      <c r="O500" s="186" t="str">
        <f aca="false">IF(AND(O$9&gt;=$E500,O$9&lt;=$F500,NOT(ISBLANK($F500))),$G500,"")</f>
        <v/>
      </c>
      <c r="P500" s="186" t="str">
        <f aca="false">IF(AND(P$9&gt;=$E500,P$9&lt;=$F500,NOT(ISBLANK($F500))),$G500,"")</f>
        <v/>
      </c>
      <c r="Q500" s="186" t="str">
        <f aca="false">IF(AND(Q$9&gt;=$E500,Q$9&lt;=$F500,NOT(ISBLANK($F500))),$G500,"")</f>
        <v/>
      </c>
      <c r="R500" s="186" t="str">
        <f aca="false">IF(AND(R$9&gt;=$E500,R$9&lt;=$F500,NOT(ISBLANK($F500))),$G500,"")</f>
        <v/>
      </c>
    </row>
    <row r="501" customFormat="false" ht="15.05" hidden="true" customHeight="false" outlineLevel="0" collapsed="false">
      <c r="I501" s="342"/>
      <c r="L501" s="186" t="str">
        <f aca="false">IF(AND(L$9&gt;=$E501,L$9&lt;=$F501,NOT(ISBLANK($F501))),$G501,"")</f>
        <v/>
      </c>
      <c r="M501" s="186" t="str">
        <f aca="false">IF(AND(M$9&gt;=$E501,M$9&lt;=$F501,NOT(ISBLANK($F501))),$G501,"")</f>
        <v/>
      </c>
      <c r="N501" s="186" t="str">
        <f aca="false">IF(AND(N$9&gt;=$E501,N$9&lt;=$F501,NOT(ISBLANK($F501))),$G501,"")</f>
        <v/>
      </c>
      <c r="O501" s="186" t="str">
        <f aca="false">IF(AND(O$9&gt;=$E501,O$9&lt;=$F501,NOT(ISBLANK($F501))),$G501,"")</f>
        <v/>
      </c>
      <c r="P501" s="186" t="str">
        <f aca="false">IF(AND(P$9&gt;=$E501,P$9&lt;=$F501,NOT(ISBLANK($F501))),$G501,"")</f>
        <v/>
      </c>
      <c r="Q501" s="186" t="str">
        <f aca="false">IF(AND(Q$9&gt;=$E501,Q$9&lt;=$F501,NOT(ISBLANK($F501))),$G501,"")</f>
        <v/>
      </c>
      <c r="R501" s="186" t="str">
        <f aca="false">IF(AND(R$9&gt;=$E501,R$9&lt;=$F501,NOT(ISBLANK($F501))),$G501,"")</f>
        <v/>
      </c>
    </row>
    <row r="502" customFormat="false" ht="15.05" hidden="true" customHeight="false" outlineLevel="0" collapsed="false">
      <c r="I502" s="342"/>
      <c r="L502" s="186" t="str">
        <f aca="false">IF(AND(L$9&gt;=$E502,L$9&lt;=$F502,NOT(ISBLANK($F502))),$G502,"")</f>
        <v/>
      </c>
      <c r="M502" s="186" t="str">
        <f aca="false">IF(AND(M$9&gt;=$E502,M$9&lt;=$F502,NOT(ISBLANK($F502))),$G502,"")</f>
        <v/>
      </c>
      <c r="N502" s="186" t="str">
        <f aca="false">IF(AND(N$9&gt;=$E502,N$9&lt;=$F502,NOT(ISBLANK($F502))),$G502,"")</f>
        <v/>
      </c>
      <c r="O502" s="186" t="str">
        <f aca="false">IF(AND(O$9&gt;=$E502,O$9&lt;=$F502,NOT(ISBLANK($F502))),$G502,"")</f>
        <v/>
      </c>
      <c r="P502" s="186" t="str">
        <f aca="false">IF(AND(P$9&gt;=$E502,P$9&lt;=$F502,NOT(ISBLANK($F502))),$G502,"")</f>
        <v/>
      </c>
      <c r="Q502" s="186" t="str">
        <f aca="false">IF(AND(Q$9&gt;=$E502,Q$9&lt;=$F502,NOT(ISBLANK($F502))),$G502,"")</f>
        <v/>
      </c>
      <c r="R502" s="186" t="str">
        <f aca="false">IF(AND(R$9&gt;=$E502,R$9&lt;=$F502,NOT(ISBLANK($F502))),$G502,"")</f>
        <v/>
      </c>
    </row>
    <row r="503" customFormat="false" ht="15.05" hidden="true" customHeight="false" outlineLevel="0" collapsed="false">
      <c r="I503" s="342"/>
      <c r="L503" s="186" t="str">
        <f aca="false">IF(AND(L$9&gt;=$E503,L$9&lt;=$F503,NOT(ISBLANK($F503))),$G503,"")</f>
        <v/>
      </c>
      <c r="M503" s="186" t="str">
        <f aca="false">IF(AND(M$9&gt;=$E503,M$9&lt;=$F503,NOT(ISBLANK($F503))),$G503,"")</f>
        <v/>
      </c>
      <c r="N503" s="186" t="str">
        <f aca="false">IF(AND(N$9&gt;=$E503,N$9&lt;=$F503,NOT(ISBLANK($F503))),$G503,"")</f>
        <v/>
      </c>
      <c r="O503" s="186" t="str">
        <f aca="false">IF(AND(O$9&gt;=$E503,O$9&lt;=$F503,NOT(ISBLANK($F503))),$G503,"")</f>
        <v/>
      </c>
      <c r="P503" s="186" t="str">
        <f aca="false">IF(AND(P$9&gt;=$E503,P$9&lt;=$F503,NOT(ISBLANK($F503))),$G503,"")</f>
        <v/>
      </c>
      <c r="Q503" s="186" t="str">
        <f aca="false">IF(AND(Q$9&gt;=$E503,Q$9&lt;=$F503,NOT(ISBLANK($F503))),$G503,"")</f>
        <v/>
      </c>
      <c r="R503" s="186" t="str">
        <f aca="false">IF(AND(R$9&gt;=$E503,R$9&lt;=$F503,NOT(ISBLANK($F503))),$G503,"")</f>
        <v/>
      </c>
    </row>
    <row r="504" customFormat="false" ht="15.05" hidden="true" customHeight="false" outlineLevel="0" collapsed="false">
      <c r="I504" s="342"/>
      <c r="L504" s="186" t="str">
        <f aca="false">IF(AND(L$9&gt;=$E504,L$9&lt;=$F504,NOT(ISBLANK($F504))),$G504,"")</f>
        <v/>
      </c>
      <c r="M504" s="186" t="str">
        <f aca="false">IF(AND(M$9&gt;=$E504,M$9&lt;=$F504,NOT(ISBLANK($F504))),$G504,"")</f>
        <v/>
      </c>
      <c r="N504" s="186" t="str">
        <f aca="false">IF(AND(N$9&gt;=$E504,N$9&lt;=$F504,NOT(ISBLANK($F504))),$G504,"")</f>
        <v/>
      </c>
      <c r="O504" s="186" t="str">
        <f aca="false">IF(AND(O$9&gt;=$E504,O$9&lt;=$F504,NOT(ISBLANK($F504))),$G504,"")</f>
        <v/>
      </c>
      <c r="P504" s="186" t="str">
        <f aca="false">IF(AND(P$9&gt;=$E504,P$9&lt;=$F504,NOT(ISBLANK($F504))),$G504,"")</f>
        <v/>
      </c>
      <c r="Q504" s="186" t="str">
        <f aca="false">IF(AND(Q$9&gt;=$E504,Q$9&lt;=$F504,NOT(ISBLANK($F504))),$G504,"")</f>
        <v/>
      </c>
      <c r="R504" s="186" t="str">
        <f aca="false">IF(AND(R$9&gt;=$E504,R$9&lt;=$F504,NOT(ISBLANK($F504))),$G504,"")</f>
        <v/>
      </c>
    </row>
    <row r="505" customFormat="false" ht="15.05" hidden="true" customHeight="false" outlineLevel="0" collapsed="false">
      <c r="I505" s="342"/>
      <c r="L505" s="186" t="str">
        <f aca="false">IF(AND(L$9&gt;=$E505,L$9&lt;=$F505,NOT(ISBLANK($F505))),$G505,"")</f>
        <v/>
      </c>
      <c r="M505" s="186" t="str">
        <f aca="false">IF(AND(M$9&gt;=$E505,M$9&lt;=$F505,NOT(ISBLANK($F505))),$G505,"")</f>
        <v/>
      </c>
      <c r="N505" s="186" t="str">
        <f aca="false">IF(AND(N$9&gt;=$E505,N$9&lt;=$F505,NOT(ISBLANK($F505))),$G505,"")</f>
        <v/>
      </c>
      <c r="O505" s="186" t="str">
        <f aca="false">IF(AND(O$9&gt;=$E505,O$9&lt;=$F505,NOT(ISBLANK($F505))),$G505,"")</f>
        <v/>
      </c>
      <c r="P505" s="186" t="str">
        <f aca="false">IF(AND(P$9&gt;=$E505,P$9&lt;=$F505,NOT(ISBLANK($F505))),$G505,"")</f>
        <v/>
      </c>
      <c r="Q505" s="186" t="str">
        <f aca="false">IF(AND(Q$9&gt;=$E505,Q$9&lt;=$F505,NOT(ISBLANK($F505))),$G505,"")</f>
        <v/>
      </c>
      <c r="R505" s="186" t="str">
        <f aca="false">IF(AND(R$9&gt;=$E505,R$9&lt;=$F505,NOT(ISBLANK($F505))),$G505,"")</f>
        <v/>
      </c>
    </row>
    <row r="506" customFormat="false" ht="15.05" hidden="true" customHeight="false" outlineLevel="0" collapsed="false">
      <c r="I506" s="342"/>
      <c r="L506" s="186" t="str">
        <f aca="false">IF(AND(L$9&gt;=$E506,L$9&lt;=$F506,NOT(ISBLANK($F506))),$G506,"")</f>
        <v/>
      </c>
      <c r="M506" s="186" t="str">
        <f aca="false">IF(AND(M$9&gt;=$E506,M$9&lt;=$F506,NOT(ISBLANK($F506))),$G506,"")</f>
        <v/>
      </c>
      <c r="N506" s="186" t="str">
        <f aca="false">IF(AND(N$9&gt;=$E506,N$9&lt;=$F506,NOT(ISBLANK($F506))),$G506,"")</f>
        <v/>
      </c>
      <c r="O506" s="186" t="str">
        <f aca="false">IF(AND(O$9&gt;=$E506,O$9&lt;=$F506,NOT(ISBLANK($F506))),$G506,"")</f>
        <v/>
      </c>
      <c r="P506" s="186" t="str">
        <f aca="false">IF(AND(P$9&gt;=$E506,P$9&lt;=$F506,NOT(ISBLANK($F506))),$G506,"")</f>
        <v/>
      </c>
      <c r="Q506" s="186" t="str">
        <f aca="false">IF(AND(Q$9&gt;=$E506,Q$9&lt;=$F506,NOT(ISBLANK($F506))),$G506,"")</f>
        <v/>
      </c>
      <c r="R506" s="186" t="str">
        <f aca="false">IF(AND(R$9&gt;=$E506,R$9&lt;=$F506,NOT(ISBLANK($F506))),$G506,"")</f>
        <v/>
      </c>
    </row>
    <row r="507" customFormat="false" ht="15.05" hidden="true" customHeight="false" outlineLevel="0" collapsed="false">
      <c r="I507" s="342"/>
      <c r="L507" s="186" t="str">
        <f aca="false">IF(AND(L$9&gt;=$E507,L$9&lt;=$F507,NOT(ISBLANK($F507))),$G507,"")</f>
        <v/>
      </c>
      <c r="M507" s="186" t="str">
        <f aca="false">IF(AND(M$9&gt;=$E507,M$9&lt;=$F507,NOT(ISBLANK($F507))),$G507,"")</f>
        <v/>
      </c>
      <c r="N507" s="186" t="str">
        <f aca="false">IF(AND(N$9&gt;=$E507,N$9&lt;=$F507,NOT(ISBLANK($F507))),$G507,"")</f>
        <v/>
      </c>
      <c r="O507" s="186" t="str">
        <f aca="false">IF(AND(O$9&gt;=$E507,O$9&lt;=$F507,NOT(ISBLANK($F507))),$G507,"")</f>
        <v/>
      </c>
      <c r="P507" s="186" t="str">
        <f aca="false">IF(AND(P$9&gt;=$E507,P$9&lt;=$F507,NOT(ISBLANK($F507))),$G507,"")</f>
        <v/>
      </c>
      <c r="Q507" s="186" t="str">
        <f aca="false">IF(AND(Q$9&gt;=$E507,Q$9&lt;=$F507,NOT(ISBLANK($F507))),$G507,"")</f>
        <v/>
      </c>
      <c r="R507" s="186" t="str">
        <f aca="false">IF(AND(R$9&gt;=$E507,R$9&lt;=$F507,NOT(ISBLANK($F507))),$G507,"")</f>
        <v/>
      </c>
    </row>
    <row r="508" customFormat="false" ht="15.05" hidden="true" customHeight="false" outlineLevel="0" collapsed="false">
      <c r="I508" s="342"/>
      <c r="L508" s="186" t="str">
        <f aca="false">IF(AND(L$9&gt;=$E508,L$9&lt;=$F508,NOT(ISBLANK($F508))),$G508,"")</f>
        <v/>
      </c>
      <c r="M508" s="186" t="str">
        <f aca="false">IF(AND(M$9&gt;=$E508,M$9&lt;=$F508,NOT(ISBLANK($F508))),$G508,"")</f>
        <v/>
      </c>
      <c r="N508" s="186" t="str">
        <f aca="false">IF(AND(N$9&gt;=$E508,N$9&lt;=$F508,NOT(ISBLANK($F508))),$G508,"")</f>
        <v/>
      </c>
      <c r="O508" s="186" t="str">
        <f aca="false">IF(AND(O$9&gt;=$E508,O$9&lt;=$F508,NOT(ISBLANK($F508))),$G508,"")</f>
        <v/>
      </c>
      <c r="P508" s="186" t="str">
        <f aca="false">IF(AND(P$9&gt;=$E508,P$9&lt;=$F508,NOT(ISBLANK($F508))),$G508,"")</f>
        <v/>
      </c>
      <c r="Q508" s="186" t="str">
        <f aca="false">IF(AND(Q$9&gt;=$E508,Q$9&lt;=$F508,NOT(ISBLANK($F508))),$G508,"")</f>
        <v/>
      </c>
      <c r="R508" s="186" t="str">
        <f aca="false">IF(AND(R$9&gt;=$E508,R$9&lt;=$F508,NOT(ISBLANK($F508))),$G508,"")</f>
        <v/>
      </c>
    </row>
    <row r="509" customFormat="false" ht="15.05" hidden="true" customHeight="false" outlineLevel="0" collapsed="false">
      <c r="I509" s="342"/>
      <c r="L509" s="186" t="str">
        <f aca="false">IF(AND(L$9&gt;=$E509,L$9&lt;=$F509,NOT(ISBLANK($F509))),$G509,"")</f>
        <v/>
      </c>
      <c r="M509" s="186" t="str">
        <f aca="false">IF(AND(M$9&gt;=$E509,M$9&lt;=$F509,NOT(ISBLANK($F509))),$G509,"")</f>
        <v/>
      </c>
      <c r="N509" s="186" t="str">
        <f aca="false">IF(AND(N$9&gt;=$E509,N$9&lt;=$F509,NOT(ISBLANK($F509))),$G509,"")</f>
        <v/>
      </c>
      <c r="O509" s="186" t="str">
        <f aca="false">IF(AND(O$9&gt;=$E509,O$9&lt;=$F509,NOT(ISBLANK($F509))),$G509,"")</f>
        <v/>
      </c>
      <c r="P509" s="186" t="str">
        <f aca="false">IF(AND(P$9&gt;=$E509,P$9&lt;=$F509,NOT(ISBLANK($F509))),$G509,"")</f>
        <v/>
      </c>
      <c r="Q509" s="186" t="str">
        <f aca="false">IF(AND(Q$9&gt;=$E509,Q$9&lt;=$F509,NOT(ISBLANK($F509))),$G509,"")</f>
        <v/>
      </c>
      <c r="R509" s="186" t="str">
        <f aca="false">IF(AND(R$9&gt;=$E509,R$9&lt;=$F509,NOT(ISBLANK($F509))),$G509,"")</f>
        <v/>
      </c>
    </row>
    <row r="510" customFormat="false" ht="15.05" hidden="true" customHeight="false" outlineLevel="0" collapsed="false">
      <c r="I510" s="342"/>
      <c r="L510" s="186" t="str">
        <f aca="false">IF(AND(L$9&gt;=$E510,L$9&lt;=$F510,NOT(ISBLANK($F510))),$G510,"")</f>
        <v/>
      </c>
      <c r="M510" s="186" t="str">
        <f aca="false">IF(AND(M$9&gt;=$E510,M$9&lt;=$F510,NOT(ISBLANK($F510))),$G510,"")</f>
        <v/>
      </c>
      <c r="N510" s="186" t="str">
        <f aca="false">IF(AND(N$9&gt;=$E510,N$9&lt;=$F510,NOT(ISBLANK($F510))),$G510,"")</f>
        <v/>
      </c>
      <c r="O510" s="186" t="str">
        <f aca="false">IF(AND(O$9&gt;=$E510,O$9&lt;=$F510,NOT(ISBLANK($F510))),$G510,"")</f>
        <v/>
      </c>
      <c r="P510" s="186" t="str">
        <f aca="false">IF(AND(P$9&gt;=$E510,P$9&lt;=$F510,NOT(ISBLANK($F510))),$G510,"")</f>
        <v/>
      </c>
      <c r="Q510" s="186" t="str">
        <f aca="false">IF(AND(Q$9&gt;=$E510,Q$9&lt;=$F510,NOT(ISBLANK($F510))),$G510,"")</f>
        <v/>
      </c>
      <c r="R510" s="186" t="str">
        <f aca="false">IF(AND(R$9&gt;=$E510,R$9&lt;=$F510,NOT(ISBLANK($F510))),$G510,"")</f>
        <v/>
      </c>
    </row>
    <row r="511" customFormat="false" ht="15.05" hidden="true" customHeight="false" outlineLevel="0" collapsed="false">
      <c r="I511" s="342"/>
      <c r="L511" s="186" t="str">
        <f aca="false">IF(AND(L$9&gt;=$E511,L$9&lt;=$F511,NOT(ISBLANK($F511))),$G511,"")</f>
        <v/>
      </c>
      <c r="M511" s="186" t="str">
        <f aca="false">IF(AND(M$9&gt;=$E511,M$9&lt;=$F511,NOT(ISBLANK($F511))),$G511,"")</f>
        <v/>
      </c>
      <c r="N511" s="186" t="str">
        <f aca="false">IF(AND(N$9&gt;=$E511,N$9&lt;=$F511,NOT(ISBLANK($F511))),$G511,"")</f>
        <v/>
      </c>
      <c r="O511" s="186" t="str">
        <f aca="false">IF(AND(O$9&gt;=$E511,O$9&lt;=$F511,NOT(ISBLANK($F511))),$G511,"")</f>
        <v/>
      </c>
      <c r="P511" s="186" t="str">
        <f aca="false">IF(AND(P$9&gt;=$E511,P$9&lt;=$F511,NOT(ISBLANK($F511))),$G511,"")</f>
        <v/>
      </c>
      <c r="Q511" s="186" t="str">
        <f aca="false">IF(AND(Q$9&gt;=$E511,Q$9&lt;=$F511,NOT(ISBLANK($F511))),$G511,"")</f>
        <v/>
      </c>
      <c r="R511" s="186" t="str">
        <f aca="false">IF(AND(R$9&gt;=$E511,R$9&lt;=$F511,NOT(ISBLANK($F511))),$G511,"")</f>
        <v/>
      </c>
    </row>
    <row r="512" customFormat="false" ht="15.05" hidden="true" customHeight="false" outlineLevel="0" collapsed="false">
      <c r="I512" s="342"/>
      <c r="L512" s="186" t="str">
        <f aca="false">IF(AND(L$9&gt;=$E512,L$9&lt;=$F512,NOT(ISBLANK($F512))),$G512,"")</f>
        <v/>
      </c>
      <c r="M512" s="186" t="str">
        <f aca="false">IF(AND(M$9&gt;=$E512,M$9&lt;=$F512,NOT(ISBLANK($F512))),$G512,"")</f>
        <v/>
      </c>
      <c r="N512" s="186" t="str">
        <f aca="false">IF(AND(N$9&gt;=$E512,N$9&lt;=$F512,NOT(ISBLANK($F512))),$G512,"")</f>
        <v/>
      </c>
      <c r="O512" s="186" t="str">
        <f aca="false">IF(AND(O$9&gt;=$E512,O$9&lt;=$F512,NOT(ISBLANK($F512))),$G512,"")</f>
        <v/>
      </c>
      <c r="P512" s="186" t="str">
        <f aca="false">IF(AND(P$9&gt;=$E512,P$9&lt;=$F512,NOT(ISBLANK($F512))),$G512,"")</f>
        <v/>
      </c>
      <c r="Q512" s="186" t="str">
        <f aca="false">IF(AND(Q$9&gt;=$E512,Q$9&lt;=$F512,NOT(ISBLANK($F512))),$G512,"")</f>
        <v/>
      </c>
      <c r="R512" s="186" t="str">
        <f aca="false">IF(AND(R$9&gt;=$E512,R$9&lt;=$F512,NOT(ISBLANK($F512))),$G512,"")</f>
        <v/>
      </c>
    </row>
    <row r="513" customFormat="false" ht="15.05" hidden="true" customHeight="false" outlineLevel="0" collapsed="false">
      <c r="I513" s="342"/>
      <c r="L513" s="186" t="str">
        <f aca="false">IF(AND(L$9&gt;=$E513,L$9&lt;=$F513,NOT(ISBLANK($F513))),$G513,"")</f>
        <v/>
      </c>
      <c r="M513" s="186" t="str">
        <f aca="false">IF(AND(M$9&gt;=$E513,M$9&lt;=$F513,NOT(ISBLANK($F513))),$G513,"")</f>
        <v/>
      </c>
      <c r="N513" s="186" t="str">
        <f aca="false">IF(AND(N$9&gt;=$E513,N$9&lt;=$F513,NOT(ISBLANK($F513))),$G513,"")</f>
        <v/>
      </c>
      <c r="O513" s="186" t="str">
        <f aca="false">IF(AND(O$9&gt;=$E513,O$9&lt;=$F513,NOT(ISBLANK($F513))),$G513,"")</f>
        <v/>
      </c>
      <c r="P513" s="186" t="str">
        <f aca="false">IF(AND(P$9&gt;=$E513,P$9&lt;=$F513,NOT(ISBLANK($F513))),$G513,"")</f>
        <v/>
      </c>
      <c r="Q513" s="186" t="str">
        <f aca="false">IF(AND(Q$9&gt;=$E513,Q$9&lt;=$F513,NOT(ISBLANK($F513))),$G513,"")</f>
        <v/>
      </c>
      <c r="R513" s="186" t="str">
        <f aca="false">IF(AND(R$9&gt;=$E513,R$9&lt;=$F513,NOT(ISBLANK($F513))),$G513,"")</f>
        <v/>
      </c>
    </row>
    <row r="514" customFormat="false" ht="15.05" hidden="true" customHeight="false" outlineLevel="0" collapsed="false">
      <c r="I514" s="342"/>
      <c r="L514" s="186" t="str">
        <f aca="false">IF(AND(L$9&gt;=$E514,L$9&lt;=$F514,NOT(ISBLANK($F514))),$G514,"")</f>
        <v/>
      </c>
      <c r="M514" s="186" t="str">
        <f aca="false">IF(AND(M$9&gt;=$E514,M$9&lt;=$F514,NOT(ISBLANK($F514))),$G514,"")</f>
        <v/>
      </c>
      <c r="N514" s="186" t="str">
        <f aca="false">IF(AND(N$9&gt;=$E514,N$9&lt;=$F514,NOT(ISBLANK($F514))),$G514,"")</f>
        <v/>
      </c>
      <c r="O514" s="186" t="str">
        <f aca="false">IF(AND(O$9&gt;=$E514,O$9&lt;=$F514,NOT(ISBLANK($F514))),$G514,"")</f>
        <v/>
      </c>
      <c r="P514" s="186" t="str">
        <f aca="false">IF(AND(P$9&gt;=$E514,P$9&lt;=$F514,NOT(ISBLANK($F514))),$G514,"")</f>
        <v/>
      </c>
      <c r="Q514" s="186" t="str">
        <f aca="false">IF(AND(Q$9&gt;=$E514,Q$9&lt;=$F514,NOT(ISBLANK($F514))),$G514,"")</f>
        <v/>
      </c>
      <c r="R514" s="186" t="str">
        <f aca="false">IF(AND(R$9&gt;=$E514,R$9&lt;=$F514,NOT(ISBLANK($F514))),$G514,"")</f>
        <v/>
      </c>
    </row>
    <row r="515" customFormat="false" ht="15.05" hidden="true" customHeight="false" outlineLevel="0" collapsed="false">
      <c r="I515" s="342"/>
      <c r="L515" s="186" t="str">
        <f aca="false">IF(AND(L$9&gt;=$E515,L$9&lt;=$F515,NOT(ISBLANK($F515))),$G515,"")</f>
        <v/>
      </c>
      <c r="M515" s="186" t="str">
        <f aca="false">IF(AND(M$9&gt;=$E515,M$9&lt;=$F515,NOT(ISBLANK($F515))),$G515,"")</f>
        <v/>
      </c>
      <c r="N515" s="186" t="str">
        <f aca="false">IF(AND(N$9&gt;=$E515,N$9&lt;=$F515,NOT(ISBLANK($F515))),$G515,"")</f>
        <v/>
      </c>
      <c r="O515" s="186" t="str">
        <f aca="false">IF(AND(O$9&gt;=$E515,O$9&lt;=$F515,NOT(ISBLANK($F515))),$G515,"")</f>
        <v/>
      </c>
      <c r="P515" s="186" t="str">
        <f aca="false">IF(AND(P$9&gt;=$E515,P$9&lt;=$F515,NOT(ISBLANK($F515))),$G515,"")</f>
        <v/>
      </c>
      <c r="Q515" s="186" t="str">
        <f aca="false">IF(AND(Q$9&gt;=$E515,Q$9&lt;=$F515,NOT(ISBLANK($F515))),$G515,"")</f>
        <v/>
      </c>
      <c r="R515" s="186" t="str">
        <f aca="false">IF(AND(R$9&gt;=$E515,R$9&lt;=$F515,NOT(ISBLANK($F515))),$G515,"")</f>
        <v/>
      </c>
    </row>
    <row r="516" customFormat="false" ht="15.05" hidden="true" customHeight="false" outlineLevel="0" collapsed="false">
      <c r="I516" s="342"/>
      <c r="L516" s="186" t="str">
        <f aca="false">IF(AND(L$9&gt;=$E516,L$9&lt;=$F516,NOT(ISBLANK($F516))),$G516,"")</f>
        <v/>
      </c>
      <c r="M516" s="186" t="str">
        <f aca="false">IF(AND(M$9&gt;=$E516,M$9&lt;=$F516,NOT(ISBLANK($F516))),$G516,"")</f>
        <v/>
      </c>
      <c r="N516" s="186" t="str">
        <f aca="false">IF(AND(N$9&gt;=$E516,N$9&lt;=$F516,NOT(ISBLANK($F516))),$G516,"")</f>
        <v/>
      </c>
      <c r="O516" s="186" t="str">
        <f aca="false">IF(AND(O$9&gt;=$E516,O$9&lt;=$F516,NOT(ISBLANK($F516))),$G516,"")</f>
        <v/>
      </c>
      <c r="P516" s="186" t="str">
        <f aca="false">IF(AND(P$9&gt;=$E516,P$9&lt;=$F516,NOT(ISBLANK($F516))),$G516,"")</f>
        <v/>
      </c>
      <c r="Q516" s="186" t="str">
        <f aca="false">IF(AND(Q$9&gt;=$E516,Q$9&lt;=$F516,NOT(ISBLANK($F516))),$G516,"")</f>
        <v/>
      </c>
      <c r="R516" s="186" t="str">
        <f aca="false">IF(AND(R$9&gt;=$E516,R$9&lt;=$F516,NOT(ISBLANK($F516))),$G516,"")</f>
        <v/>
      </c>
    </row>
    <row r="517" customFormat="false" ht="15.05" hidden="true" customHeight="false" outlineLevel="0" collapsed="false">
      <c r="I517" s="342"/>
      <c r="L517" s="186" t="str">
        <f aca="false">IF(AND(L$9&gt;=$E517,L$9&lt;=$F517,NOT(ISBLANK($F517))),$G517,"")</f>
        <v/>
      </c>
      <c r="M517" s="186" t="str">
        <f aca="false">IF(AND(M$9&gt;=$E517,M$9&lt;=$F517,NOT(ISBLANK($F517))),$G517,"")</f>
        <v/>
      </c>
      <c r="N517" s="186" t="str">
        <f aca="false">IF(AND(N$9&gt;=$E517,N$9&lt;=$F517,NOT(ISBLANK($F517))),$G517,"")</f>
        <v/>
      </c>
      <c r="O517" s="186" t="str">
        <f aca="false">IF(AND(O$9&gt;=$E517,O$9&lt;=$F517,NOT(ISBLANK($F517))),$G517,"")</f>
        <v/>
      </c>
      <c r="P517" s="186" t="str">
        <f aca="false">IF(AND(P$9&gt;=$E517,P$9&lt;=$F517,NOT(ISBLANK($F517))),$G517,"")</f>
        <v/>
      </c>
      <c r="Q517" s="186" t="str">
        <f aca="false">IF(AND(Q$9&gt;=$E517,Q$9&lt;=$F517,NOT(ISBLANK($F517))),$G517,"")</f>
        <v/>
      </c>
      <c r="R517" s="186" t="str">
        <f aca="false">IF(AND(R$9&gt;=$E517,R$9&lt;=$F517,NOT(ISBLANK($F517))),$G517,"")</f>
        <v/>
      </c>
    </row>
    <row r="518" customFormat="false" ht="15.05" hidden="true" customHeight="false" outlineLevel="0" collapsed="false">
      <c r="I518" s="342"/>
      <c r="L518" s="186" t="str">
        <f aca="false">IF(AND(L$9&gt;=$E518,L$9&lt;=$F518,NOT(ISBLANK($F518))),$G518,"")</f>
        <v/>
      </c>
      <c r="M518" s="186" t="str">
        <f aca="false">IF(AND(M$9&gt;=$E518,M$9&lt;=$F518,NOT(ISBLANK($F518))),$G518,"")</f>
        <v/>
      </c>
      <c r="N518" s="186" t="str">
        <f aca="false">IF(AND(N$9&gt;=$E518,N$9&lt;=$F518,NOT(ISBLANK($F518))),$G518,"")</f>
        <v/>
      </c>
      <c r="O518" s="186" t="str">
        <f aca="false">IF(AND(O$9&gt;=$E518,O$9&lt;=$F518,NOT(ISBLANK($F518))),$G518,"")</f>
        <v/>
      </c>
      <c r="P518" s="186" t="str">
        <f aca="false">IF(AND(P$9&gt;=$E518,P$9&lt;=$F518,NOT(ISBLANK($F518))),$G518,"")</f>
        <v/>
      </c>
      <c r="Q518" s="186" t="str">
        <f aca="false">IF(AND(Q$9&gt;=$E518,Q$9&lt;=$F518,NOT(ISBLANK($F518))),$G518,"")</f>
        <v/>
      </c>
      <c r="R518" s="186" t="str">
        <f aca="false">IF(AND(R$9&gt;=$E518,R$9&lt;=$F518,NOT(ISBLANK($F518))),$G518,"")</f>
        <v/>
      </c>
    </row>
    <row r="519" customFormat="false" ht="15.05" hidden="true" customHeight="false" outlineLevel="0" collapsed="false">
      <c r="I519" s="342"/>
      <c r="L519" s="186" t="str">
        <f aca="false">IF(AND(L$9&gt;=$E519,L$9&lt;=$F519,NOT(ISBLANK($F519))),$G519,"")</f>
        <v/>
      </c>
      <c r="M519" s="186" t="str">
        <f aca="false">IF(AND(M$9&gt;=$E519,M$9&lt;=$F519,NOT(ISBLANK($F519))),$G519,"")</f>
        <v/>
      </c>
      <c r="N519" s="186" t="str">
        <f aca="false">IF(AND(N$9&gt;=$E519,N$9&lt;=$F519,NOT(ISBLANK($F519))),$G519,"")</f>
        <v/>
      </c>
      <c r="O519" s="186" t="str">
        <f aca="false">IF(AND(O$9&gt;=$E519,O$9&lt;=$F519,NOT(ISBLANK($F519))),$G519,"")</f>
        <v/>
      </c>
      <c r="P519" s="186" t="str">
        <f aca="false">IF(AND(P$9&gt;=$E519,P$9&lt;=$F519,NOT(ISBLANK($F519))),$G519,"")</f>
        <v/>
      </c>
      <c r="Q519" s="186" t="str">
        <f aca="false">IF(AND(Q$9&gt;=$E519,Q$9&lt;=$F519,NOT(ISBLANK($F519))),$G519,"")</f>
        <v/>
      </c>
      <c r="R519" s="186" t="str">
        <f aca="false">IF(AND(R$9&gt;=$E519,R$9&lt;=$F519,NOT(ISBLANK($F519))),$G519,"")</f>
        <v/>
      </c>
    </row>
    <row r="520" customFormat="false" ht="15.05" hidden="true" customHeight="false" outlineLevel="0" collapsed="false">
      <c r="I520" s="342"/>
      <c r="L520" s="186" t="str">
        <f aca="false">IF(AND(L$9&gt;=$E520,L$9&lt;=$F520,NOT(ISBLANK($F520))),$G520,"")</f>
        <v/>
      </c>
      <c r="M520" s="186" t="str">
        <f aca="false">IF(AND(M$9&gt;=$E520,M$9&lt;=$F520,NOT(ISBLANK($F520))),$G520,"")</f>
        <v/>
      </c>
      <c r="N520" s="186" t="str">
        <f aca="false">IF(AND(N$9&gt;=$E520,N$9&lt;=$F520,NOT(ISBLANK($F520))),$G520,"")</f>
        <v/>
      </c>
      <c r="O520" s="186" t="str">
        <f aca="false">IF(AND(O$9&gt;=$E520,O$9&lt;=$F520,NOT(ISBLANK($F520))),$G520,"")</f>
        <v/>
      </c>
      <c r="P520" s="186" t="str">
        <f aca="false">IF(AND(P$9&gt;=$E520,P$9&lt;=$F520,NOT(ISBLANK($F520))),$G520,"")</f>
        <v/>
      </c>
      <c r="Q520" s="186" t="str">
        <f aca="false">IF(AND(Q$9&gt;=$E520,Q$9&lt;=$F520,NOT(ISBLANK($F520))),$G520,"")</f>
        <v/>
      </c>
      <c r="R520" s="186" t="str">
        <f aca="false">IF(AND(R$9&gt;=$E520,R$9&lt;=$F520,NOT(ISBLANK($F520))),$G520,"")</f>
        <v/>
      </c>
    </row>
    <row r="521" customFormat="false" ht="15.05" hidden="true" customHeight="false" outlineLevel="0" collapsed="false">
      <c r="I521" s="342"/>
      <c r="L521" s="186" t="str">
        <f aca="false">IF(AND(L$9&gt;=$E521,L$9&lt;=$F521,NOT(ISBLANK($F521))),$G521,"")</f>
        <v/>
      </c>
      <c r="M521" s="186" t="str">
        <f aca="false">IF(AND(M$9&gt;=$E521,M$9&lt;=$F521,NOT(ISBLANK($F521))),$G521,"")</f>
        <v/>
      </c>
      <c r="N521" s="186" t="str">
        <f aca="false">IF(AND(N$9&gt;=$E521,N$9&lt;=$F521,NOT(ISBLANK($F521))),$G521,"")</f>
        <v/>
      </c>
      <c r="O521" s="186" t="str">
        <f aca="false">IF(AND(O$9&gt;=$E521,O$9&lt;=$F521,NOT(ISBLANK($F521))),$G521,"")</f>
        <v/>
      </c>
      <c r="P521" s="186" t="str">
        <f aca="false">IF(AND(P$9&gt;=$E521,P$9&lt;=$F521,NOT(ISBLANK($F521))),$G521,"")</f>
        <v/>
      </c>
      <c r="Q521" s="186" t="str">
        <f aca="false">IF(AND(Q$9&gt;=$E521,Q$9&lt;=$F521,NOT(ISBLANK($F521))),$G521,"")</f>
        <v/>
      </c>
      <c r="R521" s="186" t="str">
        <f aca="false">IF(AND(R$9&gt;=$E521,R$9&lt;=$F521,NOT(ISBLANK($F521))),$G521,"")</f>
        <v/>
      </c>
    </row>
    <row r="522" customFormat="false" ht="15.05" hidden="true" customHeight="false" outlineLevel="0" collapsed="false">
      <c r="I522" s="342"/>
      <c r="L522" s="186" t="str">
        <f aca="false">IF(AND(L$9&gt;=$E522,L$9&lt;=$F522,NOT(ISBLANK($F522))),$G522,"")</f>
        <v/>
      </c>
      <c r="M522" s="186" t="str">
        <f aca="false">IF(AND(M$9&gt;=$E522,M$9&lt;=$F522,NOT(ISBLANK($F522))),$G522,"")</f>
        <v/>
      </c>
      <c r="N522" s="186" t="str">
        <f aca="false">IF(AND(N$9&gt;=$E522,N$9&lt;=$F522,NOT(ISBLANK($F522))),$G522,"")</f>
        <v/>
      </c>
      <c r="O522" s="186" t="str">
        <f aca="false">IF(AND(O$9&gt;=$E522,O$9&lt;=$F522,NOT(ISBLANK($F522))),$G522,"")</f>
        <v/>
      </c>
      <c r="P522" s="186" t="str">
        <f aca="false">IF(AND(P$9&gt;=$E522,P$9&lt;=$F522,NOT(ISBLANK($F522))),$G522,"")</f>
        <v/>
      </c>
      <c r="Q522" s="186" t="str">
        <f aca="false">IF(AND(Q$9&gt;=$E522,Q$9&lt;=$F522,NOT(ISBLANK($F522))),$G522,"")</f>
        <v/>
      </c>
      <c r="R522" s="186" t="str">
        <f aca="false">IF(AND(R$9&gt;=$E522,R$9&lt;=$F522,NOT(ISBLANK($F522))),$G522,"")</f>
        <v/>
      </c>
    </row>
    <row r="523" customFormat="false" ht="15.05" hidden="true" customHeight="false" outlineLevel="0" collapsed="false">
      <c r="I523" s="342"/>
      <c r="L523" s="186" t="str">
        <f aca="false">IF(AND(L$9&gt;=$E523,L$9&lt;=$F523,NOT(ISBLANK($F523))),$G523,"")</f>
        <v/>
      </c>
      <c r="M523" s="186" t="str">
        <f aca="false">IF(AND(M$9&gt;=$E523,M$9&lt;=$F523,NOT(ISBLANK($F523))),$G523,"")</f>
        <v/>
      </c>
      <c r="N523" s="186" t="str">
        <f aca="false">IF(AND(N$9&gt;=$E523,N$9&lt;=$F523,NOT(ISBLANK($F523))),$G523,"")</f>
        <v/>
      </c>
      <c r="O523" s="186" t="str">
        <f aca="false">IF(AND(O$9&gt;=$E523,O$9&lt;=$F523,NOT(ISBLANK($F523))),$G523,"")</f>
        <v/>
      </c>
      <c r="P523" s="186" t="str">
        <f aca="false">IF(AND(P$9&gt;=$E523,P$9&lt;=$F523,NOT(ISBLANK($F523))),$G523,"")</f>
        <v/>
      </c>
      <c r="Q523" s="186" t="str">
        <f aca="false">IF(AND(Q$9&gt;=$E523,Q$9&lt;=$F523,NOT(ISBLANK($F523))),$G523,"")</f>
        <v/>
      </c>
      <c r="R523" s="186" t="str">
        <f aca="false">IF(AND(R$9&gt;=$E523,R$9&lt;=$F523,NOT(ISBLANK($F523))),$G523,"")</f>
        <v/>
      </c>
    </row>
    <row r="524" customFormat="false" ht="15.05" hidden="true" customHeight="false" outlineLevel="0" collapsed="false">
      <c r="I524" s="342"/>
      <c r="L524" s="186" t="str">
        <f aca="false">IF(AND(L$9&gt;=$E524,L$9&lt;=$F524,NOT(ISBLANK($F524))),$G524,"")</f>
        <v/>
      </c>
      <c r="M524" s="186" t="str">
        <f aca="false">IF(AND(M$9&gt;=$E524,M$9&lt;=$F524,NOT(ISBLANK($F524))),$G524,"")</f>
        <v/>
      </c>
      <c r="N524" s="186" t="str">
        <f aca="false">IF(AND(N$9&gt;=$E524,N$9&lt;=$F524,NOT(ISBLANK($F524))),$G524,"")</f>
        <v/>
      </c>
      <c r="O524" s="186" t="str">
        <f aca="false">IF(AND(O$9&gt;=$E524,O$9&lt;=$F524,NOT(ISBLANK($F524))),$G524,"")</f>
        <v/>
      </c>
      <c r="P524" s="186" t="str">
        <f aca="false">IF(AND(P$9&gt;=$E524,P$9&lt;=$F524,NOT(ISBLANK($F524))),$G524,"")</f>
        <v/>
      </c>
      <c r="Q524" s="186" t="str">
        <f aca="false">IF(AND(Q$9&gt;=$E524,Q$9&lt;=$F524,NOT(ISBLANK($F524))),$G524,"")</f>
        <v/>
      </c>
      <c r="R524" s="186" t="str">
        <f aca="false">IF(AND(R$9&gt;=$E524,R$9&lt;=$F524,NOT(ISBLANK($F524))),$G524,"")</f>
        <v/>
      </c>
    </row>
    <row r="525" customFormat="false" ht="15.05" hidden="true" customHeight="false" outlineLevel="0" collapsed="false">
      <c r="I525" s="342"/>
      <c r="L525" s="186" t="str">
        <f aca="false">IF(AND(L$9&gt;=$E525,L$9&lt;=$F525,NOT(ISBLANK($F525))),$G525,"")</f>
        <v/>
      </c>
      <c r="M525" s="186" t="str">
        <f aca="false">IF(AND(M$9&gt;=$E525,M$9&lt;=$F525,NOT(ISBLANK($F525))),$G525,"")</f>
        <v/>
      </c>
      <c r="N525" s="186" t="str">
        <f aca="false">IF(AND(N$9&gt;=$E525,N$9&lt;=$F525,NOT(ISBLANK($F525))),$G525,"")</f>
        <v/>
      </c>
      <c r="O525" s="186" t="str">
        <f aca="false">IF(AND(O$9&gt;=$E525,O$9&lt;=$F525,NOT(ISBLANK($F525))),$G525,"")</f>
        <v/>
      </c>
      <c r="P525" s="186" t="str">
        <f aca="false">IF(AND(P$9&gt;=$E525,P$9&lt;=$F525,NOT(ISBLANK($F525))),$G525,"")</f>
        <v/>
      </c>
      <c r="Q525" s="186" t="str">
        <f aca="false">IF(AND(Q$9&gt;=$E525,Q$9&lt;=$F525,NOT(ISBLANK($F525))),$G525,"")</f>
        <v/>
      </c>
      <c r="R525" s="186" t="str">
        <f aca="false">IF(AND(R$9&gt;=$E525,R$9&lt;=$F525,NOT(ISBLANK($F525))),$G525,"")</f>
        <v/>
      </c>
    </row>
    <row r="526" customFormat="false" ht="15.05" hidden="true" customHeight="false" outlineLevel="0" collapsed="false">
      <c r="L526" s="186" t="str">
        <f aca="false">IF(AND(L$9&gt;=$E526,L$9&lt;=$F526,NOT(ISBLANK($F526))),$G526,"")</f>
        <v/>
      </c>
      <c r="M526" s="186" t="str">
        <f aca="false">IF(AND(M$9&gt;=$E526,M$9&lt;=$F526,NOT(ISBLANK($F526))),$G526,"")</f>
        <v/>
      </c>
      <c r="N526" s="186" t="str">
        <f aca="false">IF(AND(N$9&gt;=$E526,N$9&lt;=$F526,NOT(ISBLANK($F526))),$G526,"")</f>
        <v/>
      </c>
      <c r="O526" s="186" t="str">
        <f aca="false">IF(AND(O$9&gt;=$E526,O$9&lt;=$F526,NOT(ISBLANK($F526))),$G526,"")</f>
        <v/>
      </c>
      <c r="P526" s="186" t="str">
        <f aca="false">IF(AND(P$9&gt;=$E526,P$9&lt;=$F526,NOT(ISBLANK($F526))),$G526,"")</f>
        <v/>
      </c>
      <c r="Q526" s="186" t="str">
        <f aca="false">IF(AND(Q$9&gt;=$E526,Q$9&lt;=$F526,NOT(ISBLANK($F526))),$G526,"")</f>
        <v/>
      </c>
      <c r="R526" s="186" t="str">
        <f aca="false">IF(AND(R$9&gt;=$E526,R$9&lt;=$F526,NOT(ISBLANK($F526))),$G526,"")</f>
        <v/>
      </c>
    </row>
    <row r="527" customFormat="false" ht="15.05" hidden="true" customHeight="false" outlineLevel="0" collapsed="false">
      <c r="L527" s="186" t="str">
        <f aca="false">IF(AND(L$9&gt;=$E527,L$9&lt;=$F527,NOT(ISBLANK($F527))),$G527,"")</f>
        <v/>
      </c>
      <c r="M527" s="186" t="str">
        <f aca="false">IF(AND(M$9&gt;=$E527,M$9&lt;=$F527,NOT(ISBLANK($F527))),$G527,"")</f>
        <v/>
      </c>
      <c r="N527" s="186" t="str">
        <f aca="false">IF(AND(N$9&gt;=$E527,N$9&lt;=$F527,NOT(ISBLANK($F527))),$G527,"")</f>
        <v/>
      </c>
      <c r="O527" s="186" t="str">
        <f aca="false">IF(AND(O$9&gt;=$E527,O$9&lt;=$F527,NOT(ISBLANK($F527))),$G527,"")</f>
        <v/>
      </c>
      <c r="P527" s="186" t="str">
        <f aca="false">IF(AND(P$9&gt;=$E527,P$9&lt;=$F527,NOT(ISBLANK($F527))),$G527,"")</f>
        <v/>
      </c>
      <c r="Q527" s="186" t="str">
        <f aca="false">IF(AND(Q$9&gt;=$E527,Q$9&lt;=$F527,NOT(ISBLANK($F527))),$G527,"")</f>
        <v/>
      </c>
      <c r="R527" s="186" t="str">
        <f aca="false">IF(AND(R$9&gt;=$E527,R$9&lt;=$F527,NOT(ISBLANK($F527))),$G527,"")</f>
        <v/>
      </c>
    </row>
    <row r="528" customFormat="false" ht="15.05" hidden="true" customHeight="false" outlineLevel="0" collapsed="false">
      <c r="L528" s="186" t="str">
        <f aca="false">IF(AND(L$9&gt;=$E528,L$9&lt;=$F528,NOT(ISBLANK($F528))),$G528,"")</f>
        <v/>
      </c>
      <c r="M528" s="186" t="str">
        <f aca="false">IF(AND(M$9&gt;=$E528,M$9&lt;=$F528,NOT(ISBLANK($F528))),$G528,"")</f>
        <v/>
      </c>
      <c r="N528" s="186" t="str">
        <f aca="false">IF(AND(N$9&gt;=$E528,N$9&lt;=$F528,NOT(ISBLANK($F528))),$G528,"")</f>
        <v/>
      </c>
      <c r="O528" s="186" t="str">
        <f aca="false">IF(AND(O$9&gt;=$E528,O$9&lt;=$F528,NOT(ISBLANK($F528))),$G528,"")</f>
        <v/>
      </c>
      <c r="P528" s="186" t="str">
        <f aca="false">IF(AND(P$9&gt;=$E528,P$9&lt;=$F528,NOT(ISBLANK($F528))),$G528,"")</f>
        <v/>
      </c>
      <c r="Q528" s="186" t="str">
        <f aca="false">IF(AND(Q$9&gt;=$E528,Q$9&lt;=$F528,NOT(ISBLANK($F528))),$G528,"")</f>
        <v/>
      </c>
      <c r="R528" s="186" t="str">
        <f aca="false">IF(AND(R$9&gt;=$E528,R$9&lt;=$F528,NOT(ISBLANK($F528))),$G528,"")</f>
        <v/>
      </c>
    </row>
    <row r="529" customFormat="false" ht="15.05" hidden="true" customHeight="false" outlineLevel="0" collapsed="false">
      <c r="L529" s="186" t="str">
        <f aca="false">IF(AND(L$9&gt;=$E529,L$9&lt;=$F529,NOT(ISBLANK($F529))),$G529,"")</f>
        <v/>
      </c>
      <c r="M529" s="186" t="str">
        <f aca="false">IF(AND(M$9&gt;=$E529,M$9&lt;=$F529,NOT(ISBLANK($F529))),$G529,"")</f>
        <v/>
      </c>
      <c r="N529" s="186" t="str">
        <f aca="false">IF(AND(N$9&gt;=$E529,N$9&lt;=$F529,NOT(ISBLANK($F529))),$G529,"")</f>
        <v/>
      </c>
      <c r="O529" s="186" t="str">
        <f aca="false">IF(AND(O$9&gt;=$E529,O$9&lt;=$F529,NOT(ISBLANK($F529))),$G529,"")</f>
        <v/>
      </c>
      <c r="P529" s="186" t="str">
        <f aca="false">IF(AND(P$9&gt;=$E529,P$9&lt;=$F529,NOT(ISBLANK($F529))),$G529,"")</f>
        <v/>
      </c>
      <c r="Q529" s="186" t="str">
        <f aca="false">IF(AND(Q$9&gt;=$E529,Q$9&lt;=$F529,NOT(ISBLANK($F529))),$G529,"")</f>
        <v/>
      </c>
      <c r="R529" s="186" t="str">
        <f aca="false">IF(AND(R$9&gt;=$E529,R$9&lt;=$F529,NOT(ISBLANK($F529))),$G529,"")</f>
        <v/>
      </c>
    </row>
    <row r="530" customFormat="false" ht="15.05" hidden="true" customHeight="false" outlineLevel="0" collapsed="false">
      <c r="L530" s="186" t="str">
        <f aca="false">IF(AND(L$9&gt;=$E530,L$9&lt;=$F530,NOT(ISBLANK($F530))),$G530,"")</f>
        <v/>
      </c>
      <c r="M530" s="186" t="str">
        <f aca="false">IF(AND(M$9&gt;=$E530,M$9&lt;=$F530,NOT(ISBLANK($F530))),$G530,"")</f>
        <v/>
      </c>
      <c r="N530" s="186" t="str">
        <f aca="false">IF(AND(N$9&gt;=$E530,N$9&lt;=$F530,NOT(ISBLANK($F530))),$G530,"")</f>
        <v/>
      </c>
      <c r="O530" s="186" t="str">
        <f aca="false">IF(AND(O$9&gt;=$E530,O$9&lt;=$F530,NOT(ISBLANK($F530))),$G530,"")</f>
        <v/>
      </c>
      <c r="P530" s="186" t="str">
        <f aca="false">IF(AND(P$9&gt;=$E530,P$9&lt;=$F530,NOT(ISBLANK($F530))),$G530,"")</f>
        <v/>
      </c>
      <c r="Q530" s="186" t="str">
        <f aca="false">IF(AND(Q$9&gt;=$E530,Q$9&lt;=$F530,NOT(ISBLANK($F530))),$G530,"")</f>
        <v/>
      </c>
      <c r="R530" s="186" t="str">
        <f aca="false">IF(AND(R$9&gt;=$E530,R$9&lt;=$F530,NOT(ISBLANK($F530))),$G530,"")</f>
        <v/>
      </c>
    </row>
    <row r="531" customFormat="false" ht="15.05" hidden="true" customHeight="false" outlineLevel="0" collapsed="false">
      <c r="L531" s="186" t="str">
        <f aca="false">IF(AND(L$9&gt;=$E531,L$9&lt;=$F531,NOT(ISBLANK($F531))),$G531,"")</f>
        <v/>
      </c>
      <c r="M531" s="186" t="str">
        <f aca="false">IF(AND(M$9&gt;=$E531,M$9&lt;=$F531,NOT(ISBLANK($F531))),$G531,"")</f>
        <v/>
      </c>
      <c r="N531" s="186" t="str">
        <f aca="false">IF(AND(N$9&gt;=$E531,N$9&lt;=$F531,NOT(ISBLANK($F531))),$G531,"")</f>
        <v/>
      </c>
      <c r="O531" s="186" t="str">
        <f aca="false">IF(AND(O$9&gt;=$E531,O$9&lt;=$F531,NOT(ISBLANK($F531))),$G531,"")</f>
        <v/>
      </c>
      <c r="P531" s="186" t="str">
        <f aca="false">IF(AND(P$9&gt;=$E531,P$9&lt;=$F531,NOT(ISBLANK($F531))),$G531,"")</f>
        <v/>
      </c>
      <c r="Q531" s="186" t="str">
        <f aca="false">IF(AND(Q$9&gt;=$E531,Q$9&lt;=$F531,NOT(ISBLANK($F531))),$G531,"")</f>
        <v/>
      </c>
      <c r="R531" s="186" t="str">
        <f aca="false">IF(AND(R$9&gt;=$E531,R$9&lt;=$F531,NOT(ISBLANK($F531))),$G531,"")</f>
        <v/>
      </c>
    </row>
    <row r="532" customFormat="false" ht="15.05" hidden="true" customHeight="false" outlineLevel="0" collapsed="false">
      <c r="L532" s="186" t="str">
        <f aca="false">IF(AND(L$9&gt;=$E532,L$9&lt;=$F532,NOT(ISBLANK($F532))),$G532,"")</f>
        <v/>
      </c>
      <c r="M532" s="186" t="str">
        <f aca="false">IF(AND(M$9&gt;=$E532,M$9&lt;=$F532,NOT(ISBLANK($F532))),$G532,"")</f>
        <v/>
      </c>
      <c r="N532" s="186" t="str">
        <f aca="false">IF(AND(N$9&gt;=$E532,N$9&lt;=$F532,NOT(ISBLANK($F532))),$G532,"")</f>
        <v/>
      </c>
      <c r="O532" s="186" t="str">
        <f aca="false">IF(AND(O$9&gt;=$E532,O$9&lt;=$F532,NOT(ISBLANK($F532))),$G532,"")</f>
        <v/>
      </c>
      <c r="P532" s="186" t="str">
        <f aca="false">IF(AND(P$9&gt;=$E532,P$9&lt;=$F532,NOT(ISBLANK($F532))),$G532,"")</f>
        <v/>
      </c>
      <c r="Q532" s="186" t="str">
        <f aca="false">IF(AND(Q$9&gt;=$E532,Q$9&lt;=$F532,NOT(ISBLANK($F532))),$G532,"")</f>
        <v/>
      </c>
      <c r="R532" s="186" t="str">
        <f aca="false">IF(AND(R$9&gt;=$E532,R$9&lt;=$F532,NOT(ISBLANK($F532))),$G532,"")</f>
        <v/>
      </c>
    </row>
    <row r="533" customFormat="false" ht="15.05" hidden="true" customHeight="false" outlineLevel="0" collapsed="false">
      <c r="L533" s="186" t="str">
        <f aca="false">IF(AND(L$9&gt;=$E533,L$9&lt;=$F533,NOT(ISBLANK($F533))),$G533,"")</f>
        <v/>
      </c>
      <c r="M533" s="186" t="str">
        <f aca="false">IF(AND(M$9&gt;=$E533,M$9&lt;=$F533,NOT(ISBLANK($F533))),$G533,"")</f>
        <v/>
      </c>
      <c r="N533" s="186" t="str">
        <f aca="false">IF(AND(N$9&gt;=$E533,N$9&lt;=$F533,NOT(ISBLANK($F533))),$G533,"")</f>
        <v/>
      </c>
      <c r="O533" s="186" t="str">
        <f aca="false">IF(AND(O$9&gt;=$E533,O$9&lt;=$F533,NOT(ISBLANK($F533))),$G533,"")</f>
        <v/>
      </c>
      <c r="P533" s="186" t="str">
        <f aca="false">IF(AND(P$9&gt;=$E533,P$9&lt;=$F533,NOT(ISBLANK($F533))),$G533,"")</f>
        <v/>
      </c>
      <c r="Q533" s="186" t="str">
        <f aca="false">IF(AND(Q$9&gt;=$E533,Q$9&lt;=$F533,NOT(ISBLANK($F533))),$G533,"")</f>
        <v/>
      </c>
      <c r="R533" s="186" t="str">
        <f aca="false">IF(AND(R$9&gt;=$E533,R$9&lt;=$F533,NOT(ISBLANK($F533))),$G533,"")</f>
        <v/>
      </c>
    </row>
    <row r="534" customFormat="false" ht="15.05" hidden="true" customHeight="false" outlineLevel="0" collapsed="false">
      <c r="L534" s="186" t="str">
        <f aca="false">IF(AND(L$9&gt;=$E534,L$9&lt;=$F534,NOT(ISBLANK($F534))),$G534,"")</f>
        <v/>
      </c>
      <c r="M534" s="186" t="str">
        <f aca="false">IF(AND(M$9&gt;=$E534,M$9&lt;=$F534,NOT(ISBLANK($F534))),$G534,"")</f>
        <v/>
      </c>
      <c r="N534" s="186" t="str">
        <f aca="false">IF(AND(N$9&gt;=$E534,N$9&lt;=$F534,NOT(ISBLANK($F534))),$G534,"")</f>
        <v/>
      </c>
      <c r="O534" s="186" t="str">
        <f aca="false">IF(AND(O$9&gt;=$E534,O$9&lt;=$F534,NOT(ISBLANK($F534))),$G534,"")</f>
        <v/>
      </c>
      <c r="P534" s="186" t="str">
        <f aca="false">IF(AND(P$9&gt;=$E534,P$9&lt;=$F534,NOT(ISBLANK($F534))),$G534,"")</f>
        <v/>
      </c>
      <c r="Q534" s="186" t="str">
        <f aca="false">IF(AND(Q$9&gt;=$E534,Q$9&lt;=$F534,NOT(ISBLANK($F534))),$G534,"")</f>
        <v/>
      </c>
      <c r="R534" s="186" t="str">
        <f aca="false">IF(AND(R$9&gt;=$E534,R$9&lt;=$F534,NOT(ISBLANK($F534))),$G534,"")</f>
        <v/>
      </c>
    </row>
    <row r="535" customFormat="false" ht="15.05" hidden="true" customHeight="false" outlineLevel="0" collapsed="false">
      <c r="L535" s="186" t="str">
        <f aca="false">IF(AND(L$9&gt;=$E535,L$9&lt;=$F535,NOT(ISBLANK($F535))),$G535,"")</f>
        <v/>
      </c>
      <c r="M535" s="186" t="str">
        <f aca="false">IF(AND(M$9&gt;=$E535,M$9&lt;=$F535,NOT(ISBLANK($F535))),$G535,"")</f>
        <v/>
      </c>
      <c r="N535" s="186" t="str">
        <f aca="false">IF(AND(N$9&gt;=$E535,N$9&lt;=$F535,NOT(ISBLANK($F535))),$G535,"")</f>
        <v/>
      </c>
      <c r="O535" s="186" t="str">
        <f aca="false">IF(AND(O$9&gt;=$E535,O$9&lt;=$F535,NOT(ISBLANK($F535))),$G535,"")</f>
        <v/>
      </c>
      <c r="P535" s="186" t="str">
        <f aca="false">IF(AND(P$9&gt;=$E535,P$9&lt;=$F535,NOT(ISBLANK($F535))),$G535,"")</f>
        <v/>
      </c>
      <c r="Q535" s="186" t="str">
        <f aca="false">IF(AND(Q$9&gt;=$E535,Q$9&lt;=$F535,NOT(ISBLANK($F535))),$G535,"")</f>
        <v/>
      </c>
      <c r="R535" s="186" t="str">
        <f aca="false">IF(AND(R$9&gt;=$E535,R$9&lt;=$F535,NOT(ISBLANK($F535))),$G535,"")</f>
        <v/>
      </c>
    </row>
    <row r="536" customFormat="false" ht="15.05" hidden="true" customHeight="false" outlineLevel="0" collapsed="false">
      <c r="L536" s="186" t="str">
        <f aca="false">IF(AND(L$9&gt;=$E536,L$9&lt;=$F536,NOT(ISBLANK($F536))),$G536,"")</f>
        <v/>
      </c>
      <c r="M536" s="186" t="str">
        <f aca="false">IF(AND(M$9&gt;=$E536,M$9&lt;=$F536,NOT(ISBLANK($F536))),$G536,"")</f>
        <v/>
      </c>
      <c r="N536" s="186" t="str">
        <f aca="false">IF(AND(N$9&gt;=$E536,N$9&lt;=$F536,NOT(ISBLANK($F536))),$G536,"")</f>
        <v/>
      </c>
      <c r="O536" s="186" t="str">
        <f aca="false">IF(AND(O$9&gt;=$E536,O$9&lt;=$F536,NOT(ISBLANK($F536))),$G536,"")</f>
        <v/>
      </c>
      <c r="P536" s="186" t="str">
        <f aca="false">IF(AND(P$9&gt;=$E536,P$9&lt;=$F536,NOT(ISBLANK($F536))),$G536,"")</f>
        <v/>
      </c>
      <c r="Q536" s="186" t="str">
        <f aca="false">IF(AND(Q$9&gt;=$E536,Q$9&lt;=$F536,NOT(ISBLANK($F536))),$G536,"")</f>
        <v/>
      </c>
      <c r="R536" s="186" t="str">
        <f aca="false">IF(AND(R$9&gt;=$E536,R$9&lt;=$F536,NOT(ISBLANK($F536))),$G536,"")</f>
        <v/>
      </c>
    </row>
    <row r="537" customFormat="false" ht="15.05" hidden="true" customHeight="false" outlineLevel="0" collapsed="false">
      <c r="L537" s="186" t="str">
        <f aca="false">IF(AND(L$9&gt;=$E537,L$9&lt;=$F537,NOT(ISBLANK($F537))),$G537,"")</f>
        <v/>
      </c>
      <c r="M537" s="186" t="str">
        <f aca="false">IF(AND(M$9&gt;=$E537,M$9&lt;=$F537,NOT(ISBLANK($F537))),$G537,"")</f>
        <v/>
      </c>
      <c r="N537" s="186" t="str">
        <f aca="false">IF(AND(N$9&gt;=$E537,N$9&lt;=$F537,NOT(ISBLANK($F537))),$G537,"")</f>
        <v/>
      </c>
      <c r="O537" s="186" t="str">
        <f aca="false">IF(AND(O$9&gt;=$E537,O$9&lt;=$F537,NOT(ISBLANK($F537))),$G537,"")</f>
        <v/>
      </c>
      <c r="P537" s="186" t="str">
        <f aca="false">IF(AND(P$9&gt;=$E537,P$9&lt;=$F537,NOT(ISBLANK($F537))),$G537,"")</f>
        <v/>
      </c>
      <c r="Q537" s="186" t="str">
        <f aca="false">IF(AND(Q$9&gt;=$E537,Q$9&lt;=$F537,NOT(ISBLANK($F537))),$G537,"")</f>
        <v/>
      </c>
      <c r="R537" s="186" t="str">
        <f aca="false">IF(AND(R$9&gt;=$E537,R$9&lt;=$F537,NOT(ISBLANK($F537))),$G537,"")</f>
        <v/>
      </c>
    </row>
    <row r="538" customFormat="false" ht="15.05" hidden="true" customHeight="false" outlineLevel="0" collapsed="false">
      <c r="L538" s="186" t="str">
        <f aca="false">IF(AND(L$9&gt;=$E538,L$9&lt;=$F538,NOT(ISBLANK($F538))),$G538,"")</f>
        <v/>
      </c>
      <c r="M538" s="186" t="str">
        <f aca="false">IF(AND(M$9&gt;=$E538,M$9&lt;=$F538,NOT(ISBLANK($F538))),$G538,"")</f>
        <v/>
      </c>
      <c r="N538" s="186" t="str">
        <f aca="false">IF(AND(N$9&gt;=$E538,N$9&lt;=$F538,NOT(ISBLANK($F538))),$G538,"")</f>
        <v/>
      </c>
      <c r="O538" s="186" t="str">
        <f aca="false">IF(AND(O$9&gt;=$E538,O$9&lt;=$F538,NOT(ISBLANK($F538))),$G538,"")</f>
        <v/>
      </c>
      <c r="P538" s="186" t="str">
        <f aca="false">IF(AND(P$9&gt;=$E538,P$9&lt;=$F538,NOT(ISBLANK($F538))),$G538,"")</f>
        <v/>
      </c>
      <c r="Q538" s="186" t="str">
        <f aca="false">IF(AND(Q$9&gt;=$E538,Q$9&lt;=$F538,NOT(ISBLANK($F538))),$G538,"")</f>
        <v/>
      </c>
      <c r="R538" s="186" t="str">
        <f aca="false">IF(AND(R$9&gt;=$E538,R$9&lt;=$F538,NOT(ISBLANK($F538))),$G538,"")</f>
        <v/>
      </c>
    </row>
    <row r="539" customFormat="false" ht="15.05" hidden="true" customHeight="false" outlineLevel="0" collapsed="false">
      <c r="L539" s="186" t="str">
        <f aca="false">IF(AND(L$9&gt;=$E539,L$9&lt;=$F539,NOT(ISBLANK($F539))),$G539,"")</f>
        <v/>
      </c>
      <c r="M539" s="186" t="str">
        <f aca="false">IF(AND(M$9&gt;=$E539,M$9&lt;=$F539,NOT(ISBLANK($F539))),$G539,"")</f>
        <v/>
      </c>
      <c r="N539" s="186" t="str">
        <f aca="false">IF(AND(N$9&gt;=$E539,N$9&lt;=$F539,NOT(ISBLANK($F539))),$G539,"")</f>
        <v/>
      </c>
      <c r="O539" s="186" t="str">
        <f aca="false">IF(AND(O$9&gt;=$E539,O$9&lt;=$F539,NOT(ISBLANK($F539))),$G539,"")</f>
        <v/>
      </c>
      <c r="P539" s="186" t="str">
        <f aca="false">IF(AND(P$9&gt;=$E539,P$9&lt;=$F539,NOT(ISBLANK($F539))),$G539,"")</f>
        <v/>
      </c>
      <c r="Q539" s="186" t="str">
        <f aca="false">IF(AND(Q$9&gt;=$E539,Q$9&lt;=$F539,NOT(ISBLANK($F539))),$G539,"")</f>
        <v/>
      </c>
      <c r="R539" s="186" t="str">
        <f aca="false">IF(AND(R$9&gt;=$E539,R$9&lt;=$F539,NOT(ISBLANK($F539))),$G539,"")</f>
        <v/>
      </c>
    </row>
    <row r="540" customFormat="false" ht="15.05" hidden="true" customHeight="false" outlineLevel="0" collapsed="false">
      <c r="L540" s="186" t="str">
        <f aca="false">IF(AND(L$9&gt;=$E540,L$9&lt;=$F540,NOT(ISBLANK($F540))),$G540,"")</f>
        <v/>
      </c>
      <c r="M540" s="186" t="str">
        <f aca="false">IF(AND(M$9&gt;=$E540,M$9&lt;=$F540,NOT(ISBLANK($F540))),$G540,"")</f>
        <v/>
      </c>
      <c r="N540" s="186" t="str">
        <f aca="false">IF(AND(N$9&gt;=$E540,N$9&lt;=$F540,NOT(ISBLANK($F540))),$G540,"")</f>
        <v/>
      </c>
      <c r="O540" s="186" t="str">
        <f aca="false">IF(AND(O$9&gt;=$E540,O$9&lt;=$F540,NOT(ISBLANK($F540))),$G540,"")</f>
        <v/>
      </c>
      <c r="P540" s="186" t="str">
        <f aca="false">IF(AND(P$9&gt;=$E540,P$9&lt;=$F540,NOT(ISBLANK($F540))),$G540,"")</f>
        <v/>
      </c>
      <c r="Q540" s="186" t="str">
        <f aca="false">IF(AND(Q$9&gt;=$E540,Q$9&lt;=$F540,NOT(ISBLANK($F540))),$G540,"")</f>
        <v/>
      </c>
      <c r="R540" s="186" t="str">
        <f aca="false">IF(AND(R$9&gt;=$E540,R$9&lt;=$F540,NOT(ISBLANK($F540))),$G540,"")</f>
        <v/>
      </c>
    </row>
    <row r="541" customFormat="false" ht="15.05" hidden="true" customHeight="false" outlineLevel="0" collapsed="false">
      <c r="L541" s="186" t="str">
        <f aca="false">IF(AND(L$9&gt;=$E541,L$9&lt;=$F541,NOT(ISBLANK($F541))),$G541,"")</f>
        <v/>
      </c>
      <c r="M541" s="186" t="str">
        <f aca="false">IF(AND(M$9&gt;=$E541,M$9&lt;=$F541,NOT(ISBLANK($F541))),$G541,"")</f>
        <v/>
      </c>
      <c r="N541" s="186" t="str">
        <f aca="false">IF(AND(N$9&gt;=$E541,N$9&lt;=$F541,NOT(ISBLANK($F541))),$G541,"")</f>
        <v/>
      </c>
      <c r="O541" s="186" t="str">
        <f aca="false">IF(AND(O$9&gt;=$E541,O$9&lt;=$F541,NOT(ISBLANK($F541))),$G541,"")</f>
        <v/>
      </c>
      <c r="P541" s="186" t="str">
        <f aca="false">IF(AND(P$9&gt;=$E541,P$9&lt;=$F541,NOT(ISBLANK($F541))),$G541,"")</f>
        <v/>
      </c>
      <c r="Q541" s="186" t="str">
        <f aca="false">IF(AND(Q$9&gt;=$E541,Q$9&lt;=$F541,NOT(ISBLANK($F541))),$G541,"")</f>
        <v/>
      </c>
      <c r="R541" s="186" t="str">
        <f aca="false">IF(AND(R$9&gt;=$E541,R$9&lt;=$F541,NOT(ISBLANK($F541))),$G541,"")</f>
        <v/>
      </c>
    </row>
    <row r="542" customFormat="false" ht="15.05" hidden="true" customHeight="false" outlineLevel="0" collapsed="false">
      <c r="L542" s="186" t="str">
        <f aca="false">IF(AND(L$9&gt;=$E542,L$9&lt;=$F542,NOT(ISBLANK($F542))),$G542,"")</f>
        <v/>
      </c>
      <c r="M542" s="186" t="str">
        <f aca="false">IF(AND(M$9&gt;=$E542,M$9&lt;=$F542,NOT(ISBLANK($F542))),$G542,"")</f>
        <v/>
      </c>
      <c r="N542" s="186" t="str">
        <f aca="false">IF(AND(N$9&gt;=$E542,N$9&lt;=$F542,NOT(ISBLANK($F542))),$G542,"")</f>
        <v/>
      </c>
      <c r="O542" s="186" t="str">
        <f aca="false">IF(AND(O$9&gt;=$E542,O$9&lt;=$F542,NOT(ISBLANK($F542))),$G542,"")</f>
        <v/>
      </c>
      <c r="P542" s="186" t="str">
        <f aca="false">IF(AND(P$9&gt;=$E542,P$9&lt;=$F542,NOT(ISBLANK($F542))),$G542,"")</f>
        <v/>
      </c>
      <c r="Q542" s="186" t="str">
        <f aca="false">IF(AND(Q$9&gt;=$E542,Q$9&lt;=$F542,NOT(ISBLANK($F542))),$G542,"")</f>
        <v/>
      </c>
      <c r="R542" s="186" t="str">
        <f aca="false">IF(AND(R$9&gt;=$E542,R$9&lt;=$F542,NOT(ISBLANK($F542))),$G542,"")</f>
        <v/>
      </c>
    </row>
    <row r="543" customFormat="false" ht="15.05" hidden="true" customHeight="false" outlineLevel="0" collapsed="false">
      <c r="L543" s="186" t="str">
        <f aca="false">IF(AND(L$9&gt;=$E543,L$9&lt;=$F543,NOT(ISBLANK($F543))),$G543,"")</f>
        <v/>
      </c>
      <c r="M543" s="186" t="str">
        <f aca="false">IF(AND(M$9&gt;=$E543,M$9&lt;=$F543,NOT(ISBLANK($F543))),$G543,"")</f>
        <v/>
      </c>
      <c r="N543" s="186" t="str">
        <f aca="false">IF(AND(N$9&gt;=$E543,N$9&lt;=$F543,NOT(ISBLANK($F543))),$G543,"")</f>
        <v/>
      </c>
      <c r="O543" s="186" t="str">
        <f aca="false">IF(AND(O$9&gt;=$E543,O$9&lt;=$F543,NOT(ISBLANK($F543))),$G543,"")</f>
        <v/>
      </c>
      <c r="P543" s="186" t="str">
        <f aca="false">IF(AND(P$9&gt;=$E543,P$9&lt;=$F543,NOT(ISBLANK($F543))),$G543,"")</f>
        <v/>
      </c>
      <c r="Q543" s="186" t="str">
        <f aca="false">IF(AND(Q$9&gt;=$E543,Q$9&lt;=$F543,NOT(ISBLANK($F543))),$G543,"")</f>
        <v/>
      </c>
      <c r="R543" s="186" t="str">
        <f aca="false">IF(AND(R$9&gt;=$E543,R$9&lt;=$F543,NOT(ISBLANK($F543))),$G543,"")</f>
        <v/>
      </c>
    </row>
    <row r="544" customFormat="false" ht="15.05" hidden="true" customHeight="false" outlineLevel="0" collapsed="false">
      <c r="L544" s="186" t="str">
        <f aca="false">IF(AND(L$9&gt;=$E544,L$9&lt;=$F544,NOT(ISBLANK($F544))),$G544,"")</f>
        <v/>
      </c>
      <c r="M544" s="186" t="str">
        <f aca="false">IF(AND(M$9&gt;=$E544,M$9&lt;=$F544,NOT(ISBLANK($F544))),$G544,"")</f>
        <v/>
      </c>
      <c r="N544" s="186" t="str">
        <f aca="false">IF(AND(N$9&gt;=$E544,N$9&lt;=$F544,NOT(ISBLANK($F544))),$G544,"")</f>
        <v/>
      </c>
      <c r="O544" s="186" t="str">
        <f aca="false">IF(AND(O$9&gt;=$E544,O$9&lt;=$F544,NOT(ISBLANK($F544))),$G544,"")</f>
        <v/>
      </c>
      <c r="P544" s="186" t="str">
        <f aca="false">IF(AND(P$9&gt;=$E544,P$9&lt;=$F544,NOT(ISBLANK($F544))),$G544,"")</f>
        <v/>
      </c>
      <c r="Q544" s="186" t="str">
        <f aca="false">IF(AND(Q$9&gt;=$E544,Q$9&lt;=$F544,NOT(ISBLANK($F544))),$G544,"")</f>
        <v/>
      </c>
      <c r="R544" s="186" t="str">
        <f aca="false">IF(AND(R$9&gt;=$E544,R$9&lt;=$F544,NOT(ISBLANK($F544))),$G544,"")</f>
        <v/>
      </c>
    </row>
    <row r="545" customFormat="false" ht="15.05" hidden="true" customHeight="false" outlineLevel="0" collapsed="false">
      <c r="L545" s="186" t="str">
        <f aca="false">IF(AND(L$9&gt;=$E545,L$9&lt;=$F545,NOT(ISBLANK($F545))),$G545,"")</f>
        <v/>
      </c>
      <c r="M545" s="186" t="str">
        <f aca="false">IF(AND(M$9&gt;=$E545,M$9&lt;=$F545,NOT(ISBLANK($F545))),$G545,"")</f>
        <v/>
      </c>
      <c r="N545" s="186" t="str">
        <f aca="false">IF(AND(N$9&gt;=$E545,N$9&lt;=$F545,NOT(ISBLANK($F545))),$G545,"")</f>
        <v/>
      </c>
      <c r="O545" s="186" t="str">
        <f aca="false">IF(AND(O$9&gt;=$E545,O$9&lt;=$F545,NOT(ISBLANK($F545))),$G545,"")</f>
        <v/>
      </c>
      <c r="P545" s="186" t="str">
        <f aca="false">IF(AND(P$9&gt;=$E545,P$9&lt;=$F545,NOT(ISBLANK($F545))),$G545,"")</f>
        <v/>
      </c>
      <c r="Q545" s="186" t="str">
        <f aca="false">IF(AND(Q$9&gt;=$E545,Q$9&lt;=$F545,NOT(ISBLANK($F545))),$G545,"")</f>
        <v/>
      </c>
      <c r="R545" s="186" t="str">
        <f aca="false">IF(AND(R$9&gt;=$E545,R$9&lt;=$F545,NOT(ISBLANK($F545))),$G545,"")</f>
        <v/>
      </c>
    </row>
    <row r="546" customFormat="false" ht="15.05" hidden="true" customHeight="false" outlineLevel="0" collapsed="false">
      <c r="L546" s="186" t="str">
        <f aca="false">IF(AND(L$9&gt;=$E546,L$9&lt;=$F546,NOT(ISBLANK($F546))),$G546,"")</f>
        <v/>
      </c>
      <c r="M546" s="186" t="str">
        <f aca="false">IF(AND(M$9&gt;=$E546,M$9&lt;=$F546,NOT(ISBLANK($F546))),$G546,"")</f>
        <v/>
      </c>
      <c r="N546" s="186" t="str">
        <f aca="false">IF(AND(N$9&gt;=$E546,N$9&lt;=$F546,NOT(ISBLANK($F546))),$G546,"")</f>
        <v/>
      </c>
      <c r="O546" s="186" t="str">
        <f aca="false">IF(AND(O$9&gt;=$E546,O$9&lt;=$F546,NOT(ISBLANK($F546))),$G546,"")</f>
        <v/>
      </c>
      <c r="P546" s="186" t="str">
        <f aca="false">IF(AND(P$9&gt;=$E546,P$9&lt;=$F546,NOT(ISBLANK($F546))),$G546,"")</f>
        <v/>
      </c>
      <c r="Q546" s="186" t="str">
        <f aca="false">IF(AND(Q$9&gt;=$E546,Q$9&lt;=$F546,NOT(ISBLANK($F546))),$G546,"")</f>
        <v/>
      </c>
      <c r="R546" s="186" t="str">
        <f aca="false">IF(AND(R$9&gt;=$E546,R$9&lt;=$F546,NOT(ISBLANK($F546))),$G546,"")</f>
        <v/>
      </c>
    </row>
    <row r="547" customFormat="false" ht="15.05" hidden="true" customHeight="false" outlineLevel="0" collapsed="false">
      <c r="L547" s="186" t="str">
        <f aca="false">IF(AND(L$9&gt;=$E547,L$9&lt;=$F547,NOT(ISBLANK($F547))),$G547,"")</f>
        <v/>
      </c>
      <c r="M547" s="186" t="str">
        <f aca="false">IF(AND(M$9&gt;=$E547,M$9&lt;=$F547,NOT(ISBLANK($F547))),$G547,"")</f>
        <v/>
      </c>
      <c r="N547" s="186" t="str">
        <f aca="false">IF(AND(N$9&gt;=$E547,N$9&lt;=$F547,NOT(ISBLANK($F547))),$G547,"")</f>
        <v/>
      </c>
      <c r="O547" s="186" t="str">
        <f aca="false">IF(AND(O$9&gt;=$E547,O$9&lt;=$F547,NOT(ISBLANK($F547))),$G547,"")</f>
        <v/>
      </c>
      <c r="P547" s="186" t="str">
        <f aca="false">IF(AND(P$9&gt;=$E547,P$9&lt;=$F547,NOT(ISBLANK($F547))),$G547,"")</f>
        <v/>
      </c>
      <c r="Q547" s="186" t="str">
        <f aca="false">IF(AND(Q$9&gt;=$E547,Q$9&lt;=$F547,NOT(ISBLANK($F547))),$G547,"")</f>
        <v/>
      </c>
      <c r="R547" s="186" t="str">
        <f aca="false">IF(AND(R$9&gt;=$E547,R$9&lt;=$F547,NOT(ISBLANK($F547))),$G547,"")</f>
        <v/>
      </c>
    </row>
    <row r="548" customFormat="false" ht="15.05" hidden="true" customHeight="false" outlineLevel="0" collapsed="false">
      <c r="L548" s="186" t="str">
        <f aca="false">IF(AND(L$9&gt;=$E548,L$9&lt;=$F548,NOT(ISBLANK($F548))),$G548,"")</f>
        <v/>
      </c>
      <c r="M548" s="186" t="str">
        <f aca="false">IF(AND(M$9&gt;=$E548,M$9&lt;=$F548,NOT(ISBLANK($F548))),$G548,"")</f>
        <v/>
      </c>
      <c r="N548" s="186" t="str">
        <f aca="false">IF(AND(N$9&gt;=$E548,N$9&lt;=$F548,NOT(ISBLANK($F548))),$G548,"")</f>
        <v/>
      </c>
      <c r="O548" s="186" t="str">
        <f aca="false">IF(AND(O$9&gt;=$E548,O$9&lt;=$F548,NOT(ISBLANK($F548))),$G548,"")</f>
        <v/>
      </c>
      <c r="P548" s="186" t="str">
        <f aca="false">IF(AND(P$9&gt;=$E548,P$9&lt;=$F548,NOT(ISBLANK($F548))),$G548,"")</f>
        <v/>
      </c>
      <c r="Q548" s="186" t="str">
        <f aca="false">IF(AND(Q$9&gt;=$E548,Q$9&lt;=$F548,NOT(ISBLANK($F548))),$G548,"")</f>
        <v/>
      </c>
      <c r="R548" s="186" t="str">
        <f aca="false">IF(AND(R$9&gt;=$E548,R$9&lt;=$F548,NOT(ISBLANK($F548))),$G548,"")</f>
        <v/>
      </c>
    </row>
    <row r="549" customFormat="false" ht="15.05" hidden="true" customHeight="false" outlineLevel="0" collapsed="false">
      <c r="L549" s="186" t="str">
        <f aca="false">IF(AND(L$9&gt;=$E549,L$9&lt;=$F549,NOT(ISBLANK($F549))),$G549,"")</f>
        <v/>
      </c>
      <c r="M549" s="186" t="str">
        <f aca="false">IF(AND(M$9&gt;=$E549,M$9&lt;=$F549,NOT(ISBLANK($F549))),$G549,"")</f>
        <v/>
      </c>
      <c r="N549" s="186" t="str">
        <f aca="false">IF(AND(N$9&gt;=$E549,N$9&lt;=$F549,NOT(ISBLANK($F549))),$G549,"")</f>
        <v/>
      </c>
      <c r="O549" s="186" t="str">
        <f aca="false">IF(AND(O$9&gt;=$E549,O$9&lt;=$F549,NOT(ISBLANK($F549))),$G549,"")</f>
        <v/>
      </c>
      <c r="P549" s="186" t="str">
        <f aca="false">IF(AND(P$9&gt;=$E549,P$9&lt;=$F549,NOT(ISBLANK($F549))),$G549,"")</f>
        <v/>
      </c>
      <c r="Q549" s="186" t="str">
        <f aca="false">IF(AND(Q$9&gt;=$E549,Q$9&lt;=$F549,NOT(ISBLANK($F549))),$G549,"")</f>
        <v/>
      </c>
      <c r="R549" s="186" t="str">
        <f aca="false">IF(AND(R$9&gt;=$E549,R$9&lt;=$F549,NOT(ISBLANK($F549))),$G549,"")</f>
        <v/>
      </c>
    </row>
    <row r="550" customFormat="false" ht="15.05" hidden="true" customHeight="false" outlineLevel="0" collapsed="false">
      <c r="L550" s="186" t="str">
        <f aca="false">IF(AND(L$9&gt;=$E550,L$9&lt;=$F550,NOT(ISBLANK($F550))),$G550,"")</f>
        <v/>
      </c>
      <c r="M550" s="186" t="str">
        <f aca="false">IF(AND(M$9&gt;=$E550,M$9&lt;=$F550,NOT(ISBLANK($F550))),$G550,"")</f>
        <v/>
      </c>
      <c r="N550" s="186" t="str">
        <f aca="false">IF(AND(N$9&gt;=$E550,N$9&lt;=$F550,NOT(ISBLANK($F550))),$G550,"")</f>
        <v/>
      </c>
      <c r="O550" s="186" t="str">
        <f aca="false">IF(AND(O$9&gt;=$E550,O$9&lt;=$F550,NOT(ISBLANK($F550))),$G550,"")</f>
        <v/>
      </c>
      <c r="P550" s="186" t="str">
        <f aca="false">IF(AND(P$9&gt;=$E550,P$9&lt;=$F550,NOT(ISBLANK($F550))),$G550,"")</f>
        <v/>
      </c>
      <c r="Q550" s="186" t="str">
        <f aca="false">IF(AND(Q$9&gt;=$E550,Q$9&lt;=$F550,NOT(ISBLANK($F550))),$G550,"")</f>
        <v/>
      </c>
      <c r="R550" s="186" t="str">
        <f aca="false">IF(AND(R$9&gt;=$E550,R$9&lt;=$F550,NOT(ISBLANK($F550))),$G550,"")</f>
        <v/>
      </c>
    </row>
    <row r="551" customFormat="false" ht="15.05" hidden="true" customHeight="false" outlineLevel="0" collapsed="false">
      <c r="L551" s="186" t="str">
        <f aca="false">IF(AND(L$9&gt;=$E551,L$9&lt;=$F551,NOT(ISBLANK($F551))),$G551,"")</f>
        <v/>
      </c>
      <c r="M551" s="186" t="str">
        <f aca="false">IF(AND(M$9&gt;=$E551,M$9&lt;=$F551,NOT(ISBLANK($F551))),$G551,"")</f>
        <v/>
      </c>
      <c r="N551" s="186" t="str">
        <f aca="false">IF(AND(N$9&gt;=$E551,N$9&lt;=$F551,NOT(ISBLANK($F551))),$G551,"")</f>
        <v/>
      </c>
      <c r="O551" s="186" t="str">
        <f aca="false">IF(AND(O$9&gt;=$E551,O$9&lt;=$F551,NOT(ISBLANK($F551))),$G551,"")</f>
        <v/>
      </c>
      <c r="P551" s="186" t="str">
        <f aca="false">IF(AND(P$9&gt;=$E551,P$9&lt;=$F551,NOT(ISBLANK($F551))),$G551,"")</f>
        <v/>
      </c>
      <c r="Q551" s="186" t="str">
        <f aca="false">IF(AND(Q$9&gt;=$E551,Q$9&lt;=$F551,NOT(ISBLANK($F551))),$G551,"")</f>
        <v/>
      </c>
      <c r="R551" s="186" t="str">
        <f aca="false">IF(AND(R$9&gt;=$E551,R$9&lt;=$F551,NOT(ISBLANK($F551))),$G551,"")</f>
        <v/>
      </c>
    </row>
    <row r="552" customFormat="false" ht="15.05" hidden="true" customHeight="false" outlineLevel="0" collapsed="false">
      <c r="L552" s="186" t="str">
        <f aca="false">IF(AND(L$9&gt;=$E552,L$9&lt;=$F552,NOT(ISBLANK($F552))),$G552,"")</f>
        <v/>
      </c>
      <c r="M552" s="186" t="str">
        <f aca="false">IF(AND(M$9&gt;=$E552,M$9&lt;=$F552,NOT(ISBLANK($F552))),$G552,"")</f>
        <v/>
      </c>
      <c r="N552" s="186" t="str">
        <f aca="false">IF(AND(N$9&gt;=$E552,N$9&lt;=$F552,NOT(ISBLANK($F552))),$G552,"")</f>
        <v/>
      </c>
      <c r="O552" s="186" t="str">
        <f aca="false">IF(AND(O$9&gt;=$E552,O$9&lt;=$F552,NOT(ISBLANK($F552))),$G552,"")</f>
        <v/>
      </c>
      <c r="P552" s="186" t="str">
        <f aca="false">IF(AND(P$9&gt;=$E552,P$9&lt;=$F552,NOT(ISBLANK($F552))),$G552,"")</f>
        <v/>
      </c>
      <c r="Q552" s="186" t="str">
        <f aca="false">IF(AND(Q$9&gt;=$E552,Q$9&lt;=$F552,NOT(ISBLANK($F552))),$G552,"")</f>
        <v/>
      </c>
      <c r="R552" s="186" t="str">
        <f aca="false">IF(AND(R$9&gt;=$E552,R$9&lt;=$F552,NOT(ISBLANK($F552))),$G552,"")</f>
        <v/>
      </c>
    </row>
    <row r="553" customFormat="false" ht="15.05" hidden="true" customHeight="false" outlineLevel="0" collapsed="false">
      <c r="L553" s="186" t="str">
        <f aca="false">IF(AND(L$9&gt;=$E553,L$9&lt;=$F553,NOT(ISBLANK($F553))),$G553,"")</f>
        <v/>
      </c>
      <c r="M553" s="186" t="str">
        <f aca="false">IF(AND(M$9&gt;=$E553,M$9&lt;=$F553,NOT(ISBLANK($F553))),$G553,"")</f>
        <v/>
      </c>
      <c r="N553" s="186" t="str">
        <f aca="false">IF(AND(N$9&gt;=$E553,N$9&lt;=$F553,NOT(ISBLANK($F553))),$G553,"")</f>
        <v/>
      </c>
      <c r="O553" s="186" t="str">
        <f aca="false">IF(AND(O$9&gt;=$E553,O$9&lt;=$F553,NOT(ISBLANK($F553))),$G553,"")</f>
        <v/>
      </c>
      <c r="P553" s="186" t="str">
        <f aca="false">IF(AND(P$9&gt;=$E553,P$9&lt;=$F553,NOT(ISBLANK($F553))),$G553,"")</f>
        <v/>
      </c>
      <c r="Q553" s="186" t="str">
        <f aca="false">IF(AND(Q$9&gt;=$E553,Q$9&lt;=$F553,NOT(ISBLANK($F553))),$G553,"")</f>
        <v/>
      </c>
      <c r="R553" s="186" t="str">
        <f aca="false">IF(AND(R$9&gt;=$E553,R$9&lt;=$F553,NOT(ISBLANK($F553))),$G553,"")</f>
        <v/>
      </c>
    </row>
    <row r="554" customFormat="false" ht="15.05" hidden="true" customHeight="false" outlineLevel="0" collapsed="false">
      <c r="L554" s="186" t="str">
        <f aca="false">IF(AND(L$9&gt;=$E554,L$9&lt;=$F554,NOT(ISBLANK($F554))),$G554,"")</f>
        <v/>
      </c>
      <c r="M554" s="186" t="str">
        <f aca="false">IF(AND(M$9&gt;=$E554,M$9&lt;=$F554,NOT(ISBLANK($F554))),$G554,"")</f>
        <v/>
      </c>
      <c r="N554" s="186" t="str">
        <f aca="false">IF(AND(N$9&gt;=$E554,N$9&lt;=$F554,NOT(ISBLANK($F554))),$G554,"")</f>
        <v/>
      </c>
      <c r="O554" s="186" t="str">
        <f aca="false">IF(AND(O$9&gt;=$E554,O$9&lt;=$F554,NOT(ISBLANK($F554))),$G554,"")</f>
        <v/>
      </c>
      <c r="P554" s="186" t="str">
        <f aca="false">IF(AND(P$9&gt;=$E554,P$9&lt;=$F554,NOT(ISBLANK($F554))),$G554,"")</f>
        <v/>
      </c>
      <c r="Q554" s="186" t="str">
        <f aca="false">IF(AND(Q$9&gt;=$E554,Q$9&lt;=$F554,NOT(ISBLANK($F554))),$G554,"")</f>
        <v/>
      </c>
      <c r="R554" s="186" t="str">
        <f aca="false">IF(AND(R$9&gt;=$E554,R$9&lt;=$F554,NOT(ISBLANK($F554))),$G554,"")</f>
        <v/>
      </c>
    </row>
    <row r="555" customFormat="false" ht="15.05" hidden="true" customHeight="false" outlineLevel="0" collapsed="false">
      <c r="L555" s="186" t="str">
        <f aca="false">IF(AND(L$9&gt;=$E555,L$9&lt;=$F555,NOT(ISBLANK($F555))),$G555,"")</f>
        <v/>
      </c>
      <c r="M555" s="186" t="str">
        <f aca="false">IF(AND(M$9&gt;=$E555,M$9&lt;=$F555,NOT(ISBLANK($F555))),$G555,"")</f>
        <v/>
      </c>
      <c r="N555" s="186" t="str">
        <f aca="false">IF(AND(N$9&gt;=$E555,N$9&lt;=$F555,NOT(ISBLANK($F555))),$G555,"")</f>
        <v/>
      </c>
      <c r="O555" s="186" t="str">
        <f aca="false">IF(AND(O$9&gt;=$E555,O$9&lt;=$F555,NOT(ISBLANK($F555))),$G555,"")</f>
        <v/>
      </c>
      <c r="P555" s="186" t="str">
        <f aca="false">IF(AND(P$9&gt;=$E555,P$9&lt;=$F555,NOT(ISBLANK($F555))),$G555,"")</f>
        <v/>
      </c>
      <c r="Q555" s="186" t="str">
        <f aca="false">IF(AND(Q$9&gt;=$E555,Q$9&lt;=$F555,NOT(ISBLANK($F555))),$G555,"")</f>
        <v/>
      </c>
      <c r="R555" s="186" t="str">
        <f aca="false">IF(AND(R$9&gt;=$E555,R$9&lt;=$F555,NOT(ISBLANK($F555))),$G555,"")</f>
        <v/>
      </c>
    </row>
    <row r="556" customFormat="false" ht="15.05" hidden="true" customHeight="false" outlineLevel="0" collapsed="false">
      <c r="L556" s="186" t="str">
        <f aca="false">IF(AND(L$9&gt;=$E556,L$9&lt;=$F556,NOT(ISBLANK($F556))),$G556,"")</f>
        <v/>
      </c>
      <c r="M556" s="186" t="str">
        <f aca="false">IF(AND(M$9&gt;=$E556,M$9&lt;=$F556,NOT(ISBLANK($F556))),$G556,"")</f>
        <v/>
      </c>
      <c r="N556" s="186" t="str">
        <f aca="false">IF(AND(N$9&gt;=$E556,N$9&lt;=$F556,NOT(ISBLANK($F556))),$G556,"")</f>
        <v/>
      </c>
      <c r="O556" s="186" t="str">
        <f aca="false">IF(AND(O$9&gt;=$E556,O$9&lt;=$F556,NOT(ISBLANK($F556))),$G556,"")</f>
        <v/>
      </c>
      <c r="P556" s="186" t="str">
        <f aca="false">IF(AND(P$9&gt;=$E556,P$9&lt;=$F556,NOT(ISBLANK($F556))),$G556,"")</f>
        <v/>
      </c>
      <c r="Q556" s="186" t="str">
        <f aca="false">IF(AND(Q$9&gt;=$E556,Q$9&lt;=$F556,NOT(ISBLANK($F556))),$G556,"")</f>
        <v/>
      </c>
      <c r="R556" s="186" t="str">
        <f aca="false">IF(AND(R$9&gt;=$E556,R$9&lt;=$F556,NOT(ISBLANK($F556))),$G556,"")</f>
        <v/>
      </c>
    </row>
    <row r="557" customFormat="false" ht="15.05" hidden="true" customHeight="false" outlineLevel="0" collapsed="false">
      <c r="L557" s="186" t="str">
        <f aca="false">IF(AND(L$9&gt;=$E557,L$9&lt;=$F557,NOT(ISBLANK($F557))),$G557,"")</f>
        <v/>
      </c>
      <c r="M557" s="186" t="str">
        <f aca="false">IF(AND(M$9&gt;=$E557,M$9&lt;=$F557,NOT(ISBLANK($F557))),$G557,"")</f>
        <v/>
      </c>
      <c r="N557" s="186" t="str">
        <f aca="false">IF(AND(N$9&gt;=$E557,N$9&lt;=$F557,NOT(ISBLANK($F557))),$G557,"")</f>
        <v/>
      </c>
      <c r="O557" s="186" t="str">
        <f aca="false">IF(AND(O$9&gt;=$E557,O$9&lt;=$F557,NOT(ISBLANK($F557))),$G557,"")</f>
        <v/>
      </c>
      <c r="P557" s="186" t="str">
        <f aca="false">IF(AND(P$9&gt;=$E557,P$9&lt;=$F557,NOT(ISBLANK($F557))),$G557,"")</f>
        <v/>
      </c>
      <c r="Q557" s="186" t="str">
        <f aca="false">IF(AND(Q$9&gt;=$E557,Q$9&lt;=$F557,NOT(ISBLANK($F557))),$G557,"")</f>
        <v/>
      </c>
      <c r="R557" s="186" t="str">
        <f aca="false">IF(AND(R$9&gt;=$E557,R$9&lt;=$F557,NOT(ISBLANK($F557))),$G557,"")</f>
        <v/>
      </c>
    </row>
    <row r="558" customFormat="false" ht="15.05" hidden="true" customHeight="false" outlineLevel="0" collapsed="false">
      <c r="L558" s="186" t="str">
        <f aca="false">IF(AND(L$9&gt;=$E558,L$9&lt;=$F558,NOT(ISBLANK($F558))),$G558,"")</f>
        <v/>
      </c>
      <c r="M558" s="186" t="str">
        <f aca="false">IF(AND(M$9&gt;=$E558,M$9&lt;=$F558,NOT(ISBLANK($F558))),$G558,"")</f>
        <v/>
      </c>
      <c r="N558" s="186" t="str">
        <f aca="false">IF(AND(N$9&gt;=$E558,N$9&lt;=$F558,NOT(ISBLANK($F558))),$G558,"")</f>
        <v/>
      </c>
      <c r="O558" s="186" t="str">
        <f aca="false">IF(AND(O$9&gt;=$E558,O$9&lt;=$F558,NOT(ISBLANK($F558))),$G558,"")</f>
        <v/>
      </c>
      <c r="P558" s="186" t="str">
        <f aca="false">IF(AND(P$9&gt;=$E558,P$9&lt;=$F558,NOT(ISBLANK($F558))),$G558,"")</f>
        <v/>
      </c>
      <c r="Q558" s="186" t="str">
        <f aca="false">IF(AND(Q$9&gt;=$E558,Q$9&lt;=$F558,NOT(ISBLANK($F558))),$G558,"")</f>
        <v/>
      </c>
      <c r="R558" s="186" t="str">
        <f aca="false">IF(AND(R$9&gt;=$E558,R$9&lt;=$F558,NOT(ISBLANK($F558))),$G558,"")</f>
        <v/>
      </c>
    </row>
    <row r="559" customFormat="false" ht="15.05" hidden="true" customHeight="false" outlineLevel="0" collapsed="false">
      <c r="L559" s="186" t="str">
        <f aca="false">IF(AND(L$9&gt;=$E559,L$9&lt;=$F559,NOT(ISBLANK($F559))),$G559,"")</f>
        <v/>
      </c>
      <c r="M559" s="186" t="str">
        <f aca="false">IF(AND(M$9&gt;=$E559,M$9&lt;=$F559,NOT(ISBLANK($F559))),$G559,"")</f>
        <v/>
      </c>
      <c r="N559" s="186" t="str">
        <f aca="false">IF(AND(N$9&gt;=$E559,N$9&lt;=$F559,NOT(ISBLANK($F559))),$G559,"")</f>
        <v/>
      </c>
      <c r="O559" s="186" t="str">
        <f aca="false">IF(AND(O$9&gt;=$E559,O$9&lt;=$F559,NOT(ISBLANK($F559))),$G559,"")</f>
        <v/>
      </c>
      <c r="P559" s="186" t="str">
        <f aca="false">IF(AND(P$9&gt;=$E559,P$9&lt;=$F559,NOT(ISBLANK($F559))),$G559,"")</f>
        <v/>
      </c>
      <c r="Q559" s="186" t="str">
        <f aca="false">IF(AND(Q$9&gt;=$E559,Q$9&lt;=$F559,NOT(ISBLANK($F559))),$G559,"")</f>
        <v/>
      </c>
      <c r="R559" s="186" t="str">
        <f aca="false">IF(AND(R$9&gt;=$E559,R$9&lt;=$F559,NOT(ISBLANK($F559))),$G559,"")</f>
        <v/>
      </c>
    </row>
    <row r="560" customFormat="false" ht="15.05" hidden="true" customHeight="false" outlineLevel="0" collapsed="false">
      <c r="L560" s="186" t="str">
        <f aca="false">IF(AND(L$9&gt;=$E560,L$9&lt;=$F560,NOT(ISBLANK($F560))),$G560,"")</f>
        <v/>
      </c>
      <c r="M560" s="186" t="str">
        <f aca="false">IF(AND(M$9&gt;=$E560,M$9&lt;=$F560,NOT(ISBLANK($F560))),$G560,"")</f>
        <v/>
      </c>
      <c r="N560" s="186" t="str">
        <f aca="false">IF(AND(N$9&gt;=$E560,N$9&lt;=$F560,NOT(ISBLANK($F560))),$G560,"")</f>
        <v/>
      </c>
      <c r="O560" s="186" t="str">
        <f aca="false">IF(AND(O$9&gt;=$E560,O$9&lt;=$F560,NOT(ISBLANK($F560))),$G560,"")</f>
        <v/>
      </c>
      <c r="P560" s="186" t="str">
        <f aca="false">IF(AND(P$9&gt;=$E560,P$9&lt;=$F560,NOT(ISBLANK($F560))),$G560,"")</f>
        <v/>
      </c>
      <c r="Q560" s="186" t="str">
        <f aca="false">IF(AND(Q$9&gt;=$E560,Q$9&lt;=$F560,NOT(ISBLANK($F560))),$G560,"")</f>
        <v/>
      </c>
      <c r="R560" s="186" t="str">
        <f aca="false">IF(AND(R$9&gt;=$E560,R$9&lt;=$F560,NOT(ISBLANK($F560))),$G560,"")</f>
        <v/>
      </c>
    </row>
    <row r="561" customFormat="false" ht="15.05" hidden="true" customHeight="false" outlineLevel="0" collapsed="false">
      <c r="L561" s="186" t="str">
        <f aca="false">IF(AND(L$9&gt;=$E561,L$9&lt;=$F561,NOT(ISBLANK($F561))),$G561,"")</f>
        <v/>
      </c>
      <c r="M561" s="186" t="str">
        <f aca="false">IF(AND(M$9&gt;=$E561,M$9&lt;=$F561,NOT(ISBLANK($F561))),$G561,"")</f>
        <v/>
      </c>
      <c r="N561" s="186" t="str">
        <f aca="false">IF(AND(N$9&gt;=$E561,N$9&lt;=$F561,NOT(ISBLANK($F561))),$G561,"")</f>
        <v/>
      </c>
      <c r="O561" s="186" t="str">
        <f aca="false">IF(AND(O$9&gt;=$E561,O$9&lt;=$F561,NOT(ISBLANK($F561))),$G561,"")</f>
        <v/>
      </c>
      <c r="P561" s="186" t="str">
        <f aca="false">IF(AND(P$9&gt;=$E561,P$9&lt;=$F561,NOT(ISBLANK($F561))),$G561,"")</f>
        <v/>
      </c>
      <c r="Q561" s="186" t="str">
        <f aca="false">IF(AND(Q$9&gt;=$E561,Q$9&lt;=$F561,NOT(ISBLANK($F561))),$G561,"")</f>
        <v/>
      </c>
      <c r="R561" s="186" t="str">
        <f aca="false">IF(AND(R$9&gt;=$E561,R$9&lt;=$F561,NOT(ISBLANK($F561))),$G561,"")</f>
        <v/>
      </c>
    </row>
    <row r="562" customFormat="false" ht="15.05" hidden="true" customHeight="false" outlineLevel="0" collapsed="false">
      <c r="L562" s="186" t="str">
        <f aca="false">IF(AND(L$9&gt;=$E562,L$9&lt;=$F562,NOT(ISBLANK($F562))),$G562,"")</f>
        <v/>
      </c>
      <c r="M562" s="186" t="str">
        <f aca="false">IF(AND(M$9&gt;=$E562,M$9&lt;=$F562,NOT(ISBLANK($F562))),$G562,"")</f>
        <v/>
      </c>
      <c r="N562" s="186" t="str">
        <f aca="false">IF(AND(N$9&gt;=$E562,N$9&lt;=$F562,NOT(ISBLANK($F562))),$G562,"")</f>
        <v/>
      </c>
      <c r="O562" s="186" t="str">
        <f aca="false">IF(AND(O$9&gt;=$E562,O$9&lt;=$F562,NOT(ISBLANK($F562))),$G562,"")</f>
        <v/>
      </c>
      <c r="P562" s="186" t="str">
        <f aca="false">IF(AND(P$9&gt;=$E562,P$9&lt;=$F562,NOT(ISBLANK($F562))),$G562,"")</f>
        <v/>
      </c>
      <c r="Q562" s="186" t="str">
        <f aca="false">IF(AND(Q$9&gt;=$E562,Q$9&lt;=$F562,NOT(ISBLANK($F562))),$G562,"")</f>
        <v/>
      </c>
      <c r="R562" s="186" t="str">
        <f aca="false">IF(AND(R$9&gt;=$E562,R$9&lt;=$F562,NOT(ISBLANK($F562))),$G562,"")</f>
        <v/>
      </c>
    </row>
    <row r="563" customFormat="false" ht="15.05" hidden="true" customHeight="false" outlineLevel="0" collapsed="false">
      <c r="L563" s="186" t="str">
        <f aca="false">IF(AND(L$9&gt;=$E563,L$9&lt;=$F563,NOT(ISBLANK($F563))),$G563,"")</f>
        <v/>
      </c>
      <c r="M563" s="186" t="str">
        <f aca="false">IF(AND(M$9&gt;=$E563,M$9&lt;=$F563,NOT(ISBLANK($F563))),$G563,"")</f>
        <v/>
      </c>
      <c r="N563" s="186" t="str">
        <f aca="false">IF(AND(N$9&gt;=$E563,N$9&lt;=$F563,NOT(ISBLANK($F563))),$G563,"")</f>
        <v/>
      </c>
      <c r="O563" s="186" t="str">
        <f aca="false">IF(AND(O$9&gt;=$E563,O$9&lt;=$F563,NOT(ISBLANK($F563))),$G563,"")</f>
        <v/>
      </c>
      <c r="P563" s="186" t="str">
        <f aca="false">IF(AND(P$9&gt;=$E563,P$9&lt;=$F563,NOT(ISBLANK($F563))),$G563,"")</f>
        <v/>
      </c>
      <c r="Q563" s="186" t="str">
        <f aca="false">IF(AND(Q$9&gt;=$E563,Q$9&lt;=$F563,NOT(ISBLANK($F563))),$G563,"")</f>
        <v/>
      </c>
      <c r="R563" s="186" t="str">
        <f aca="false">IF(AND(R$9&gt;=$E563,R$9&lt;=$F563,NOT(ISBLANK($F563))),$G563,"")</f>
        <v/>
      </c>
    </row>
    <row r="564" customFormat="false" ht="15.05" hidden="true" customHeight="false" outlineLevel="0" collapsed="false">
      <c r="L564" s="186" t="str">
        <f aca="false">IF(AND(L$9&gt;=$E564,L$9&lt;=$F564,NOT(ISBLANK($F564))),$G564,"")</f>
        <v/>
      </c>
      <c r="M564" s="186" t="str">
        <f aca="false">IF(AND(M$9&gt;=$E564,M$9&lt;=$F564,NOT(ISBLANK($F564))),$G564,"")</f>
        <v/>
      </c>
      <c r="N564" s="186" t="str">
        <f aca="false">IF(AND(N$9&gt;=$E564,N$9&lt;=$F564,NOT(ISBLANK($F564))),$G564,"")</f>
        <v/>
      </c>
      <c r="O564" s="186" t="str">
        <f aca="false">IF(AND(O$9&gt;=$E564,O$9&lt;=$F564,NOT(ISBLANK($F564))),$G564,"")</f>
        <v/>
      </c>
      <c r="P564" s="186" t="str">
        <f aca="false">IF(AND(P$9&gt;=$E564,P$9&lt;=$F564,NOT(ISBLANK($F564))),$G564,"")</f>
        <v/>
      </c>
      <c r="Q564" s="186" t="str">
        <f aca="false">IF(AND(Q$9&gt;=$E564,Q$9&lt;=$F564,NOT(ISBLANK($F564))),$G564,"")</f>
        <v/>
      </c>
      <c r="R564" s="186" t="str">
        <f aca="false">IF(AND(R$9&gt;=$E564,R$9&lt;=$F564,NOT(ISBLANK($F564))),$G564,"")</f>
        <v/>
      </c>
    </row>
    <row r="565" customFormat="false" ht="15.05" hidden="true" customHeight="false" outlineLevel="0" collapsed="false">
      <c r="L565" s="186" t="str">
        <f aca="false">IF(AND(L$9&gt;=$E565,L$9&lt;=$F565,NOT(ISBLANK($F565))),$G565,"")</f>
        <v/>
      </c>
      <c r="M565" s="186" t="str">
        <f aca="false">IF(AND(M$9&gt;=$E565,M$9&lt;=$F565,NOT(ISBLANK($F565))),$G565,"")</f>
        <v/>
      </c>
      <c r="N565" s="186" t="str">
        <f aca="false">IF(AND(N$9&gt;=$E565,N$9&lt;=$F565,NOT(ISBLANK($F565))),$G565,"")</f>
        <v/>
      </c>
      <c r="O565" s="186" t="str">
        <f aca="false">IF(AND(O$9&gt;=$E565,O$9&lt;=$F565,NOT(ISBLANK($F565))),$G565,"")</f>
        <v/>
      </c>
      <c r="P565" s="186" t="str">
        <f aca="false">IF(AND(P$9&gt;=$E565,P$9&lt;=$F565,NOT(ISBLANK($F565))),$G565,"")</f>
        <v/>
      </c>
      <c r="Q565" s="186" t="str">
        <f aca="false">IF(AND(Q$9&gt;=$E565,Q$9&lt;=$F565,NOT(ISBLANK($F565))),$G565,"")</f>
        <v/>
      </c>
      <c r="R565" s="186" t="str">
        <f aca="false">IF(AND(R$9&gt;=$E565,R$9&lt;=$F565,NOT(ISBLANK($F565))),$G565,"")</f>
        <v/>
      </c>
    </row>
    <row r="566" customFormat="false" ht="15.05" hidden="true" customHeight="false" outlineLevel="0" collapsed="false">
      <c r="L566" s="186" t="str">
        <f aca="false">IF(AND(L$9&gt;=$E566,L$9&lt;=$F566,NOT(ISBLANK($F566))),$G566,"")</f>
        <v/>
      </c>
      <c r="M566" s="186" t="str">
        <f aca="false">IF(AND(M$9&gt;=$E566,M$9&lt;=$F566,NOT(ISBLANK($F566))),$G566,"")</f>
        <v/>
      </c>
      <c r="N566" s="186" t="str">
        <f aca="false">IF(AND(N$9&gt;=$E566,N$9&lt;=$F566,NOT(ISBLANK($F566))),$G566,"")</f>
        <v/>
      </c>
      <c r="O566" s="186" t="str">
        <f aca="false">IF(AND(O$9&gt;=$E566,O$9&lt;=$F566,NOT(ISBLANK($F566))),$G566,"")</f>
        <v/>
      </c>
      <c r="P566" s="186" t="str">
        <f aca="false">IF(AND(P$9&gt;=$E566,P$9&lt;=$F566,NOT(ISBLANK($F566))),$G566,"")</f>
        <v/>
      </c>
      <c r="Q566" s="186" t="str">
        <f aca="false">IF(AND(Q$9&gt;=$E566,Q$9&lt;=$F566,NOT(ISBLANK($F566))),$G566,"")</f>
        <v/>
      </c>
      <c r="R566" s="186" t="str">
        <f aca="false">IF(AND(R$9&gt;=$E566,R$9&lt;=$F566,NOT(ISBLANK($F566))),$G566,"")</f>
        <v/>
      </c>
    </row>
    <row r="567" customFormat="false" ht="15.05" hidden="true" customHeight="false" outlineLevel="0" collapsed="false">
      <c r="L567" s="186" t="str">
        <f aca="false">IF(AND(L$9&gt;=$E567,L$9&lt;=$F567,NOT(ISBLANK($F567))),$G567,"")</f>
        <v/>
      </c>
      <c r="M567" s="186" t="str">
        <f aca="false">IF(AND(M$9&gt;=$E567,M$9&lt;=$F567,NOT(ISBLANK($F567))),$G567,"")</f>
        <v/>
      </c>
      <c r="N567" s="186" t="str">
        <f aca="false">IF(AND(N$9&gt;=$E567,N$9&lt;=$F567,NOT(ISBLANK($F567))),$G567,"")</f>
        <v/>
      </c>
      <c r="O567" s="186" t="str">
        <f aca="false">IF(AND(O$9&gt;=$E567,O$9&lt;=$F567,NOT(ISBLANK($F567))),$G567,"")</f>
        <v/>
      </c>
      <c r="P567" s="186" t="str">
        <f aca="false">IF(AND(P$9&gt;=$E567,P$9&lt;=$F567,NOT(ISBLANK($F567))),$G567,"")</f>
        <v/>
      </c>
      <c r="Q567" s="186" t="str">
        <f aca="false">IF(AND(Q$9&gt;=$E567,Q$9&lt;=$F567,NOT(ISBLANK($F567))),$G567,"")</f>
        <v/>
      </c>
      <c r="R567" s="186" t="str">
        <f aca="false">IF(AND(R$9&gt;=$E567,R$9&lt;=$F567,NOT(ISBLANK($F567))),$G567,"")</f>
        <v/>
      </c>
    </row>
    <row r="568" customFormat="false" ht="15.05" hidden="true" customHeight="false" outlineLevel="0" collapsed="false">
      <c r="L568" s="186" t="str">
        <f aca="false">IF(AND(L$9&gt;=$E568,L$9&lt;=$F568,NOT(ISBLANK($F568))),$G568,"")</f>
        <v/>
      </c>
      <c r="M568" s="186" t="str">
        <f aca="false">IF(AND(M$9&gt;=$E568,M$9&lt;=$F568,NOT(ISBLANK($F568))),$G568,"")</f>
        <v/>
      </c>
      <c r="N568" s="186" t="str">
        <f aca="false">IF(AND(N$9&gt;=$E568,N$9&lt;=$F568,NOT(ISBLANK($F568))),$G568,"")</f>
        <v/>
      </c>
      <c r="O568" s="186" t="str">
        <f aca="false">IF(AND(O$9&gt;=$E568,O$9&lt;=$F568,NOT(ISBLANK($F568))),$G568,"")</f>
        <v/>
      </c>
      <c r="P568" s="186" t="str">
        <f aca="false">IF(AND(P$9&gt;=$E568,P$9&lt;=$F568,NOT(ISBLANK($F568))),$G568,"")</f>
        <v/>
      </c>
      <c r="Q568" s="186" t="str">
        <f aca="false">IF(AND(Q$9&gt;=$E568,Q$9&lt;=$F568,NOT(ISBLANK($F568))),$G568,"")</f>
        <v/>
      </c>
      <c r="R568" s="186" t="str">
        <f aca="false">IF(AND(R$9&gt;=$E568,R$9&lt;=$F568,NOT(ISBLANK($F568))),$G568,"")</f>
        <v/>
      </c>
    </row>
    <row r="569" customFormat="false" ht="15.05" hidden="true" customHeight="false" outlineLevel="0" collapsed="false">
      <c r="L569" s="186" t="str">
        <f aca="false">IF(AND(L$9&gt;=$E569,L$9&lt;=$F569,NOT(ISBLANK($F569))),$G569,"")</f>
        <v/>
      </c>
      <c r="M569" s="186" t="str">
        <f aca="false">IF(AND(M$9&gt;=$E569,M$9&lt;=$F569,NOT(ISBLANK($F569))),$G569,"")</f>
        <v/>
      </c>
      <c r="N569" s="186" t="str">
        <f aca="false">IF(AND(N$9&gt;=$E569,N$9&lt;=$F569,NOT(ISBLANK($F569))),$G569,"")</f>
        <v/>
      </c>
      <c r="O569" s="186" t="str">
        <f aca="false">IF(AND(O$9&gt;=$E569,O$9&lt;=$F569,NOT(ISBLANK($F569))),$G569,"")</f>
        <v/>
      </c>
      <c r="P569" s="186" t="str">
        <f aca="false">IF(AND(P$9&gt;=$E569,P$9&lt;=$F569,NOT(ISBLANK($F569))),$G569,"")</f>
        <v/>
      </c>
      <c r="Q569" s="186" t="str">
        <f aca="false">IF(AND(Q$9&gt;=$E569,Q$9&lt;=$F569,NOT(ISBLANK($F569))),$G569,"")</f>
        <v/>
      </c>
      <c r="R569" s="186" t="str">
        <f aca="false">IF(AND(R$9&gt;=$E569,R$9&lt;=$F569,NOT(ISBLANK($F569))),$G569,"")</f>
        <v/>
      </c>
    </row>
    <row r="570" customFormat="false" ht="15.05" hidden="true" customHeight="false" outlineLevel="0" collapsed="false">
      <c r="L570" s="186" t="str">
        <f aca="false">IF(AND(L$9&gt;=$E570,L$9&lt;=$F570,NOT(ISBLANK($F570))),$G570,"")</f>
        <v/>
      </c>
      <c r="M570" s="186" t="str">
        <f aca="false">IF(AND(M$9&gt;=$E570,M$9&lt;=$F570,NOT(ISBLANK($F570))),$G570,"")</f>
        <v/>
      </c>
      <c r="N570" s="186" t="str">
        <f aca="false">IF(AND(N$9&gt;=$E570,N$9&lt;=$F570,NOT(ISBLANK($F570))),$G570,"")</f>
        <v/>
      </c>
      <c r="O570" s="186" t="str">
        <f aca="false">IF(AND(O$9&gt;=$E570,O$9&lt;=$F570,NOT(ISBLANK($F570))),$G570,"")</f>
        <v/>
      </c>
      <c r="P570" s="186" t="str">
        <f aca="false">IF(AND(P$9&gt;=$E570,P$9&lt;=$F570,NOT(ISBLANK($F570))),$G570,"")</f>
        <v/>
      </c>
      <c r="Q570" s="186" t="str">
        <f aca="false">IF(AND(Q$9&gt;=$E570,Q$9&lt;=$F570,NOT(ISBLANK($F570))),$G570,"")</f>
        <v/>
      </c>
      <c r="R570" s="186" t="str">
        <f aca="false">IF(AND(R$9&gt;=$E570,R$9&lt;=$F570,NOT(ISBLANK($F570))),$G570,"")</f>
        <v/>
      </c>
    </row>
    <row r="571" customFormat="false" ht="15.05" hidden="true" customHeight="false" outlineLevel="0" collapsed="false">
      <c r="L571" s="186" t="str">
        <f aca="false">IF(AND(L$9&gt;=$E571,L$9&lt;=$F571,NOT(ISBLANK($F571))),$G571,"")</f>
        <v/>
      </c>
      <c r="M571" s="186" t="str">
        <f aca="false">IF(AND(M$9&gt;=$E571,M$9&lt;=$F571,NOT(ISBLANK($F571))),$G571,"")</f>
        <v/>
      </c>
      <c r="N571" s="186" t="str">
        <f aca="false">IF(AND(N$9&gt;=$E571,N$9&lt;=$F571,NOT(ISBLANK($F571))),$G571,"")</f>
        <v/>
      </c>
      <c r="O571" s="186" t="str">
        <f aca="false">IF(AND(O$9&gt;=$E571,O$9&lt;=$F571,NOT(ISBLANK($F571))),$G571,"")</f>
        <v/>
      </c>
      <c r="P571" s="186" t="str">
        <f aca="false">IF(AND(P$9&gt;=$E571,P$9&lt;=$F571,NOT(ISBLANK($F571))),$G571,"")</f>
        <v/>
      </c>
      <c r="Q571" s="186" t="str">
        <f aca="false">IF(AND(Q$9&gt;=$E571,Q$9&lt;=$F571,NOT(ISBLANK($F571))),$G571,"")</f>
        <v/>
      </c>
      <c r="R571" s="186" t="str">
        <f aca="false">IF(AND(R$9&gt;=$E571,R$9&lt;=$F571,NOT(ISBLANK($F571))),$G571,"")</f>
        <v/>
      </c>
    </row>
    <row r="572" customFormat="false" ht="15.05" hidden="true" customHeight="false" outlineLevel="0" collapsed="false">
      <c r="L572" s="186" t="str">
        <f aca="false">IF(AND(L$9&gt;=$E572,L$9&lt;=$F572,NOT(ISBLANK($F572))),$G572,"")</f>
        <v/>
      </c>
      <c r="M572" s="186" t="str">
        <f aca="false">IF(AND(M$9&gt;=$E572,M$9&lt;=$F572,NOT(ISBLANK($F572))),$G572,"")</f>
        <v/>
      </c>
      <c r="N572" s="186" t="str">
        <f aca="false">IF(AND(N$9&gt;=$E572,N$9&lt;=$F572,NOT(ISBLANK($F572))),$G572,"")</f>
        <v/>
      </c>
      <c r="O572" s="186" t="str">
        <f aca="false">IF(AND(O$9&gt;=$E572,O$9&lt;=$F572,NOT(ISBLANK($F572))),$G572,"")</f>
        <v/>
      </c>
      <c r="P572" s="186" t="str">
        <f aca="false">IF(AND(P$9&gt;=$E572,P$9&lt;=$F572,NOT(ISBLANK($F572))),$G572,"")</f>
        <v/>
      </c>
      <c r="Q572" s="186" t="str">
        <f aca="false">IF(AND(Q$9&gt;=$E572,Q$9&lt;=$F572,NOT(ISBLANK($F572))),$G572,"")</f>
        <v/>
      </c>
      <c r="R572" s="186" t="str">
        <f aca="false">IF(AND(R$9&gt;=$E572,R$9&lt;=$F572,NOT(ISBLANK($F572))),$G572,"")</f>
        <v/>
      </c>
    </row>
    <row r="573" customFormat="false" ht="15.05" hidden="true" customHeight="false" outlineLevel="0" collapsed="false">
      <c r="L573" s="186" t="str">
        <f aca="false">IF(AND(L$9&gt;=$E573,L$9&lt;=$F573,NOT(ISBLANK($F573))),$G573,"")</f>
        <v/>
      </c>
      <c r="M573" s="186" t="str">
        <f aca="false">IF(AND(M$9&gt;=$E573,M$9&lt;=$F573,NOT(ISBLANK($F573))),$G573,"")</f>
        <v/>
      </c>
      <c r="N573" s="186" t="str">
        <f aca="false">IF(AND(N$9&gt;=$E573,N$9&lt;=$F573,NOT(ISBLANK($F573))),$G573,"")</f>
        <v/>
      </c>
      <c r="O573" s="186" t="str">
        <f aca="false">IF(AND(O$9&gt;=$E573,O$9&lt;=$F573,NOT(ISBLANK($F573))),$G573,"")</f>
        <v/>
      </c>
      <c r="P573" s="186" t="str">
        <f aca="false">IF(AND(P$9&gt;=$E573,P$9&lt;=$F573,NOT(ISBLANK($F573))),$G573,"")</f>
        <v/>
      </c>
      <c r="Q573" s="186" t="str">
        <f aca="false">IF(AND(Q$9&gt;=$E573,Q$9&lt;=$F573,NOT(ISBLANK($F573))),$G573,"")</f>
        <v/>
      </c>
      <c r="R573" s="186" t="str">
        <f aca="false">IF(AND(R$9&gt;=$E573,R$9&lt;=$F573,NOT(ISBLANK($F573))),$G573,"")</f>
        <v/>
      </c>
    </row>
    <row r="574" customFormat="false" ht="15.05" hidden="true" customHeight="false" outlineLevel="0" collapsed="false">
      <c r="L574" s="186" t="str">
        <f aca="false">IF(AND(L$9&gt;=$E574,L$9&lt;=$F574,NOT(ISBLANK($F574))),$G574,"")</f>
        <v/>
      </c>
      <c r="M574" s="186" t="str">
        <f aca="false">IF(AND(M$9&gt;=$E574,M$9&lt;=$F574,NOT(ISBLANK($F574))),$G574,"")</f>
        <v/>
      </c>
      <c r="N574" s="186" t="str">
        <f aca="false">IF(AND(N$9&gt;=$E574,N$9&lt;=$F574,NOT(ISBLANK($F574))),$G574,"")</f>
        <v/>
      </c>
      <c r="O574" s="186" t="str">
        <f aca="false">IF(AND(O$9&gt;=$E574,O$9&lt;=$F574,NOT(ISBLANK($F574))),$G574,"")</f>
        <v/>
      </c>
      <c r="P574" s="186" t="str">
        <f aca="false">IF(AND(P$9&gt;=$E574,P$9&lt;=$F574,NOT(ISBLANK($F574))),$G574,"")</f>
        <v/>
      </c>
      <c r="Q574" s="186" t="str">
        <f aca="false">IF(AND(Q$9&gt;=$E574,Q$9&lt;=$F574,NOT(ISBLANK($F574))),$G574,"")</f>
        <v/>
      </c>
      <c r="R574" s="186" t="str">
        <f aca="false">IF(AND(R$9&gt;=$E574,R$9&lt;=$F574,NOT(ISBLANK($F574))),$G574,"")</f>
        <v/>
      </c>
    </row>
    <row r="575" customFormat="false" ht="15.05" hidden="true" customHeight="false" outlineLevel="0" collapsed="false">
      <c r="L575" s="186" t="str">
        <f aca="false">IF(AND(L$9&gt;=$E575,L$9&lt;=$F575,NOT(ISBLANK($F575))),$G575,"")</f>
        <v/>
      </c>
      <c r="M575" s="186" t="str">
        <f aca="false">IF(AND(M$9&gt;=$E575,M$9&lt;=$F575,NOT(ISBLANK($F575))),$G575,"")</f>
        <v/>
      </c>
      <c r="N575" s="186" t="str">
        <f aca="false">IF(AND(N$9&gt;=$E575,N$9&lt;=$F575,NOT(ISBLANK($F575))),$G575,"")</f>
        <v/>
      </c>
      <c r="O575" s="186" t="str">
        <f aca="false">IF(AND(O$9&gt;=$E575,O$9&lt;=$F575,NOT(ISBLANK($F575))),$G575,"")</f>
        <v/>
      </c>
      <c r="P575" s="186" t="str">
        <f aca="false">IF(AND(P$9&gt;=$E575,P$9&lt;=$F575,NOT(ISBLANK($F575))),$G575,"")</f>
        <v/>
      </c>
      <c r="Q575" s="186" t="str">
        <f aca="false">IF(AND(Q$9&gt;=$E575,Q$9&lt;=$F575,NOT(ISBLANK($F575))),$G575,"")</f>
        <v/>
      </c>
      <c r="R575" s="186" t="str">
        <f aca="false">IF(AND(R$9&gt;=$E575,R$9&lt;=$F575,NOT(ISBLANK($F575))),$G575,"")</f>
        <v/>
      </c>
    </row>
    <row r="576" customFormat="false" ht="15.05" hidden="true" customHeight="false" outlineLevel="0" collapsed="false">
      <c r="L576" s="186" t="str">
        <f aca="false">IF(AND(L$9&gt;=$E576,L$9&lt;=$F576,NOT(ISBLANK($F576))),$G576,"")</f>
        <v/>
      </c>
      <c r="M576" s="186" t="str">
        <f aca="false">IF(AND(M$9&gt;=$E576,M$9&lt;=$F576,NOT(ISBLANK($F576))),$G576,"")</f>
        <v/>
      </c>
      <c r="N576" s="186" t="str">
        <f aca="false">IF(AND(N$9&gt;=$E576,N$9&lt;=$F576,NOT(ISBLANK($F576))),$G576,"")</f>
        <v/>
      </c>
      <c r="O576" s="186" t="str">
        <f aca="false">IF(AND(O$9&gt;=$E576,O$9&lt;=$F576,NOT(ISBLANK($F576))),$G576,"")</f>
        <v/>
      </c>
      <c r="P576" s="186" t="str">
        <f aca="false">IF(AND(P$9&gt;=$E576,P$9&lt;=$F576,NOT(ISBLANK($F576))),$G576,"")</f>
        <v/>
      </c>
      <c r="Q576" s="186" t="str">
        <f aca="false">IF(AND(Q$9&gt;=$E576,Q$9&lt;=$F576,NOT(ISBLANK($F576))),$G576,"")</f>
        <v/>
      </c>
      <c r="R576" s="186" t="str">
        <f aca="false">IF(AND(R$9&gt;=$E576,R$9&lt;=$F576,NOT(ISBLANK($F576))),$G576,"")</f>
        <v/>
      </c>
    </row>
    <row r="577" customFormat="false" ht="15.05" hidden="true" customHeight="false" outlineLevel="0" collapsed="false">
      <c r="L577" s="186" t="str">
        <f aca="false">IF(AND(L$9&gt;=$E577,L$9&lt;=$F577,NOT(ISBLANK($F577))),$G577,"")</f>
        <v/>
      </c>
      <c r="M577" s="186" t="str">
        <f aca="false">IF(AND(M$9&gt;=$E577,M$9&lt;=$F577,NOT(ISBLANK($F577))),$G577,"")</f>
        <v/>
      </c>
      <c r="N577" s="186" t="str">
        <f aca="false">IF(AND(N$9&gt;=$E577,N$9&lt;=$F577,NOT(ISBLANK($F577))),$G577,"")</f>
        <v/>
      </c>
      <c r="O577" s="186" t="str">
        <f aca="false">IF(AND(O$9&gt;=$E577,O$9&lt;=$F577,NOT(ISBLANK($F577))),$G577,"")</f>
        <v/>
      </c>
      <c r="P577" s="186" t="str">
        <f aca="false">IF(AND(P$9&gt;=$E577,P$9&lt;=$F577,NOT(ISBLANK($F577))),$G577,"")</f>
        <v/>
      </c>
      <c r="Q577" s="186" t="str">
        <f aca="false">IF(AND(Q$9&gt;=$E577,Q$9&lt;=$F577,NOT(ISBLANK($F577))),$G577,"")</f>
        <v/>
      </c>
      <c r="R577" s="186" t="str">
        <f aca="false">IF(AND(R$9&gt;=$E577,R$9&lt;=$F577,NOT(ISBLANK($F577))),$G577,"")</f>
        <v/>
      </c>
    </row>
    <row r="578" customFormat="false" ht="15.05" hidden="true" customHeight="false" outlineLevel="0" collapsed="false">
      <c r="L578" s="186" t="str">
        <f aca="false">IF(AND(L$9&gt;=$E578,L$9&lt;=$F578,NOT(ISBLANK($F578))),$G578,"")</f>
        <v/>
      </c>
      <c r="M578" s="186" t="str">
        <f aca="false">IF(AND(M$9&gt;=$E578,M$9&lt;=$F578,NOT(ISBLANK($F578))),$G578,"")</f>
        <v/>
      </c>
      <c r="N578" s="186" t="str">
        <f aca="false">IF(AND(N$9&gt;=$E578,N$9&lt;=$F578,NOT(ISBLANK($F578))),$G578,"")</f>
        <v/>
      </c>
      <c r="O578" s="186" t="str">
        <f aca="false">IF(AND(O$9&gt;=$E578,O$9&lt;=$F578,NOT(ISBLANK($F578))),$G578,"")</f>
        <v/>
      </c>
      <c r="P578" s="186" t="str">
        <f aca="false">IF(AND(P$9&gt;=$E578,P$9&lt;=$F578,NOT(ISBLANK($F578))),$G578,"")</f>
        <v/>
      </c>
      <c r="Q578" s="186" t="str">
        <f aca="false">IF(AND(Q$9&gt;=$E578,Q$9&lt;=$F578,NOT(ISBLANK($F578))),$G578,"")</f>
        <v/>
      </c>
      <c r="R578" s="186" t="str">
        <f aca="false">IF(AND(R$9&gt;=$E578,R$9&lt;=$F578,NOT(ISBLANK($F578))),$G578,"")</f>
        <v/>
      </c>
    </row>
    <row r="579" customFormat="false" ht="15.05" hidden="true" customHeight="false" outlineLevel="0" collapsed="false">
      <c r="L579" s="186" t="str">
        <f aca="false">IF(AND(L$9&gt;=$E579,L$9&lt;=$F579,NOT(ISBLANK($F579))),$G579,"")</f>
        <v/>
      </c>
      <c r="M579" s="186" t="str">
        <f aca="false">IF(AND(M$9&gt;=$E579,M$9&lt;=$F579,NOT(ISBLANK($F579))),$G579,"")</f>
        <v/>
      </c>
      <c r="N579" s="186" t="str">
        <f aca="false">IF(AND(N$9&gt;=$E579,N$9&lt;=$F579,NOT(ISBLANK($F579))),$G579,"")</f>
        <v/>
      </c>
      <c r="O579" s="186" t="str">
        <f aca="false">IF(AND(O$9&gt;=$E579,O$9&lt;=$F579,NOT(ISBLANK($F579))),$G579,"")</f>
        <v/>
      </c>
      <c r="P579" s="186" t="str">
        <f aca="false">IF(AND(P$9&gt;=$E579,P$9&lt;=$F579,NOT(ISBLANK($F579))),$G579,"")</f>
        <v/>
      </c>
      <c r="Q579" s="186" t="str">
        <f aca="false">IF(AND(Q$9&gt;=$E579,Q$9&lt;=$F579,NOT(ISBLANK($F579))),$G579,"")</f>
        <v/>
      </c>
      <c r="R579" s="186" t="str">
        <f aca="false">IF(AND(R$9&gt;=$E579,R$9&lt;=$F579,NOT(ISBLANK($F579))),$G579,"")</f>
        <v/>
      </c>
    </row>
    <row r="580" customFormat="false" ht="15.05" hidden="true" customHeight="false" outlineLevel="0" collapsed="false">
      <c r="L580" s="186" t="str">
        <f aca="false">IF(AND(L$9&gt;=$E580,L$9&lt;=$F580,NOT(ISBLANK($F580))),$G580,"")</f>
        <v/>
      </c>
      <c r="M580" s="186" t="str">
        <f aca="false">IF(AND(M$9&gt;=$E580,M$9&lt;=$F580,NOT(ISBLANK($F580))),$G580,"")</f>
        <v/>
      </c>
      <c r="N580" s="186" t="str">
        <f aca="false">IF(AND(N$9&gt;=$E580,N$9&lt;=$F580,NOT(ISBLANK($F580))),$G580,"")</f>
        <v/>
      </c>
      <c r="O580" s="186" t="str">
        <f aca="false">IF(AND(O$9&gt;=$E580,O$9&lt;=$F580,NOT(ISBLANK($F580))),$G580,"")</f>
        <v/>
      </c>
      <c r="P580" s="186" t="str">
        <f aca="false">IF(AND(P$9&gt;=$E580,P$9&lt;=$F580,NOT(ISBLANK($F580))),$G580,"")</f>
        <v/>
      </c>
      <c r="Q580" s="186" t="str">
        <f aca="false">IF(AND(Q$9&gt;=$E580,Q$9&lt;=$F580,NOT(ISBLANK($F580))),$G580,"")</f>
        <v/>
      </c>
      <c r="R580" s="186" t="str">
        <f aca="false">IF(AND(R$9&gt;=$E580,R$9&lt;=$F580,NOT(ISBLANK($F580))),$G580,"")</f>
        <v/>
      </c>
    </row>
    <row r="581" customFormat="false" ht="15.05" hidden="true" customHeight="false" outlineLevel="0" collapsed="false">
      <c r="L581" s="186" t="str">
        <f aca="false">IF(AND(L$9&gt;=$E581,L$9&lt;=$F581,NOT(ISBLANK($F581))),$G581,"")</f>
        <v/>
      </c>
      <c r="M581" s="186" t="str">
        <f aca="false">IF(AND(M$9&gt;=$E581,M$9&lt;=$F581,NOT(ISBLANK($F581))),$G581,"")</f>
        <v/>
      </c>
      <c r="N581" s="186" t="str">
        <f aca="false">IF(AND(N$9&gt;=$E581,N$9&lt;=$F581,NOT(ISBLANK($F581))),$G581,"")</f>
        <v/>
      </c>
      <c r="O581" s="186" t="str">
        <f aca="false">IF(AND(O$9&gt;=$E581,O$9&lt;=$F581,NOT(ISBLANK($F581))),$G581,"")</f>
        <v/>
      </c>
      <c r="P581" s="186" t="str">
        <f aca="false">IF(AND(P$9&gt;=$E581,P$9&lt;=$F581,NOT(ISBLANK($F581))),$G581,"")</f>
        <v/>
      </c>
      <c r="Q581" s="186" t="str">
        <f aca="false">IF(AND(Q$9&gt;=$E581,Q$9&lt;=$F581,NOT(ISBLANK($F581))),$G581,"")</f>
        <v/>
      </c>
      <c r="R581" s="186" t="str">
        <f aca="false">IF(AND(R$9&gt;=$E581,R$9&lt;=$F581,NOT(ISBLANK($F581))),$G581,"")</f>
        <v/>
      </c>
    </row>
    <row r="582" customFormat="false" ht="15.05" hidden="true" customHeight="false" outlineLevel="0" collapsed="false">
      <c r="L582" s="186" t="str">
        <f aca="false">IF(AND(L$9&gt;=$E582,L$9&lt;=$F582,NOT(ISBLANK($F582))),$G582,"")</f>
        <v/>
      </c>
      <c r="M582" s="186" t="str">
        <f aca="false">IF(AND(M$9&gt;=$E582,M$9&lt;=$F582,NOT(ISBLANK($F582))),$G582,"")</f>
        <v/>
      </c>
      <c r="N582" s="186" t="str">
        <f aca="false">IF(AND(N$9&gt;=$E582,N$9&lt;=$F582,NOT(ISBLANK($F582))),$G582,"")</f>
        <v/>
      </c>
      <c r="O582" s="186" t="str">
        <f aca="false">IF(AND(O$9&gt;=$E582,O$9&lt;=$F582,NOT(ISBLANK($F582))),$G582,"")</f>
        <v/>
      </c>
      <c r="P582" s="186" t="str">
        <f aca="false">IF(AND(P$9&gt;=$E582,P$9&lt;=$F582,NOT(ISBLANK($F582))),$G582,"")</f>
        <v/>
      </c>
      <c r="Q582" s="186" t="str">
        <f aca="false">IF(AND(Q$9&gt;=$E582,Q$9&lt;=$F582,NOT(ISBLANK($F582))),$G582,"")</f>
        <v/>
      </c>
      <c r="R582" s="186" t="str">
        <f aca="false">IF(AND(R$9&gt;=$E582,R$9&lt;=$F582,NOT(ISBLANK($F582))),$G582,"")</f>
        <v/>
      </c>
    </row>
    <row r="583" customFormat="false" ht="15.05" hidden="true" customHeight="false" outlineLevel="0" collapsed="false">
      <c r="L583" s="186" t="str">
        <f aca="false">IF(AND(L$9&gt;=$E583,L$9&lt;=$F583,NOT(ISBLANK($F583))),$G583,"")</f>
        <v/>
      </c>
      <c r="M583" s="186" t="str">
        <f aca="false">IF(AND(M$9&gt;=$E583,M$9&lt;=$F583,NOT(ISBLANK($F583))),$G583,"")</f>
        <v/>
      </c>
      <c r="N583" s="186" t="str">
        <f aca="false">IF(AND(N$9&gt;=$E583,N$9&lt;=$F583,NOT(ISBLANK($F583))),$G583,"")</f>
        <v/>
      </c>
      <c r="O583" s="186" t="str">
        <f aca="false">IF(AND(O$9&gt;=$E583,O$9&lt;=$F583,NOT(ISBLANK($F583))),$G583,"")</f>
        <v/>
      </c>
      <c r="P583" s="186" t="str">
        <f aca="false">IF(AND(P$9&gt;=$E583,P$9&lt;=$F583,NOT(ISBLANK($F583))),$G583,"")</f>
        <v/>
      </c>
      <c r="Q583" s="186" t="str">
        <f aca="false">IF(AND(Q$9&gt;=$E583,Q$9&lt;=$F583,NOT(ISBLANK($F583))),$G583,"")</f>
        <v/>
      </c>
      <c r="R583" s="186" t="str">
        <f aca="false">IF(AND(R$9&gt;=$E583,R$9&lt;=$F583,NOT(ISBLANK($F583))),$G583,"")</f>
        <v/>
      </c>
    </row>
    <row r="584" customFormat="false" ht="15.05" hidden="true" customHeight="false" outlineLevel="0" collapsed="false">
      <c r="L584" s="186" t="str">
        <f aca="false">IF(AND(L$9&gt;=$E584,L$9&lt;=$F584,NOT(ISBLANK($F584))),$G584,"")</f>
        <v/>
      </c>
      <c r="M584" s="186" t="str">
        <f aca="false">IF(AND(M$9&gt;=$E584,M$9&lt;=$F584,NOT(ISBLANK($F584))),$G584,"")</f>
        <v/>
      </c>
      <c r="N584" s="186" t="str">
        <f aca="false">IF(AND(N$9&gt;=$E584,N$9&lt;=$F584,NOT(ISBLANK($F584))),$G584,"")</f>
        <v/>
      </c>
      <c r="O584" s="186" t="str">
        <f aca="false">IF(AND(O$9&gt;=$E584,O$9&lt;=$F584,NOT(ISBLANK($F584))),$G584,"")</f>
        <v/>
      </c>
      <c r="P584" s="186" t="str">
        <f aca="false">IF(AND(P$9&gt;=$E584,P$9&lt;=$F584,NOT(ISBLANK($F584))),$G584,"")</f>
        <v/>
      </c>
      <c r="Q584" s="186" t="str">
        <f aca="false">IF(AND(Q$9&gt;=$E584,Q$9&lt;=$F584,NOT(ISBLANK($F584))),$G584,"")</f>
        <v/>
      </c>
      <c r="R584" s="186" t="str">
        <f aca="false">IF(AND(R$9&gt;=$E584,R$9&lt;=$F584,NOT(ISBLANK($F584))),$G584,"")</f>
        <v/>
      </c>
    </row>
    <row r="585" customFormat="false" ht="15.05" hidden="true" customHeight="false" outlineLevel="0" collapsed="false">
      <c r="L585" s="186" t="str">
        <f aca="false">IF(AND(L$9&gt;=$E585,L$9&lt;=$F585,NOT(ISBLANK($F585))),$G585,"")</f>
        <v/>
      </c>
      <c r="M585" s="186" t="str">
        <f aca="false">IF(AND(M$9&gt;=$E585,M$9&lt;=$F585,NOT(ISBLANK($F585))),$G585,"")</f>
        <v/>
      </c>
      <c r="N585" s="186" t="str">
        <f aca="false">IF(AND(N$9&gt;=$E585,N$9&lt;=$F585,NOT(ISBLANK($F585))),$G585,"")</f>
        <v/>
      </c>
      <c r="O585" s="186" t="str">
        <f aca="false">IF(AND(O$9&gt;=$E585,O$9&lt;=$F585,NOT(ISBLANK($F585))),$G585,"")</f>
        <v/>
      </c>
      <c r="P585" s="186" t="str">
        <f aca="false">IF(AND(P$9&gt;=$E585,P$9&lt;=$F585,NOT(ISBLANK($F585))),$G585,"")</f>
        <v/>
      </c>
      <c r="Q585" s="186" t="str">
        <f aca="false">IF(AND(Q$9&gt;=$E585,Q$9&lt;=$F585,NOT(ISBLANK($F585))),$G585,"")</f>
        <v/>
      </c>
      <c r="R585" s="186" t="str">
        <f aca="false">IF(AND(R$9&gt;=$E585,R$9&lt;=$F585,NOT(ISBLANK($F585))),$G585,"")</f>
        <v/>
      </c>
    </row>
    <row r="586" customFormat="false" ht="15.05" hidden="true" customHeight="false" outlineLevel="0" collapsed="false">
      <c r="L586" s="186" t="str">
        <f aca="false">IF(AND(L$9&gt;=$E586,L$9&lt;=$F586,NOT(ISBLANK($F586))),$G586,"")</f>
        <v/>
      </c>
      <c r="M586" s="186" t="str">
        <f aca="false">IF(AND(M$9&gt;=$E586,M$9&lt;=$F586,NOT(ISBLANK($F586))),$G586,"")</f>
        <v/>
      </c>
      <c r="N586" s="186" t="str">
        <f aca="false">IF(AND(N$9&gt;=$E586,N$9&lt;=$F586,NOT(ISBLANK($F586))),$G586,"")</f>
        <v/>
      </c>
      <c r="O586" s="186" t="str">
        <f aca="false">IF(AND(O$9&gt;=$E586,O$9&lt;=$F586,NOT(ISBLANK($F586))),$G586,"")</f>
        <v/>
      </c>
      <c r="P586" s="186" t="str">
        <f aca="false">IF(AND(P$9&gt;=$E586,P$9&lt;=$F586,NOT(ISBLANK($F586))),$G586,"")</f>
        <v/>
      </c>
      <c r="Q586" s="186" t="str">
        <f aca="false">IF(AND(Q$9&gt;=$E586,Q$9&lt;=$F586,NOT(ISBLANK($F586))),$G586,"")</f>
        <v/>
      </c>
      <c r="R586" s="186" t="str">
        <f aca="false">IF(AND(R$9&gt;=$E586,R$9&lt;=$F586,NOT(ISBLANK($F586))),$G586,"")</f>
        <v/>
      </c>
    </row>
    <row r="587" customFormat="false" ht="15.05" hidden="true" customHeight="false" outlineLevel="0" collapsed="false">
      <c r="L587" s="186" t="str">
        <f aca="false">IF(AND(L$9&gt;=$E587,L$9&lt;=$F587,NOT(ISBLANK($F587))),$G587,"")</f>
        <v/>
      </c>
      <c r="M587" s="186" t="str">
        <f aca="false">IF(AND(M$9&gt;=$E587,M$9&lt;=$F587,NOT(ISBLANK($F587))),$G587,"")</f>
        <v/>
      </c>
      <c r="N587" s="186" t="str">
        <f aca="false">IF(AND(N$9&gt;=$E587,N$9&lt;=$F587,NOT(ISBLANK($F587))),$G587,"")</f>
        <v/>
      </c>
      <c r="O587" s="186" t="str">
        <f aca="false">IF(AND(O$9&gt;=$E587,O$9&lt;=$F587,NOT(ISBLANK($F587))),$G587,"")</f>
        <v/>
      </c>
      <c r="P587" s="186" t="str">
        <f aca="false">IF(AND(P$9&gt;=$E587,P$9&lt;=$F587,NOT(ISBLANK($F587))),$G587,"")</f>
        <v/>
      </c>
      <c r="Q587" s="186" t="str">
        <f aca="false">IF(AND(Q$9&gt;=$E587,Q$9&lt;=$F587,NOT(ISBLANK($F587))),$G587,"")</f>
        <v/>
      </c>
      <c r="R587" s="186" t="str">
        <f aca="false">IF(AND(R$9&gt;=$E587,R$9&lt;=$F587,NOT(ISBLANK($F587))),$G587,"")</f>
        <v/>
      </c>
    </row>
    <row r="588" customFormat="false" ht="15.05" hidden="true" customHeight="false" outlineLevel="0" collapsed="false">
      <c r="L588" s="186" t="str">
        <f aca="false">IF(AND(L$9&gt;=$E588,L$9&lt;=$F588,NOT(ISBLANK($F588))),$G588,"")</f>
        <v/>
      </c>
      <c r="M588" s="186" t="str">
        <f aca="false">IF(AND(M$9&gt;=$E588,M$9&lt;=$F588,NOT(ISBLANK($F588))),$G588,"")</f>
        <v/>
      </c>
      <c r="N588" s="186" t="str">
        <f aca="false">IF(AND(N$9&gt;=$E588,N$9&lt;=$F588,NOT(ISBLANK($F588))),$G588,"")</f>
        <v/>
      </c>
      <c r="O588" s="186" t="str">
        <f aca="false">IF(AND(O$9&gt;=$E588,O$9&lt;=$F588,NOT(ISBLANK($F588))),$G588,"")</f>
        <v/>
      </c>
      <c r="P588" s="186" t="str">
        <f aca="false">IF(AND(P$9&gt;=$E588,P$9&lt;=$F588,NOT(ISBLANK($F588))),$G588,"")</f>
        <v/>
      </c>
      <c r="Q588" s="186" t="str">
        <f aca="false">IF(AND(Q$9&gt;=$E588,Q$9&lt;=$F588,NOT(ISBLANK($F588))),$G588,"")</f>
        <v/>
      </c>
      <c r="R588" s="186" t="str">
        <f aca="false">IF(AND(R$9&gt;=$E588,R$9&lt;=$F588,NOT(ISBLANK($F588))),$G588,"")</f>
        <v/>
      </c>
    </row>
    <row r="589" customFormat="false" ht="15.05" hidden="true" customHeight="false" outlineLevel="0" collapsed="false">
      <c r="L589" s="186" t="str">
        <f aca="false">IF(AND(L$9&gt;=$E589,L$9&lt;=$F589,NOT(ISBLANK($F589))),$G589,"")</f>
        <v/>
      </c>
      <c r="M589" s="186" t="str">
        <f aca="false">IF(AND(M$9&gt;=$E589,M$9&lt;=$F589,NOT(ISBLANK($F589))),$G589,"")</f>
        <v/>
      </c>
      <c r="N589" s="186" t="str">
        <f aca="false">IF(AND(N$9&gt;=$E589,N$9&lt;=$F589,NOT(ISBLANK($F589))),$G589,"")</f>
        <v/>
      </c>
      <c r="O589" s="186" t="str">
        <f aca="false">IF(AND(O$9&gt;=$E589,O$9&lt;=$F589,NOT(ISBLANK($F589))),$G589,"")</f>
        <v/>
      </c>
      <c r="P589" s="186" t="str">
        <f aca="false">IF(AND(P$9&gt;=$E589,P$9&lt;=$F589,NOT(ISBLANK($F589))),$G589,"")</f>
        <v/>
      </c>
      <c r="Q589" s="186" t="str">
        <f aca="false">IF(AND(Q$9&gt;=$E589,Q$9&lt;=$F589,NOT(ISBLANK($F589))),$G589,"")</f>
        <v/>
      </c>
      <c r="R589" s="186" t="str">
        <f aca="false">IF(AND(R$9&gt;=$E589,R$9&lt;=$F589,NOT(ISBLANK($F589))),$G589,"")</f>
        <v/>
      </c>
    </row>
    <row r="590" customFormat="false" ht="15.05" hidden="true" customHeight="false" outlineLevel="0" collapsed="false">
      <c r="L590" s="186" t="str">
        <f aca="false">IF(AND(L$9&gt;=$E590,L$9&lt;=$F590,NOT(ISBLANK($F590))),$G590,"")</f>
        <v/>
      </c>
      <c r="M590" s="186" t="str">
        <f aca="false">IF(AND(M$9&gt;=$E590,M$9&lt;=$F590,NOT(ISBLANK($F590))),$G590,"")</f>
        <v/>
      </c>
      <c r="N590" s="186" t="str">
        <f aca="false">IF(AND(N$9&gt;=$E590,N$9&lt;=$F590,NOT(ISBLANK($F590))),$G590,"")</f>
        <v/>
      </c>
      <c r="O590" s="186" t="str">
        <f aca="false">IF(AND(O$9&gt;=$E590,O$9&lt;=$F590,NOT(ISBLANK($F590))),$G590,"")</f>
        <v/>
      </c>
      <c r="P590" s="186" t="str">
        <f aca="false">IF(AND(P$9&gt;=$E590,P$9&lt;=$F590,NOT(ISBLANK($F590))),$G590,"")</f>
        <v/>
      </c>
      <c r="Q590" s="186" t="str">
        <f aca="false">IF(AND(Q$9&gt;=$E590,Q$9&lt;=$F590,NOT(ISBLANK($F590))),$G590,"")</f>
        <v/>
      </c>
      <c r="R590" s="186" t="str">
        <f aca="false">IF(AND(R$9&gt;=$E590,R$9&lt;=$F590,NOT(ISBLANK($F590))),$G590,"")</f>
        <v/>
      </c>
    </row>
    <row r="591" customFormat="false" ht="15.05" hidden="true" customHeight="false" outlineLevel="0" collapsed="false">
      <c r="A591" s="273"/>
      <c r="B591" s="212"/>
      <c r="C591" s="186"/>
      <c r="D591" s="212"/>
      <c r="E591" s="186"/>
      <c r="F591" s="183"/>
      <c r="G591" s="186"/>
      <c r="I591" s="230"/>
    </row>
    <row r="592" customFormat="false" ht="15.05" hidden="true" customHeight="false" outlineLevel="0" collapsed="false">
      <c r="A592" s="273"/>
      <c r="B592" s="212"/>
      <c r="C592" s="186"/>
      <c r="D592" s="212"/>
      <c r="E592" s="186"/>
      <c r="F592" s="183"/>
      <c r="G592" s="186"/>
      <c r="I592" s="230"/>
    </row>
    <row r="593" customFormat="false" ht="15.05" hidden="true" customHeight="false" outlineLevel="0" collapsed="false">
      <c r="A593" s="273"/>
      <c r="B593" s="212"/>
      <c r="C593" s="186"/>
      <c r="D593" s="212"/>
      <c r="E593" s="186"/>
      <c r="F593" s="183"/>
      <c r="G593" s="186"/>
      <c r="I593" s="230"/>
    </row>
    <row r="594" customFormat="false" ht="15.05" hidden="true" customHeight="false" outlineLevel="0" collapsed="false">
      <c r="A594" s="273"/>
      <c r="B594" s="212"/>
      <c r="C594" s="186"/>
      <c r="D594" s="212"/>
      <c r="E594" s="186"/>
      <c r="F594" s="183"/>
      <c r="G594" s="186"/>
      <c r="I594" s="230"/>
    </row>
    <row r="595" customFormat="false" ht="15.05" hidden="true" customHeight="false" outlineLevel="0" collapsed="false">
      <c r="A595" s="273"/>
      <c r="B595" s="212"/>
      <c r="C595" s="186"/>
      <c r="D595" s="212"/>
      <c r="E595" s="186"/>
      <c r="F595" s="183"/>
      <c r="G595" s="186"/>
      <c r="I595" s="230"/>
    </row>
    <row r="596" customFormat="false" ht="15.65" hidden="true" customHeight="false" outlineLevel="0" collapsed="false">
      <c r="A596" s="186"/>
      <c r="B596" s="186"/>
      <c r="C596" s="186"/>
      <c r="D596" s="351"/>
      <c r="F596" s="231"/>
      <c r="G596" s="186"/>
      <c r="I596" s="352"/>
      <c r="K596" s="197"/>
      <c r="L596" s="186" t="str">
        <f aca="false">IF(AND(L$9&gt;=$E596,L$9&lt;=$F596,NOT(ISBLANK($F596))),$G596,"")</f>
        <v/>
      </c>
      <c r="M596" s="186" t="str">
        <f aca="false">IF(AND(M$9&gt;=$E596,M$9&lt;=$F596,NOT(ISBLANK($F596))),$G596,"")</f>
        <v/>
      </c>
      <c r="O596" s="186" t="str">
        <f aca="false">IF(AND(O$9&gt;=$E596,O$9&lt;=$F596,NOT(ISBLANK($F596))),$G596,"")</f>
        <v/>
      </c>
      <c r="Q596" s="186" t="str">
        <f aca="false">IF(AND(Q$9&gt;=$E596,Q$9&lt;=$F596,NOT(ISBLANK($F596))),$G596,"")</f>
        <v/>
      </c>
      <c r="R596" s="273" t="str">
        <f aca="false">IF(AND(R$9&gt;=$E596,R$9&lt;=$F596,NOT(ISBLANK($F596))),$G596,"")</f>
        <v/>
      </c>
    </row>
    <row r="597" customFormat="false" ht="15.05" hidden="false" customHeight="false" outlineLevel="0" collapsed="false">
      <c r="A597" s="0" t="n">
        <v>71624273</v>
      </c>
      <c r="B597" s="211" t="s">
        <v>506</v>
      </c>
      <c r="C597" s="0" t="s">
        <v>876</v>
      </c>
      <c r="D597" s="0" t="s">
        <v>167</v>
      </c>
      <c r="E597" s="0" t="s">
        <v>877</v>
      </c>
      <c r="F597" s="231" t="n">
        <v>43887</v>
      </c>
      <c r="G597" s="197" t="n">
        <v>4</v>
      </c>
      <c r="I597" s="353" t="s">
        <v>875</v>
      </c>
      <c r="K597" s="197"/>
      <c r="L597" s="186" t="str">
        <f aca="false">IF(AND(L$9&gt;=$E597,L$9&lt;=$F597,NOT(ISBLANK($F597))),$G597,"")</f>
        <v/>
      </c>
      <c r="M597" s="186" t="str">
        <f aca="false">IF(AND(M$9&gt;=$E597,M$9&lt;=$F597,NOT(ISBLANK($F597))),$G597,"")</f>
        <v/>
      </c>
      <c r="N597" s="186" t="n">
        <v>4</v>
      </c>
      <c r="O597" s="186" t="str">
        <f aca="false">IF(AND(O$9&gt;=$E597,O$9&lt;=$F597,NOT(ISBLANK($F597))),$G597,"")</f>
        <v/>
      </c>
      <c r="P597" s="186" t="str">
        <f aca="false">IF(AND(P$9&gt;=$E597,P$9&lt;=$F597,NOT(ISBLANK($F597))),$G597,"")</f>
        <v/>
      </c>
      <c r="Q597" s="186" t="str">
        <f aca="false">IF(AND(Q$9&gt;=$E597,Q$9&lt;=$F597,NOT(ISBLANK($F597))),$G597,"")</f>
        <v/>
      </c>
      <c r="R597" s="273" t="str">
        <f aca="false">IF(AND(R$9&gt;=$E597,R$9&lt;=$F597,NOT(ISBLANK($F597))),$G597,"")</f>
        <v/>
      </c>
    </row>
    <row r="598" customFormat="false" ht="15.05" hidden="false" customHeight="false" outlineLevel="0" collapsed="false">
      <c r="A598" s="0" t="n">
        <v>71625464</v>
      </c>
      <c r="C598" s="0" t="s">
        <v>878</v>
      </c>
      <c r="D598" s="0" t="s">
        <v>167</v>
      </c>
      <c r="E598" s="0" t="s">
        <v>879</v>
      </c>
      <c r="F598" s="231" t="n">
        <v>43889</v>
      </c>
      <c r="G598" s="197" t="n">
        <v>4</v>
      </c>
      <c r="I598" s="353" t="s">
        <v>875</v>
      </c>
      <c r="K598" s="197"/>
      <c r="L598" s="186" t="str">
        <f aca="false">IF(AND(L$9&gt;=$E598,L$9&lt;=$F598,NOT(ISBLANK($F598))),$G598,"")</f>
        <v/>
      </c>
      <c r="M598" s="186" t="str">
        <f aca="false">IF(AND(M$9&gt;=$E598,M$9&lt;=$F598,NOT(ISBLANK($F598))),$G598,"")</f>
        <v/>
      </c>
      <c r="N598" s="186" t="str">
        <f aca="false">IF(AND(N$9&gt;=$E598,N$9&lt;=$F598,NOT(ISBLANK($F598))),$G598,"")</f>
        <v/>
      </c>
      <c r="O598" s="186" t="str">
        <f aca="false">IF(AND(O$9&gt;=$E598,O$9&lt;=$F598,NOT(ISBLANK($F598))),$G598,"")</f>
        <v/>
      </c>
      <c r="P598" s="186" t="n">
        <v>4</v>
      </c>
      <c r="Q598" s="186" t="str">
        <f aca="false">IF(AND(Q$9&gt;=$E598,Q$9&lt;=$F598,NOT(ISBLANK($F598))),$G598,"")</f>
        <v/>
      </c>
      <c r="R598" s="273" t="str">
        <f aca="false">IF(AND(R$9&gt;=$E598,R$9&lt;=$F598,NOT(ISBLANK($F598))),$G598,"")</f>
        <v/>
      </c>
    </row>
    <row r="599" customFormat="false" ht="15.05" hidden="false" customHeight="false" outlineLevel="0" collapsed="false">
      <c r="A599" s="0" t="n">
        <v>71625473</v>
      </c>
      <c r="C599" s="0" t="s">
        <v>880</v>
      </c>
      <c r="D599" s="0" t="s">
        <v>167</v>
      </c>
      <c r="E599" s="0" t="s">
        <v>881</v>
      </c>
      <c r="F599" s="231" t="n">
        <v>43888</v>
      </c>
      <c r="G599" s="197" t="n">
        <v>4</v>
      </c>
      <c r="I599" s="353" t="s">
        <v>875</v>
      </c>
      <c r="K599" s="197"/>
      <c r="L599" s="186" t="str">
        <f aca="false">IF(AND(L$9&gt;=$E599,L$9&lt;=$F599,NOT(ISBLANK($F599))),$G599,"")</f>
        <v/>
      </c>
      <c r="M599" s="186" t="str">
        <f aca="false">IF(AND(M$9&gt;=$E599,M$9&lt;=$F599,NOT(ISBLANK($F599))),$G599,"")</f>
        <v/>
      </c>
      <c r="N599" s="186" t="str">
        <f aca="false">IF(AND(N$9&gt;=$E599,N$9&lt;=$F599,NOT(ISBLANK($F599))),$G599,"")</f>
        <v/>
      </c>
      <c r="O599" s="186" t="n">
        <v>4</v>
      </c>
      <c r="P599" s="186" t="str">
        <f aca="false">IF(AND(P$9&gt;=$E599,P$9&lt;=$F599,NOT(ISBLANK($F599))),$G599,"")</f>
        <v/>
      </c>
      <c r="Q599" s="186" t="str">
        <f aca="false">IF(AND(Q$9&gt;=$E599,Q$9&lt;=$F599,NOT(ISBLANK($F599))),$G599,"")</f>
        <v/>
      </c>
      <c r="R599" s="273" t="str">
        <f aca="false">IF(AND(R$9&gt;=$E599,R$9&lt;=$F599,NOT(ISBLANK($F599))),$G599,"")</f>
        <v/>
      </c>
    </row>
    <row r="600" customFormat="false" ht="15.05" hidden="false" customHeight="false" outlineLevel="0" collapsed="false">
      <c r="G600" s="197"/>
      <c r="I600" s="274"/>
      <c r="K600" s="197"/>
      <c r="L600" s="186" t="str">
        <f aca="false">IF(AND(L$9&gt;=$E600,L$9&lt;=$F600,NOT(ISBLANK($F600))),$G600,"")</f>
        <v/>
      </c>
      <c r="M600" s="186" t="str">
        <f aca="false">IF(AND(M$9&gt;=$E600,M$9&lt;=$F600,NOT(ISBLANK($F600))),$G600,"")</f>
        <v/>
      </c>
      <c r="N600" s="186" t="str">
        <f aca="false">IF(AND(N$9&gt;=$E600,N$9&lt;=$F600,NOT(ISBLANK($F600))),$G600,"")</f>
        <v/>
      </c>
      <c r="O600" s="186" t="str">
        <f aca="false">IF(AND(O$9&gt;=$E600,O$9&lt;=$F600,NOT(ISBLANK($F600))),$G600,"")</f>
        <v/>
      </c>
      <c r="P600" s="186" t="str">
        <f aca="false">IF(AND(P$9&gt;=$E600,P$9&lt;=$F600,NOT(ISBLANK($F600))),$G600,"")</f>
        <v/>
      </c>
      <c r="Q600" s="186" t="str">
        <f aca="false">IF(AND(Q$9&gt;=$E600,Q$9&lt;=$F600,NOT(ISBLANK($F600))),$G600,"")</f>
        <v/>
      </c>
      <c r="R600" s="273" t="str">
        <f aca="false">IF(AND(R$9&gt;=$E600,R$9&lt;=$F600,NOT(ISBLANK($F600))),$G600,"")</f>
        <v/>
      </c>
    </row>
    <row r="601" customFormat="false" ht="15.05" hidden="false" customHeight="false" outlineLevel="0" collapsed="false">
      <c r="G601" s="197"/>
      <c r="I601" s="274"/>
      <c r="K601" s="197"/>
      <c r="L601" s="186" t="str">
        <f aca="false">IF(AND(L$9&gt;=$E601,L$9&lt;=$F601,NOT(ISBLANK($F601))),$G601,"")</f>
        <v/>
      </c>
      <c r="M601" s="186" t="str">
        <f aca="false">IF(AND(M$9&gt;=$E601,M$9&lt;=$F601,NOT(ISBLANK($F601))),$G601,"")</f>
        <v/>
      </c>
      <c r="N601" s="186" t="str">
        <f aca="false">IF(AND(N$9&gt;=$E601,N$9&lt;=$F601,NOT(ISBLANK($F601))),$G601,"")</f>
        <v/>
      </c>
      <c r="O601" s="186" t="str">
        <f aca="false">IF(AND(O$9&gt;=$E601,O$9&lt;=$F601,NOT(ISBLANK($F601))),$G601,"")</f>
        <v/>
      </c>
      <c r="P601" s="186" t="str">
        <f aca="false">IF(AND(P$9&gt;=$E601,P$9&lt;=$F601,NOT(ISBLANK($F601))),$G601,"")</f>
        <v/>
      </c>
      <c r="Q601" s="186" t="str">
        <f aca="false">IF(AND(Q$9&gt;=$E601,Q$9&lt;=$F601,NOT(ISBLANK($F601))),$G601,"")</f>
        <v/>
      </c>
      <c r="R601" s="273" t="str">
        <f aca="false">IF(AND(R$9&gt;=$E601,R$9&lt;=$F601,NOT(ISBLANK($F601))),$G601,"")</f>
        <v/>
      </c>
    </row>
    <row r="602" customFormat="false" ht="15.05" hidden="false" customHeight="false" outlineLevel="0" collapsed="false">
      <c r="G602" s="197"/>
      <c r="I602" s="274"/>
      <c r="K602" s="197"/>
      <c r="L602" s="186" t="str">
        <f aca="false">IF(AND(L$9&gt;=$E602,L$9&lt;=$F602,NOT(ISBLANK($F602))),$G602,"")</f>
        <v/>
      </c>
      <c r="M602" s="186" t="str">
        <f aca="false">IF(AND(M$9&gt;=$E602,M$9&lt;=$F602,NOT(ISBLANK($F602))),$G602,"")</f>
        <v/>
      </c>
      <c r="N602" s="186" t="str">
        <f aca="false">IF(AND(N$9&gt;=$E602,N$9&lt;=$F602,NOT(ISBLANK($F602))),$G602,"")</f>
        <v/>
      </c>
      <c r="O602" s="186" t="str">
        <f aca="false">IF(AND(O$9&gt;=$E602,O$9&lt;=$F602,NOT(ISBLANK($F602))),$G602,"")</f>
        <v/>
      </c>
      <c r="P602" s="186" t="str">
        <f aca="false">IF(AND(P$9&gt;=$E602,P$9&lt;=$F602,NOT(ISBLANK($F602))),$G602,"")</f>
        <v/>
      </c>
      <c r="Q602" s="186" t="str">
        <f aca="false">IF(AND(Q$9&gt;=$E602,Q$9&lt;=$F602,NOT(ISBLANK($F602))),$G602,"")</f>
        <v/>
      </c>
      <c r="R602" s="273" t="str">
        <f aca="false">IF(AND(R$9&gt;=$E602,R$9&lt;=$F602,NOT(ISBLANK($F602))),$G602,"")</f>
        <v/>
      </c>
    </row>
    <row r="603" customFormat="false" ht="15.05" hidden="false" customHeight="false" outlineLevel="0" collapsed="false">
      <c r="G603" s="197"/>
      <c r="I603" s="274"/>
      <c r="K603" s="197"/>
      <c r="L603" s="186" t="str">
        <f aca="false">IF(AND(L$9&gt;=$E603,L$9&lt;=$F603,NOT(ISBLANK($F603))),$G603,"")</f>
        <v/>
      </c>
      <c r="M603" s="186" t="str">
        <f aca="false">IF(AND(M$9&gt;=$E603,M$9&lt;=$F603,NOT(ISBLANK($F603))),$G603,"")</f>
        <v/>
      </c>
      <c r="N603" s="186" t="str">
        <f aca="false">IF(AND(N$9&gt;=$E603,N$9&lt;=$F603,NOT(ISBLANK($F603))),$G603,"")</f>
        <v/>
      </c>
      <c r="O603" s="186" t="str">
        <f aca="false">IF(AND(O$9&gt;=$E603,O$9&lt;=$F603,NOT(ISBLANK($F603))),$G603,"")</f>
        <v/>
      </c>
      <c r="P603" s="186" t="str">
        <f aca="false">IF(AND(P$9&gt;=$E603,P$9&lt;=$F603,NOT(ISBLANK($F603))),$G603,"")</f>
        <v/>
      </c>
      <c r="Q603" s="186" t="str">
        <f aca="false">IF(AND(Q$9&gt;=$E603,Q$9&lt;=$F603,NOT(ISBLANK($F603))),$G603,"")</f>
        <v/>
      </c>
      <c r="R603" s="273" t="str">
        <f aca="false">IF(AND(R$9&gt;=$E603,R$9&lt;=$F603,NOT(ISBLANK($F603))),$G603,"")</f>
        <v/>
      </c>
    </row>
    <row r="604" customFormat="false" ht="15.05" hidden="false" customHeight="false" outlineLevel="0" collapsed="false">
      <c r="G604" s="197"/>
      <c r="I604" s="274"/>
      <c r="K604" s="197"/>
      <c r="L604" s="186" t="str">
        <f aca="false">IF(AND(L$9&gt;=$E604,L$9&lt;=$F604,NOT(ISBLANK($F604))),$G604,"")</f>
        <v/>
      </c>
      <c r="M604" s="186" t="str">
        <f aca="false">IF(AND(M$9&gt;=$E604,M$9&lt;=$F604,NOT(ISBLANK($F604))),$G604,"")</f>
        <v/>
      </c>
      <c r="N604" s="186" t="str">
        <f aca="false">IF(AND(N$9&gt;=$E604,N$9&lt;=$F604,NOT(ISBLANK($F604))),$G604,"")</f>
        <v/>
      </c>
      <c r="O604" s="186" t="str">
        <f aca="false">IF(AND(O$9&gt;=$E604,O$9&lt;=$F604,NOT(ISBLANK($F604))),$G604,"")</f>
        <v/>
      </c>
      <c r="P604" s="186" t="str">
        <f aca="false">IF(AND(P$9&gt;=$E604,P$9&lt;=$F604,NOT(ISBLANK($F604))),$G604,"")</f>
        <v/>
      </c>
      <c r="Q604" s="186" t="str">
        <f aca="false">IF(AND(Q$9&gt;=$E604,Q$9&lt;=$F604,NOT(ISBLANK($F604))),$G604,"")</f>
        <v/>
      </c>
      <c r="R604" s="273" t="str">
        <f aca="false">IF(AND(R$9&gt;=$E604,R$9&lt;=$F604,NOT(ISBLANK($F604))),$G604,"")</f>
        <v/>
      </c>
    </row>
    <row r="605" customFormat="false" ht="15.05" hidden="false" customHeight="false" outlineLevel="0" collapsed="false">
      <c r="G605" s="197"/>
      <c r="I605" s="274"/>
      <c r="K605" s="197"/>
      <c r="L605" s="186" t="str">
        <f aca="false">IF(AND(L$9&gt;=$E605,L$9&lt;=$F605,NOT(ISBLANK($F605))),$G605,"")</f>
        <v/>
      </c>
      <c r="M605" s="186" t="str">
        <f aca="false">IF(AND(M$9&gt;=$E605,M$9&lt;=$F605,NOT(ISBLANK($F605))),$G605,"")</f>
        <v/>
      </c>
      <c r="N605" s="186" t="str">
        <f aca="false">IF(AND(N$9&gt;=$E605,N$9&lt;=$F605,NOT(ISBLANK($F605))),$G605,"")</f>
        <v/>
      </c>
      <c r="O605" s="186" t="str">
        <f aca="false">IF(AND(O$9&gt;=$E605,O$9&lt;=$F605,NOT(ISBLANK($F605))),$G605,"")</f>
        <v/>
      </c>
      <c r="P605" s="186" t="str">
        <f aca="false">IF(AND(P$9&gt;=$E605,P$9&lt;=$F605,NOT(ISBLANK($F605))),$G605,"")</f>
        <v/>
      </c>
      <c r="Q605" s="186" t="str">
        <f aca="false">IF(AND(Q$9&gt;=$E605,Q$9&lt;=$F605,NOT(ISBLANK($F605))),$G605,"")</f>
        <v/>
      </c>
      <c r="R605" s="273" t="str">
        <f aca="false">IF(AND(R$9&gt;=$E605,R$9&lt;=$F605,NOT(ISBLANK($F605))),$G605,"")</f>
        <v/>
      </c>
    </row>
    <row r="606" customFormat="false" ht="15.05" hidden="false" customHeight="false" outlineLevel="0" collapsed="false">
      <c r="G606" s="197"/>
      <c r="I606" s="274"/>
      <c r="K606" s="197"/>
      <c r="L606" s="186" t="str">
        <f aca="false">IF(AND(L$9&gt;=$E606,L$9&lt;=$F606,NOT(ISBLANK($F606))),$G606,"")</f>
        <v/>
      </c>
      <c r="M606" s="186" t="str">
        <f aca="false">IF(AND(M$9&gt;=$E606,M$9&lt;=$F606,NOT(ISBLANK($F606))),$G606,"")</f>
        <v/>
      </c>
      <c r="N606" s="186" t="str">
        <f aca="false">IF(AND(N$9&gt;=$E606,N$9&lt;=$F606,NOT(ISBLANK($F606))),$G606,"")</f>
        <v/>
      </c>
      <c r="O606" s="186" t="str">
        <f aca="false">IF(AND(O$9&gt;=$E606,O$9&lt;=$F606,NOT(ISBLANK($F606))),$G606,"")</f>
        <v/>
      </c>
      <c r="P606" s="186" t="str">
        <f aca="false">IF(AND(P$9&gt;=$E606,P$9&lt;=$F606,NOT(ISBLANK($F606))),$G606,"")</f>
        <v/>
      </c>
      <c r="Q606" s="186" t="str">
        <f aca="false">IF(AND(Q$9&gt;=$E606,Q$9&lt;=$F606,NOT(ISBLANK($F606))),$G606,"")</f>
        <v/>
      </c>
      <c r="R606" s="273" t="str">
        <f aca="false">IF(AND(R$9&gt;=$E606,R$9&lt;=$F606,NOT(ISBLANK($F606))),$G606,"")</f>
        <v/>
      </c>
    </row>
    <row r="607" customFormat="false" ht="15.05" hidden="false" customHeight="false" outlineLevel="0" collapsed="false">
      <c r="G607" s="197"/>
      <c r="I607" s="274"/>
      <c r="K607" s="197"/>
      <c r="L607" s="186" t="str">
        <f aca="false">IF(AND(L$9&gt;=$E607,L$9&lt;=$F607,NOT(ISBLANK($F607))),$G607,"")</f>
        <v/>
      </c>
      <c r="M607" s="186" t="str">
        <f aca="false">IF(AND(M$9&gt;=$E607,M$9&lt;=$F607,NOT(ISBLANK($F607))),$G607,"")</f>
        <v/>
      </c>
      <c r="N607" s="186" t="str">
        <f aca="false">IF(AND(N$9&gt;=$E607,N$9&lt;=$F607,NOT(ISBLANK($F607))),$G607,"")</f>
        <v/>
      </c>
      <c r="O607" s="186" t="str">
        <f aca="false">IF(AND(O$9&gt;=$E607,O$9&lt;=$F607,NOT(ISBLANK($F607))),$G607,"")</f>
        <v/>
      </c>
      <c r="P607" s="186" t="str">
        <f aca="false">IF(AND(P$9&gt;=$E607,P$9&lt;=$F607,NOT(ISBLANK($F607))),$G607,"")</f>
        <v/>
      </c>
      <c r="Q607" s="186" t="str">
        <f aca="false">IF(AND(Q$9&gt;=$E607,Q$9&lt;=$F607,NOT(ISBLANK($F607))),$G607,"")</f>
        <v/>
      </c>
      <c r="R607" s="273" t="str">
        <f aca="false">IF(AND(R$9&gt;=$E607,R$9&lt;=$F607,NOT(ISBLANK($F607))),$G607,"")</f>
        <v/>
      </c>
    </row>
    <row r="608" customFormat="false" ht="15.05" hidden="false" customHeight="false" outlineLevel="0" collapsed="false">
      <c r="G608" s="197"/>
      <c r="I608" s="274"/>
      <c r="K608" s="197"/>
      <c r="L608" s="186" t="str">
        <f aca="false">IF(AND(L$9&gt;=$E608,L$9&lt;=$F608,NOT(ISBLANK($F608))),$G608,"")</f>
        <v/>
      </c>
      <c r="M608" s="186" t="str">
        <f aca="false">IF(AND(M$9&gt;=$E608,M$9&lt;=$F608,NOT(ISBLANK($F608))),$G608,"")</f>
        <v/>
      </c>
      <c r="N608" s="186" t="str">
        <f aca="false">IF(AND(N$9&gt;=$E608,N$9&lt;=$F608,NOT(ISBLANK($F608))),$G608,"")</f>
        <v/>
      </c>
      <c r="O608" s="186" t="str">
        <f aca="false">IF(AND(O$9&gt;=$E608,O$9&lt;=$F608,NOT(ISBLANK($F608))),$G608,"")</f>
        <v/>
      </c>
      <c r="P608" s="186" t="str">
        <f aca="false">IF(AND(P$9&gt;=$E608,P$9&lt;=$F608,NOT(ISBLANK($F608))),$G608,"")</f>
        <v/>
      </c>
      <c r="Q608" s="186" t="str">
        <f aca="false">IF(AND(Q$9&gt;=$E608,Q$9&lt;=$F608,NOT(ISBLANK($F608))),$G608,"")</f>
        <v/>
      </c>
      <c r="R608" s="273" t="str">
        <f aca="false">IF(AND(R$9&gt;=$E608,R$9&lt;=$F608,NOT(ISBLANK($F608))),$G608,"")</f>
        <v/>
      </c>
    </row>
    <row r="609" customFormat="false" ht="15.05" hidden="false" customHeight="false" outlineLevel="0" collapsed="false">
      <c r="G609" s="197"/>
      <c r="I609" s="274"/>
      <c r="K609" s="197"/>
      <c r="L609" s="186" t="str">
        <f aca="false">IF(AND(L$9&gt;=$E609,L$9&lt;=$F609,NOT(ISBLANK($F609))),$G609,"")</f>
        <v/>
      </c>
      <c r="M609" s="186" t="str">
        <f aca="false">IF(AND(M$9&gt;=$E609,M$9&lt;=$F609,NOT(ISBLANK($F609))),$G609,"")</f>
        <v/>
      </c>
      <c r="N609" s="186" t="str">
        <f aca="false">IF(AND(N$9&gt;=$E609,N$9&lt;=$F609,NOT(ISBLANK($F609))),$G609,"")</f>
        <v/>
      </c>
      <c r="O609" s="186" t="str">
        <f aca="false">IF(AND(O$9&gt;=$E609,O$9&lt;=$F609,NOT(ISBLANK($F609))),$G609,"")</f>
        <v/>
      </c>
      <c r="P609" s="186" t="str">
        <f aca="false">IF(AND(P$9&gt;=$E609,P$9&lt;=$F609,NOT(ISBLANK($F609))),$G609,"")</f>
        <v/>
      </c>
      <c r="Q609" s="186" t="str">
        <f aca="false">IF(AND(Q$9&gt;=$E609,Q$9&lt;=$F609,NOT(ISBLANK($F609))),$G609,"")</f>
        <v/>
      </c>
      <c r="R609" s="273" t="str">
        <f aca="false">IF(AND(R$9&gt;=$E609,R$9&lt;=$F609,NOT(ISBLANK($F609))),$G609,"")</f>
        <v/>
      </c>
    </row>
    <row r="610" customFormat="false" ht="15.05" hidden="false" customHeight="false" outlineLevel="0" collapsed="false">
      <c r="G610" s="197"/>
      <c r="I610" s="274"/>
      <c r="K610" s="197"/>
      <c r="L610" s="186" t="str">
        <f aca="false">IF(AND(L$9&gt;=$E610,L$9&lt;=$F610,NOT(ISBLANK($F610))),$G610,"")</f>
        <v/>
      </c>
      <c r="M610" s="186" t="str">
        <f aca="false">IF(AND(M$9&gt;=$E610,M$9&lt;=$F610,NOT(ISBLANK($F610))),$G610,"")</f>
        <v/>
      </c>
      <c r="N610" s="186" t="str">
        <f aca="false">IF(AND(N$9&gt;=$E610,N$9&lt;=$F610,NOT(ISBLANK($F610))),$G610,"")</f>
        <v/>
      </c>
      <c r="O610" s="186" t="str">
        <f aca="false">IF(AND(O$9&gt;=$E610,O$9&lt;=$F610,NOT(ISBLANK($F610))),$G610,"")</f>
        <v/>
      </c>
      <c r="P610" s="186" t="str">
        <f aca="false">IF(AND(P$9&gt;=$E610,P$9&lt;=$F610,NOT(ISBLANK($F610))),$G610,"")</f>
        <v/>
      </c>
      <c r="Q610" s="186" t="str">
        <f aca="false">IF(AND(Q$9&gt;=$E610,Q$9&lt;=$F610,NOT(ISBLANK($F610))),$G610,"")</f>
        <v/>
      </c>
      <c r="R610" s="273" t="str">
        <f aca="false">IF(AND(R$9&gt;=$E610,R$9&lt;=$F610,NOT(ISBLANK($F610))),$G610,"")</f>
        <v/>
      </c>
    </row>
    <row r="611" customFormat="false" ht="15.05" hidden="false" customHeight="false" outlineLevel="0" collapsed="false">
      <c r="G611" s="197"/>
      <c r="I611" s="274"/>
      <c r="K611" s="197"/>
      <c r="L611" s="186" t="str">
        <f aca="false">IF(AND(L$9&gt;=$E611,L$9&lt;=$F611,NOT(ISBLANK($F611))),$G611,"")</f>
        <v/>
      </c>
      <c r="M611" s="186" t="str">
        <f aca="false">IF(AND(M$9&gt;=$E611,M$9&lt;=$F611,NOT(ISBLANK($F611))),$G611,"")</f>
        <v/>
      </c>
      <c r="N611" s="186" t="str">
        <f aca="false">IF(AND(N$9&gt;=$E611,N$9&lt;=$F611,NOT(ISBLANK($F611))),$G611,"")</f>
        <v/>
      </c>
      <c r="O611" s="186" t="str">
        <f aca="false">IF(AND(O$9&gt;=$E611,O$9&lt;=$F611,NOT(ISBLANK($F611))),$G611,"")</f>
        <v/>
      </c>
      <c r="P611" s="186" t="str">
        <f aca="false">IF(AND(P$9&gt;=$E611,P$9&lt;=$F611,NOT(ISBLANK($F611))),$G611,"")</f>
        <v/>
      </c>
      <c r="Q611" s="186" t="str">
        <f aca="false">IF(AND(Q$9&gt;=$E611,Q$9&lt;=$F611,NOT(ISBLANK($F611))),$G611,"")</f>
        <v/>
      </c>
      <c r="R611" s="273" t="str">
        <f aca="false">IF(AND(R$9&gt;=$E611,R$9&lt;=$F611,NOT(ISBLANK($F611))),$G611,"")</f>
        <v/>
      </c>
    </row>
    <row r="612" customFormat="false" ht="15.05" hidden="false" customHeight="false" outlineLevel="0" collapsed="false">
      <c r="G612" s="197"/>
      <c r="I612" s="274"/>
      <c r="K612" s="197"/>
      <c r="L612" s="186" t="str">
        <f aca="false">IF(AND(L$9&gt;=$E612,L$9&lt;=$F612,NOT(ISBLANK($F612))),$G612,"")</f>
        <v/>
      </c>
      <c r="M612" s="186" t="str">
        <f aca="false">IF(AND(M$9&gt;=$E612,M$9&lt;=$F612,NOT(ISBLANK($F612))),$G612,"")</f>
        <v/>
      </c>
      <c r="N612" s="186" t="str">
        <f aca="false">IF(AND(N$9&gt;=$E612,N$9&lt;=$F612,NOT(ISBLANK($F612))),$G612,"")</f>
        <v/>
      </c>
      <c r="O612" s="186" t="str">
        <f aca="false">IF(AND(O$9&gt;=$E612,O$9&lt;=$F612,NOT(ISBLANK($F612))),$G612,"")</f>
        <v/>
      </c>
      <c r="P612" s="186" t="str">
        <f aca="false">IF(AND(P$9&gt;=$E612,P$9&lt;=$F612,NOT(ISBLANK($F612))),$G612,"")</f>
        <v/>
      </c>
      <c r="Q612" s="186" t="str">
        <f aca="false">IF(AND(Q$9&gt;=$E612,Q$9&lt;=$F612,NOT(ISBLANK($F612))),$G612,"")</f>
        <v/>
      </c>
      <c r="R612" s="273" t="str">
        <f aca="false">IF(AND(R$9&gt;=$E612,R$9&lt;=$F612,NOT(ISBLANK($F612))),$G612,"")</f>
        <v/>
      </c>
    </row>
    <row r="613" customFormat="false" ht="15.05" hidden="false" customHeight="false" outlineLevel="0" collapsed="false">
      <c r="G613" s="197"/>
      <c r="I613" s="274"/>
      <c r="K613" s="197"/>
      <c r="L613" s="186" t="str">
        <f aca="false">IF(AND(L$9&gt;=$E613,L$9&lt;=$F613,NOT(ISBLANK($F613))),$G613,"")</f>
        <v/>
      </c>
      <c r="M613" s="186" t="str">
        <f aca="false">IF(AND(M$9&gt;=$E613,M$9&lt;=$F613,NOT(ISBLANK($F613))),$G613,"")</f>
        <v/>
      </c>
      <c r="N613" s="186" t="str">
        <f aca="false">IF(AND(N$9&gt;=$E613,N$9&lt;=$F613,NOT(ISBLANK($F613))),$G613,"")</f>
        <v/>
      </c>
      <c r="O613" s="186" t="str">
        <f aca="false">IF(AND(O$9&gt;=$E613,O$9&lt;=$F613,NOT(ISBLANK($F613))),$G613,"")</f>
        <v/>
      </c>
      <c r="P613" s="186" t="str">
        <f aca="false">IF(AND(P$9&gt;=$E613,P$9&lt;=$F613,NOT(ISBLANK($F613))),$G613,"")</f>
        <v/>
      </c>
      <c r="Q613" s="186" t="str">
        <f aca="false">IF(AND(Q$9&gt;=$E613,Q$9&lt;=$F613,NOT(ISBLANK($F613))),$G613,"")</f>
        <v/>
      </c>
      <c r="R613" s="273" t="str">
        <f aca="false">IF(AND(R$9&gt;=$E613,R$9&lt;=$F613,NOT(ISBLANK($F613))),$G613,"")</f>
        <v/>
      </c>
    </row>
    <row r="614" customFormat="false" ht="15.05" hidden="false" customHeight="false" outlineLevel="0" collapsed="false">
      <c r="G614" s="197"/>
      <c r="I614" s="274"/>
      <c r="K614" s="197"/>
      <c r="L614" s="186" t="str">
        <f aca="false">IF(AND(L$9&gt;=$E614,L$9&lt;=$F614,NOT(ISBLANK($F614))),$G614,"")</f>
        <v/>
      </c>
      <c r="M614" s="186" t="str">
        <f aca="false">IF(AND(M$9&gt;=$E614,M$9&lt;=$F614,NOT(ISBLANK($F614))),$G614,"")</f>
        <v/>
      </c>
      <c r="N614" s="186" t="str">
        <f aca="false">IF(AND(N$9&gt;=$E614,N$9&lt;=$F614,NOT(ISBLANK($F614))),$G614,"")</f>
        <v/>
      </c>
      <c r="O614" s="186" t="str">
        <f aca="false">IF(AND(O$9&gt;=$E614,O$9&lt;=$F614,NOT(ISBLANK($F614))),$G614,"")</f>
        <v/>
      </c>
      <c r="P614" s="186" t="str">
        <f aca="false">IF(AND(P$9&gt;=$E614,P$9&lt;=$F614,NOT(ISBLANK($F614))),$G614,"")</f>
        <v/>
      </c>
      <c r="Q614" s="186" t="str">
        <f aca="false">IF(AND(Q$9&gt;=$E614,Q$9&lt;=$F614,NOT(ISBLANK($F614))),$G614,"")</f>
        <v/>
      </c>
      <c r="R614" s="273" t="str">
        <f aca="false">IF(AND(R$9&gt;=$E614,R$9&lt;=$F614,NOT(ISBLANK($F614))),$G614,"")</f>
        <v/>
      </c>
    </row>
    <row r="615" customFormat="false" ht="15.05" hidden="false" customHeight="false" outlineLevel="0" collapsed="false">
      <c r="G615" s="197"/>
      <c r="I615" s="274"/>
      <c r="K615" s="197"/>
      <c r="L615" s="186" t="str">
        <f aca="false">IF(AND(L$9&gt;=$E615,L$9&lt;=$F615,NOT(ISBLANK($F615))),$G615,"")</f>
        <v/>
      </c>
      <c r="M615" s="186" t="str">
        <f aca="false">IF(AND(M$9&gt;=$E615,M$9&lt;=$F615,NOT(ISBLANK($F615))),$G615,"")</f>
        <v/>
      </c>
      <c r="N615" s="186" t="str">
        <f aca="false">IF(AND(N$9&gt;=$E615,N$9&lt;=$F615,NOT(ISBLANK($F615))),$G615,"")</f>
        <v/>
      </c>
      <c r="O615" s="186" t="str">
        <f aca="false">IF(AND(O$9&gt;=$E615,O$9&lt;=$F615,NOT(ISBLANK($F615))),$G615,"")</f>
        <v/>
      </c>
      <c r="P615" s="186" t="str">
        <f aca="false">IF(AND(P$9&gt;=$E615,P$9&lt;=$F615,NOT(ISBLANK($F615))),$G615,"")</f>
        <v/>
      </c>
      <c r="Q615" s="186" t="str">
        <f aca="false">IF(AND(Q$9&gt;=$E615,Q$9&lt;=$F615,NOT(ISBLANK($F615))),$G615,"")</f>
        <v/>
      </c>
      <c r="R615" s="273" t="str">
        <f aca="false">IF(AND(R$9&gt;=$E615,R$9&lt;=$F615,NOT(ISBLANK($F615))),$G615,"")</f>
        <v/>
      </c>
    </row>
    <row r="616" customFormat="false" ht="15.05" hidden="false" customHeight="false" outlineLevel="0" collapsed="false">
      <c r="G616" s="197"/>
      <c r="I616" s="274"/>
      <c r="K616" s="197"/>
      <c r="L616" s="186" t="str">
        <f aca="false">IF(AND(L$9&gt;=$E616,L$9&lt;=$F616,NOT(ISBLANK($F616))),$G616,"")</f>
        <v/>
      </c>
      <c r="M616" s="186" t="str">
        <f aca="false">IF(AND(M$9&gt;=$E616,M$9&lt;=$F616,NOT(ISBLANK($F616))),$G616,"")</f>
        <v/>
      </c>
      <c r="N616" s="186" t="str">
        <f aca="false">IF(AND(N$9&gt;=$E616,N$9&lt;=$F616,NOT(ISBLANK($F616))),$G616,"")</f>
        <v/>
      </c>
      <c r="O616" s="186" t="str">
        <f aca="false">IF(AND(O$9&gt;=$E616,O$9&lt;=$F616,NOT(ISBLANK($F616))),$G616,"")</f>
        <v/>
      </c>
      <c r="P616" s="186" t="str">
        <f aca="false">IF(AND(P$9&gt;=$E616,P$9&lt;=$F616,NOT(ISBLANK($F616))),$G616,"")</f>
        <v/>
      </c>
      <c r="Q616" s="186" t="str">
        <f aca="false">IF(AND(Q$9&gt;=$E616,Q$9&lt;=$F616,NOT(ISBLANK($F616))),$G616,"")</f>
        <v/>
      </c>
      <c r="R616" s="273" t="str">
        <f aca="false">IF(AND(R$9&gt;=$E616,R$9&lt;=$F616,NOT(ISBLANK($F616))),$G616,"")</f>
        <v/>
      </c>
    </row>
    <row r="617" customFormat="false" ht="15.05" hidden="false" customHeight="false" outlineLevel="0" collapsed="false">
      <c r="G617" s="197"/>
      <c r="I617" s="274"/>
      <c r="K617" s="197"/>
      <c r="L617" s="186" t="str">
        <f aca="false">IF(AND(L$9&gt;=$E617,L$9&lt;=$F617,NOT(ISBLANK($F617))),$G617,"")</f>
        <v/>
      </c>
      <c r="M617" s="186" t="str">
        <f aca="false">IF(AND(M$9&gt;=$E617,M$9&lt;=$F617,NOT(ISBLANK($F617))),$G617,"")</f>
        <v/>
      </c>
      <c r="N617" s="186" t="str">
        <f aca="false">IF(AND(N$9&gt;=$E617,N$9&lt;=$F617,NOT(ISBLANK($F617))),$G617,"")</f>
        <v/>
      </c>
      <c r="O617" s="186" t="str">
        <f aca="false">IF(AND(O$9&gt;=$E617,O$9&lt;=$F617,NOT(ISBLANK($F617))),$G617,"")</f>
        <v/>
      </c>
      <c r="P617" s="186" t="str">
        <f aca="false">IF(AND(P$9&gt;=$E617,P$9&lt;=$F617,NOT(ISBLANK($F617))),$G617,"")</f>
        <v/>
      </c>
      <c r="Q617" s="186" t="str">
        <f aca="false">IF(AND(Q$9&gt;=$E617,Q$9&lt;=$F617,NOT(ISBLANK($F617))),$G617,"")</f>
        <v/>
      </c>
      <c r="R617" s="273" t="str">
        <f aca="false">IF(AND(R$9&gt;=$E617,R$9&lt;=$F617,NOT(ISBLANK($F617))),$G617,"")</f>
        <v/>
      </c>
    </row>
    <row r="618" customFormat="false" ht="15.05" hidden="false" customHeight="false" outlineLevel="0" collapsed="false">
      <c r="G618" s="197"/>
      <c r="I618" s="197"/>
      <c r="K618" s="197"/>
      <c r="L618" s="186" t="str">
        <f aca="false">IF(AND(L$9&gt;=$E618,L$9&lt;=$F618,NOT(ISBLANK($F618))),$G618,"")</f>
        <v/>
      </c>
      <c r="M618" s="186" t="str">
        <f aca="false">IF(AND(M$9&gt;=$E618,M$9&lt;=$F618,NOT(ISBLANK($F618))),$G618,"")</f>
        <v/>
      </c>
      <c r="N618" s="186" t="str">
        <f aca="false">IF(AND(N$9&gt;=$E618,N$9&lt;=$F618,NOT(ISBLANK($F618))),$G618,"")</f>
        <v/>
      </c>
      <c r="O618" s="186" t="str">
        <f aca="false">IF(AND(O$9&gt;=$E618,O$9&lt;=$F618,NOT(ISBLANK($F618))),$G618,"")</f>
        <v/>
      </c>
      <c r="P618" s="186" t="str">
        <f aca="false">IF(AND(P$9&gt;=$E618,P$9&lt;=$F618,NOT(ISBLANK($F618))),$G618,"")</f>
        <v/>
      </c>
      <c r="Q618" s="186" t="str">
        <f aca="false">IF(AND(Q$9&gt;=$E618,Q$9&lt;=$F618,NOT(ISBLANK($F618))),$G618,"")</f>
        <v/>
      </c>
      <c r="R618" s="273" t="str">
        <f aca="false">IF(AND(R$9&gt;=$E618,R$9&lt;=$F618,NOT(ISBLANK($F618))),$G618,"")</f>
        <v/>
      </c>
    </row>
    <row r="619" customFormat="false" ht="15.05" hidden="false" customHeight="false" outlineLevel="0" collapsed="false">
      <c r="G619" s="197"/>
      <c r="I619" s="197"/>
      <c r="K619" s="197"/>
      <c r="L619" s="186" t="str">
        <f aca="false">IF(AND(WEEKDAY($F619,2)=1,NOT(ISBLANK($F619))),$H619,"")</f>
        <v/>
      </c>
      <c r="M619" s="186" t="str">
        <f aca="false">IF(AND(WEEKDAY($F619,2)=2,NOT(ISBLANK($F619))),$H619,"")</f>
        <v/>
      </c>
      <c r="N619" s="186" t="str">
        <f aca="false">IF(AND(WEEKDAY($F619,2)=3,NOT(ISBLANK($F619))),$H619,"")</f>
        <v/>
      </c>
      <c r="O619" s="186" t="str">
        <f aca="false">IF(AND(WEEKDAY($F619,2)=4,NOT(ISBLANK($F619))),$H619,"")</f>
        <v/>
      </c>
      <c r="P619" s="186" t="str">
        <f aca="false">IF(AND(WEEKDAY($F619,2)=5,NOT(ISBLANK($F619))),$H619,"")</f>
        <v/>
      </c>
      <c r="Q619" s="186" t="str">
        <f aca="false">IF(AND(WEEKDAY($F619,2)=6,NOT(ISBLANK($F619))),$H619,"")</f>
        <v/>
      </c>
      <c r="R619" s="273" t="e">
        <f aca="false">IF(AND(#REF!&gt;=$F619,#REF!&lt;=$G619,NOT(ISBLANK($F619))),$H619,"")</f>
        <v>#VALUE!</v>
      </c>
    </row>
    <row r="620" customFormat="false" ht="15.05" hidden="false" customHeight="false" outlineLevel="0" collapsed="false">
      <c r="G620" s="197"/>
      <c r="I620" s="197"/>
      <c r="K620" s="197"/>
      <c r="L620" s="186" t="str">
        <f aca="false">IF(AND(WEEKDAY($F620,2)=1,NOT(ISBLANK($F620))),$H620,"")</f>
        <v/>
      </c>
      <c r="M620" s="186" t="str">
        <f aca="false">IF(AND(WEEKDAY($F620,2)=2,NOT(ISBLANK($F620))),$H620,"")</f>
        <v/>
      </c>
      <c r="N620" s="186" t="str">
        <f aca="false">IF(AND(WEEKDAY($F620,2)=3,NOT(ISBLANK($F620))),$H620,"")</f>
        <v/>
      </c>
      <c r="O620" s="186" t="str">
        <f aca="false">IF(AND(WEEKDAY($F620,2)=4,NOT(ISBLANK($F620))),$H620,"")</f>
        <v/>
      </c>
      <c r="P620" s="186" t="str">
        <f aca="false">IF(AND(WEEKDAY($F620,2)=5,NOT(ISBLANK($F620))),$H620,"")</f>
        <v/>
      </c>
      <c r="Q620" s="186" t="str">
        <f aca="false">IF(AND(WEEKDAY($F620,2)=6,NOT(ISBLANK($F620))),$H620,"")</f>
        <v/>
      </c>
      <c r="R620" s="273" t="e">
        <f aca="false">IF(AND(#REF!&gt;=$F620,#REF!&lt;=$G620,NOT(ISBLANK($F620))),$H620,"")</f>
        <v>#VALUE!</v>
      </c>
    </row>
    <row r="621" customFormat="false" ht="15.05" hidden="false" customHeight="false" outlineLevel="0" collapsed="false">
      <c r="G621" s="197"/>
      <c r="I621" s="197"/>
      <c r="K621" s="197"/>
      <c r="L621" s="186" t="str">
        <f aca="false">IF(AND(WEEKDAY($F621,2)=1,NOT(ISBLANK($F621))),$H621,"")</f>
        <v/>
      </c>
      <c r="M621" s="186" t="str">
        <f aca="false">IF(AND(WEEKDAY($F621,2)=2,NOT(ISBLANK($F621))),$H621,"")</f>
        <v/>
      </c>
      <c r="N621" s="186" t="str">
        <f aca="false">IF(AND(WEEKDAY($F621,2)=3,NOT(ISBLANK($F621))),$H621,"")</f>
        <v/>
      </c>
      <c r="O621" s="186" t="str">
        <f aca="false">IF(AND(WEEKDAY($F621,2)=4,NOT(ISBLANK($F621))),$H621,"")</f>
        <v/>
      </c>
      <c r="P621" s="186" t="str">
        <f aca="false">IF(AND(WEEKDAY($F621,2)=5,NOT(ISBLANK($F621))),$H621,"")</f>
        <v/>
      </c>
      <c r="Q621" s="186" t="str">
        <f aca="false">IF(AND(WEEKDAY($F621,2)=6,NOT(ISBLANK($F621))),$H621,"")</f>
        <v/>
      </c>
      <c r="R621" s="273" t="str">
        <f aca="false">IF(AND(R618&gt;=$F621,R618&lt;=$G621,NOT(ISBLANK($F621))),$H621,"")</f>
        <v/>
      </c>
    </row>
    <row r="622" customFormat="false" ht="15.05" hidden="false" customHeight="false" outlineLevel="0" collapsed="false">
      <c r="G622" s="197"/>
      <c r="I622" s="197"/>
      <c r="K622" s="197"/>
      <c r="L622" s="186" t="str">
        <f aca="false">IF(AND(WEEKDAY($F622,2)=1,NOT(ISBLANK($F622))),$H622,"")</f>
        <v/>
      </c>
      <c r="M622" s="186" t="str">
        <f aca="false">IF(AND(WEEKDAY($F622,2)=2,NOT(ISBLANK($F622))),$H622,"")</f>
        <v/>
      </c>
      <c r="N622" s="186" t="str">
        <f aca="false">IF(AND(WEEKDAY($F622,2)=3,NOT(ISBLANK($F622))),$H622,"")</f>
        <v/>
      </c>
      <c r="O622" s="186" t="str">
        <f aca="false">IF(AND(WEEKDAY($F622,2)=4,NOT(ISBLANK($F622))),$H622,"")</f>
        <v/>
      </c>
      <c r="P622" s="186" t="str">
        <f aca="false">IF(AND(WEEKDAY($F622,2)=5,NOT(ISBLANK($F622))),$H622,"")</f>
        <v/>
      </c>
      <c r="Q622" s="186" t="str">
        <f aca="false">IF(AND(WEEKDAY($F622,2)=6,NOT(ISBLANK($F622))),$H622,"")</f>
        <v/>
      </c>
      <c r="R622" s="273" t="e">
        <f aca="false">IF(AND(R619&gt;=$F622,R619&lt;=$G622,NOT(ISBLANK($F622))),$H622,"")</f>
        <v>#VALUE!</v>
      </c>
    </row>
    <row r="623" customFormat="false" ht="15.05" hidden="false" customHeight="false" outlineLevel="0" collapsed="false">
      <c r="G623" s="197"/>
      <c r="I623" s="197"/>
      <c r="K623" s="197"/>
      <c r="L623" s="186" t="str">
        <f aca="false">IF(AND(WEEKDAY($F623,2)=1,NOT(ISBLANK($F623))),$H623,"")</f>
        <v/>
      </c>
      <c r="M623" s="186" t="str">
        <f aca="false">IF(AND(WEEKDAY($F623,2)=2,NOT(ISBLANK($F623))),$H623,"")</f>
        <v/>
      </c>
      <c r="N623" s="186" t="str">
        <f aca="false">IF(AND(WEEKDAY($F623,2)=3,NOT(ISBLANK($F623))),$H623,"")</f>
        <v/>
      </c>
      <c r="O623" s="186" t="str">
        <f aca="false">IF(AND(WEEKDAY($F623,2)=4,NOT(ISBLANK($F623))),$H623,"")</f>
        <v/>
      </c>
      <c r="P623" s="186" t="str">
        <f aca="false">IF(AND(WEEKDAY($F623,2)=5,NOT(ISBLANK($F623))),$H623,"")</f>
        <v/>
      </c>
      <c r="Q623" s="186" t="str">
        <f aca="false">IF(AND(WEEKDAY($F623,2)=6,NOT(ISBLANK($F623))),$H623,"")</f>
        <v/>
      </c>
      <c r="R623" s="273" t="e">
        <f aca="false">IF(AND(R620&gt;=$F623,R620&lt;=$G623,NOT(ISBLANK($F623))),$H623,"")</f>
        <v>#VALUE!</v>
      </c>
    </row>
    <row r="624" customFormat="false" ht="15.05" hidden="false" customHeight="false" outlineLevel="0" collapsed="false">
      <c r="G624" s="197"/>
      <c r="I624" s="197"/>
      <c r="K624" s="197"/>
      <c r="L624" s="186" t="str">
        <f aca="false">IF(AND(WEEKDAY($F624,2)=1,NOT(ISBLANK($F624))),$H624,"")</f>
        <v/>
      </c>
      <c r="M624" s="186" t="str">
        <f aca="false">IF(AND(WEEKDAY($F624,2)=2,NOT(ISBLANK($F624))),$H624,"")</f>
        <v/>
      </c>
      <c r="N624" s="186" t="str">
        <f aca="false">IF(AND(WEEKDAY($F624,2)=3,NOT(ISBLANK($F624))),$H624,"")</f>
        <v/>
      </c>
      <c r="O624" s="186" t="str">
        <f aca="false">IF(AND(WEEKDAY($F624,2)=4,NOT(ISBLANK($F624))),$H624,"")</f>
        <v/>
      </c>
      <c r="P624" s="186" t="str">
        <f aca="false">IF(AND(WEEKDAY($F624,2)=5,NOT(ISBLANK($F624))),$H624,"")</f>
        <v/>
      </c>
      <c r="Q624" s="186" t="str">
        <f aca="false">IF(AND(WEEKDAY($F624,2)=6,NOT(ISBLANK($F624))),$H624,"")</f>
        <v/>
      </c>
      <c r="R624" s="273" t="str">
        <f aca="false">IF(AND(R621&gt;=$F624,R621&lt;=$G624,NOT(ISBLANK($F624))),$H624,"")</f>
        <v/>
      </c>
    </row>
    <row r="625" customFormat="false" ht="15.05" hidden="false" customHeight="false" outlineLevel="0" collapsed="false">
      <c r="G625" s="197"/>
      <c r="I625" s="197"/>
      <c r="K625" s="197"/>
      <c r="L625" s="186" t="str">
        <f aca="false">IF(AND(WEEKDAY($F625,2)=1,NOT(ISBLANK($F625))),$H625,"")</f>
        <v/>
      </c>
      <c r="M625" s="186" t="str">
        <f aca="false">IF(AND(WEEKDAY($F625,2)=2,NOT(ISBLANK($F625))),$H625,"")</f>
        <v/>
      </c>
      <c r="N625" s="186" t="str">
        <f aca="false">IF(AND(WEEKDAY($F625,2)=3,NOT(ISBLANK($F625))),$H625,"")</f>
        <v/>
      </c>
      <c r="O625" s="186" t="str">
        <f aca="false">IF(AND(WEEKDAY($F625,2)=4,NOT(ISBLANK($F625))),$H625,"")</f>
        <v/>
      </c>
      <c r="P625" s="186" t="str">
        <f aca="false">IF(AND(WEEKDAY($F625,2)=5,NOT(ISBLANK($F625))),$H625,"")</f>
        <v/>
      </c>
      <c r="Q625" s="186" t="str">
        <f aca="false">IF(AND(WEEKDAY($F625,2)=6,NOT(ISBLANK($F625))),$H625,"")</f>
        <v/>
      </c>
      <c r="R625" s="273" t="e">
        <f aca="false">IF(AND(R622&gt;=$F625,R622&lt;=$G625,NOT(ISBLANK($F625))),$H625,"")</f>
        <v>#VALUE!</v>
      </c>
    </row>
    <row r="626" customFormat="false" ht="15.05" hidden="false" customHeight="false" outlineLevel="0" collapsed="false">
      <c r="G626" s="197"/>
      <c r="I626" s="197"/>
      <c r="K626" s="197"/>
      <c r="L626" s="186" t="str">
        <f aca="false">IF(AND(WEEKDAY($F626,2)=1,NOT(ISBLANK($F626))),$H626,"")</f>
        <v/>
      </c>
      <c r="M626" s="186" t="str">
        <f aca="false">IF(AND(WEEKDAY($F626,2)=2,NOT(ISBLANK($F626))),$H626,"")</f>
        <v/>
      </c>
      <c r="N626" s="186" t="str">
        <f aca="false">IF(AND(WEEKDAY($F626,2)=3,NOT(ISBLANK($F626))),$H626,"")</f>
        <v/>
      </c>
      <c r="O626" s="186" t="str">
        <f aca="false">IF(AND(WEEKDAY($F626,2)=4,NOT(ISBLANK($F626))),$H626,"")</f>
        <v/>
      </c>
      <c r="P626" s="186" t="str">
        <f aca="false">IF(AND(WEEKDAY($F626,2)=5,NOT(ISBLANK($F626))),$H626,"")</f>
        <v/>
      </c>
      <c r="Q626" s="186" t="str">
        <f aca="false">IF(AND(WEEKDAY($F626,2)=6,NOT(ISBLANK($F626))),$H626,"")</f>
        <v/>
      </c>
      <c r="R626" s="273" t="e">
        <f aca="false">IF(AND(R623&gt;=$F626,R623&lt;=$G626,NOT(ISBLANK($F626))),$H626,"")</f>
        <v>#VALUE!</v>
      </c>
    </row>
    <row r="627" customFormat="false" ht="15.05" hidden="false" customHeight="false" outlineLevel="0" collapsed="false">
      <c r="G627" s="197"/>
      <c r="I627" s="197"/>
      <c r="K627" s="197"/>
      <c r="L627" s="186" t="str">
        <f aca="false">IF(AND(WEEKDAY($F627,2)=1,NOT(ISBLANK($F627))),$H627,"")</f>
        <v/>
      </c>
      <c r="M627" s="186" t="str">
        <f aca="false">IF(AND(WEEKDAY($F627,2)=2,NOT(ISBLANK($F627))),$H627,"")</f>
        <v/>
      </c>
      <c r="N627" s="186" t="str">
        <f aca="false">IF(AND(WEEKDAY($F627,2)=3,NOT(ISBLANK($F627))),$H627,"")</f>
        <v/>
      </c>
      <c r="O627" s="186" t="str">
        <f aca="false">IF(AND(WEEKDAY($F627,2)=4,NOT(ISBLANK($F627))),$H627,"")</f>
        <v/>
      </c>
      <c r="P627" s="186" t="str">
        <f aca="false">IF(AND(WEEKDAY($F627,2)=5,NOT(ISBLANK($F627))),$H627,"")</f>
        <v/>
      </c>
      <c r="Q627" s="186" t="str">
        <f aca="false">IF(AND(WEEKDAY($F627,2)=6,NOT(ISBLANK($F627))),$H627,"")</f>
        <v/>
      </c>
      <c r="R627" s="273" t="str">
        <f aca="false">IF(AND(R624&gt;=$F627,R624&lt;=$G627,NOT(ISBLANK($F627))),$H627,"")</f>
        <v/>
      </c>
    </row>
    <row r="628" customFormat="false" ht="15.05" hidden="false" customHeight="false" outlineLevel="0" collapsed="false">
      <c r="G628" s="197"/>
      <c r="I628" s="197"/>
      <c r="K628" s="197"/>
      <c r="L628" s="186" t="str">
        <f aca="false">IF(AND(WEEKDAY($F628,2)=1,NOT(ISBLANK($F628))),$H628,"")</f>
        <v/>
      </c>
      <c r="M628" s="186" t="str">
        <f aca="false">IF(AND(WEEKDAY($F628,2)=2,NOT(ISBLANK($F628))),$H628,"")</f>
        <v/>
      </c>
      <c r="N628" s="186" t="str">
        <f aca="false">IF(AND(WEEKDAY($F628,2)=3,NOT(ISBLANK($F628))),$H628,"")</f>
        <v/>
      </c>
      <c r="O628" s="186" t="str">
        <f aca="false">IF(AND(WEEKDAY($F628,2)=4,NOT(ISBLANK($F628))),$H628,"")</f>
        <v/>
      </c>
      <c r="P628" s="186" t="str">
        <f aca="false">IF(AND(WEEKDAY($F628,2)=5,NOT(ISBLANK($F628))),$H628,"")</f>
        <v/>
      </c>
      <c r="Q628" s="186" t="str">
        <f aca="false">IF(AND(WEEKDAY($F628,2)=6,NOT(ISBLANK($F628))),$H628,"")</f>
        <v/>
      </c>
      <c r="R628" s="273" t="e">
        <f aca="false">IF(AND(R625&gt;=$F628,R625&lt;=$G628,NOT(ISBLANK($F628))),$H628,"")</f>
        <v>#VALUE!</v>
      </c>
    </row>
    <row r="629" customFormat="false" ht="15.05" hidden="false" customHeight="false" outlineLevel="0" collapsed="false">
      <c r="G629" s="197"/>
      <c r="I629" s="197"/>
      <c r="K629" s="197"/>
      <c r="L629" s="186" t="str">
        <f aca="false">IF(AND(WEEKDAY($F629,2)=1,NOT(ISBLANK($F629))),$H629,"")</f>
        <v/>
      </c>
      <c r="M629" s="186" t="str">
        <f aca="false">IF(AND(WEEKDAY($F629,2)=2,NOT(ISBLANK($F629))),$H629,"")</f>
        <v/>
      </c>
      <c r="N629" s="186" t="str">
        <f aca="false">IF(AND(WEEKDAY($F629,2)=3,NOT(ISBLANK($F629))),$H629,"")</f>
        <v/>
      </c>
      <c r="O629" s="186" t="str">
        <f aca="false">IF(AND(WEEKDAY($F629,2)=4,NOT(ISBLANK($F629))),$H629,"")</f>
        <v/>
      </c>
      <c r="P629" s="186" t="str">
        <f aca="false">IF(AND(WEEKDAY($F629,2)=5,NOT(ISBLANK($F629))),$H629,"")</f>
        <v/>
      </c>
      <c r="Q629" s="186" t="str">
        <f aca="false">IF(AND(WEEKDAY($F629,2)=6,NOT(ISBLANK($F629))),$H629,"")</f>
        <v/>
      </c>
      <c r="R629" s="273" t="e">
        <f aca="false">IF(AND(R626&gt;=$F629,R626&lt;=$G629,NOT(ISBLANK($F629))),$H629,"")</f>
        <v>#VALUE!</v>
      </c>
    </row>
    <row r="630" customFormat="false" ht="15.05" hidden="false" customHeight="false" outlineLevel="0" collapsed="false">
      <c r="G630" s="197"/>
      <c r="I630" s="197"/>
      <c r="K630" s="197"/>
      <c r="L630" s="186" t="str">
        <f aca="false">IF(AND(WEEKDAY($F630,2)=1,NOT(ISBLANK($F630))),$H630,"")</f>
        <v/>
      </c>
      <c r="M630" s="186" t="str">
        <f aca="false">IF(AND(WEEKDAY($F630,2)=2,NOT(ISBLANK($F630))),$H630,"")</f>
        <v/>
      </c>
      <c r="N630" s="186" t="str">
        <f aca="false">IF(AND(WEEKDAY($F630,2)=3,NOT(ISBLANK($F630))),$H630,"")</f>
        <v/>
      </c>
      <c r="O630" s="186" t="str">
        <f aca="false">IF(AND(WEEKDAY($F630,2)=4,NOT(ISBLANK($F630))),$H630,"")</f>
        <v/>
      </c>
      <c r="P630" s="186" t="str">
        <f aca="false">IF(AND(WEEKDAY($F630,2)=5,NOT(ISBLANK($F630))),$H630,"")</f>
        <v/>
      </c>
      <c r="Q630" s="186" t="str">
        <f aca="false">IF(AND(WEEKDAY($F630,2)=6,NOT(ISBLANK($F630))),$H630,"")</f>
        <v/>
      </c>
      <c r="R630" s="273" t="str">
        <f aca="false">IF(AND(R627&gt;=$F630,R627&lt;=$G630,NOT(ISBLANK($F630))),$H630,"")</f>
        <v/>
      </c>
    </row>
    <row r="631" customFormat="false" ht="15.05" hidden="false" customHeight="false" outlineLevel="0" collapsed="false">
      <c r="G631" s="197"/>
      <c r="I631" s="197"/>
      <c r="K631" s="197"/>
      <c r="L631" s="186" t="str">
        <f aca="false">IF(AND(WEEKDAY($F631,2)=1,NOT(ISBLANK($F631))),$H631,"")</f>
        <v/>
      </c>
      <c r="M631" s="186" t="str">
        <f aca="false">IF(AND(WEEKDAY($F631,2)=2,NOT(ISBLANK($F631))),$H631,"")</f>
        <v/>
      </c>
      <c r="N631" s="186" t="str">
        <f aca="false">IF(AND(WEEKDAY($F631,2)=3,NOT(ISBLANK($F631))),$H631,"")</f>
        <v/>
      </c>
      <c r="O631" s="186" t="str">
        <f aca="false">IF(AND(WEEKDAY($F631,2)=4,NOT(ISBLANK($F631))),$H631,"")</f>
        <v/>
      </c>
      <c r="P631" s="186" t="str">
        <f aca="false">IF(AND(WEEKDAY($F631,2)=5,NOT(ISBLANK($F631))),$H631,"")</f>
        <v/>
      </c>
      <c r="Q631" s="186" t="str">
        <f aca="false">IF(AND(WEEKDAY($F631,2)=6,NOT(ISBLANK($F631))),$H631,"")</f>
        <v/>
      </c>
      <c r="R631" s="273" t="e">
        <f aca="false">IF(AND(R628&gt;=$F631,R628&lt;=$G631,NOT(ISBLANK($F631))),$H631,"")</f>
        <v>#VALUE!</v>
      </c>
    </row>
    <row r="632" customFormat="false" ht="15.05" hidden="false" customHeight="false" outlineLevel="0" collapsed="false">
      <c r="G632" s="197"/>
      <c r="I632" s="197"/>
      <c r="K632" s="197"/>
      <c r="L632" s="186" t="str">
        <f aca="false">IF(AND(WEEKDAY($F632,2)=1,NOT(ISBLANK($F632))),$H632,"")</f>
        <v/>
      </c>
      <c r="M632" s="186" t="str">
        <f aca="false">IF(AND(WEEKDAY($F632,2)=2,NOT(ISBLANK($F632))),$H632,"")</f>
        <v/>
      </c>
      <c r="N632" s="186" t="str">
        <f aca="false">IF(AND(WEEKDAY($F632,2)=3,NOT(ISBLANK($F632))),$H632,"")</f>
        <v/>
      </c>
      <c r="O632" s="186" t="str">
        <f aca="false">IF(AND(WEEKDAY($F632,2)=4,NOT(ISBLANK($F632))),$H632,"")</f>
        <v/>
      </c>
      <c r="P632" s="186" t="str">
        <f aca="false">IF(AND(WEEKDAY($F632,2)=5,NOT(ISBLANK($F632))),$H632,"")</f>
        <v/>
      </c>
      <c r="Q632" s="186" t="str">
        <f aca="false">IF(AND(WEEKDAY($F632,2)=6,NOT(ISBLANK($F632))),$H632,"")</f>
        <v/>
      </c>
      <c r="R632" s="273" t="e">
        <f aca="false">IF(AND(R629&gt;=$F632,R629&lt;=$G632,NOT(ISBLANK($F632))),$H632,"")</f>
        <v>#VALUE!</v>
      </c>
    </row>
    <row r="633" customFormat="false" ht="15.05" hidden="false" customHeight="false" outlineLevel="0" collapsed="false">
      <c r="G633" s="197"/>
      <c r="I633" s="197"/>
      <c r="K633" s="197"/>
      <c r="L633" s="186" t="str">
        <f aca="false">IF(AND(WEEKDAY($F633,2)=1,NOT(ISBLANK($F633))),$H633,"")</f>
        <v/>
      </c>
      <c r="M633" s="186" t="str">
        <f aca="false">IF(AND(WEEKDAY($F633,2)=2,NOT(ISBLANK($F633))),$H633,"")</f>
        <v/>
      </c>
      <c r="N633" s="186" t="str">
        <f aca="false">IF(AND(WEEKDAY($F633,2)=3,NOT(ISBLANK($F633))),$H633,"")</f>
        <v/>
      </c>
      <c r="O633" s="186" t="str">
        <f aca="false">IF(AND(WEEKDAY($F633,2)=4,NOT(ISBLANK($F633))),$H633,"")</f>
        <v/>
      </c>
      <c r="P633" s="186" t="str">
        <f aca="false">IF(AND(WEEKDAY($F633,2)=5,NOT(ISBLANK($F633))),$H633,"")</f>
        <v/>
      </c>
      <c r="Q633" s="186" t="str">
        <f aca="false">IF(AND(WEEKDAY($F633,2)=6,NOT(ISBLANK($F633))),$H633,"")</f>
        <v/>
      </c>
      <c r="R633" s="273" t="str">
        <f aca="false">IF(AND(R630&gt;=$F633,R630&lt;=$G633,NOT(ISBLANK($F633))),$H633,"")</f>
        <v/>
      </c>
    </row>
    <row r="634" customFormat="false" ht="15.05" hidden="false" customHeight="false" outlineLevel="0" collapsed="false">
      <c r="G634" s="197"/>
      <c r="I634" s="197"/>
      <c r="K634" s="197"/>
      <c r="L634" s="186" t="str">
        <f aca="false">IF(AND(WEEKDAY($F634,2)=1,NOT(ISBLANK($F634))),$H634,"")</f>
        <v/>
      </c>
      <c r="M634" s="186" t="str">
        <f aca="false">IF(AND(WEEKDAY($F634,2)=2,NOT(ISBLANK($F634))),$H634,"")</f>
        <v/>
      </c>
      <c r="N634" s="186" t="str">
        <f aca="false">IF(AND(WEEKDAY($F634,2)=3,NOT(ISBLANK($F634))),$H634,"")</f>
        <v/>
      </c>
      <c r="O634" s="186" t="str">
        <f aca="false">IF(AND(WEEKDAY($F634,2)=4,NOT(ISBLANK($F634))),$H634,"")</f>
        <v/>
      </c>
      <c r="P634" s="186" t="str">
        <f aca="false">IF(AND(WEEKDAY($F634,2)=5,NOT(ISBLANK($F634))),$H634,"")</f>
        <v/>
      </c>
      <c r="Q634" s="186" t="str">
        <f aca="false">IF(AND(WEEKDAY($F634,2)=6,NOT(ISBLANK($F634))),$H634,"")</f>
        <v/>
      </c>
      <c r="R634" s="273" t="e">
        <f aca="false">IF(AND(R631&gt;=$F634,R631&lt;=$G634,NOT(ISBLANK($F634))),$H634,"")</f>
        <v>#VALUE!</v>
      </c>
    </row>
    <row r="635" customFormat="false" ht="15.05" hidden="false" customHeight="false" outlineLevel="0" collapsed="false">
      <c r="G635" s="197"/>
      <c r="I635" s="197"/>
      <c r="K635" s="197"/>
      <c r="L635" s="186" t="str">
        <f aca="false">IF(AND(WEEKDAY($F635,2)=1,NOT(ISBLANK($F635))),$H635,"")</f>
        <v/>
      </c>
      <c r="M635" s="186" t="str">
        <f aca="false">IF(AND(WEEKDAY($F635,2)=2,NOT(ISBLANK($F635))),$H635,"")</f>
        <v/>
      </c>
      <c r="N635" s="186" t="str">
        <f aca="false">IF(AND(WEEKDAY($F635,2)=3,NOT(ISBLANK($F635))),$H635,"")</f>
        <v/>
      </c>
      <c r="O635" s="186" t="str">
        <f aca="false">IF(AND(WEEKDAY($F635,2)=4,NOT(ISBLANK($F635))),$H635,"")</f>
        <v/>
      </c>
      <c r="P635" s="186" t="str">
        <f aca="false">IF(AND(WEEKDAY($F635,2)=5,NOT(ISBLANK($F635))),$H635,"")</f>
        <v/>
      </c>
      <c r="Q635" s="186" t="str">
        <f aca="false">IF(AND(WEEKDAY($F635,2)=6,NOT(ISBLANK($F635))),$H635,"")</f>
        <v/>
      </c>
      <c r="R635" s="273" t="e">
        <f aca="false">IF(AND(R632&gt;=$F635,R632&lt;=$G635,NOT(ISBLANK($F635))),$H635,"")</f>
        <v>#VALUE!</v>
      </c>
    </row>
    <row r="636" customFormat="false" ht="15.05" hidden="false" customHeight="false" outlineLevel="0" collapsed="false">
      <c r="G636" s="197"/>
      <c r="I636" s="197"/>
      <c r="K636" s="197"/>
      <c r="L636" s="186" t="str">
        <f aca="false">IF(AND(WEEKDAY($F636,2)=1,NOT(ISBLANK($F636))),$H636,"")</f>
        <v/>
      </c>
      <c r="M636" s="186" t="str">
        <f aca="false">IF(AND(WEEKDAY($F636,2)=2,NOT(ISBLANK($F636))),$H636,"")</f>
        <v/>
      </c>
      <c r="N636" s="186" t="str">
        <f aca="false">IF(AND(WEEKDAY($F636,2)=3,NOT(ISBLANK($F636))),$H636,"")</f>
        <v/>
      </c>
      <c r="O636" s="186" t="str">
        <f aca="false">IF(AND(WEEKDAY($F636,2)=4,NOT(ISBLANK($F636))),$H636,"")</f>
        <v/>
      </c>
      <c r="P636" s="186" t="str">
        <f aca="false">IF(AND(WEEKDAY($F636,2)=5,NOT(ISBLANK($F636))),$H636,"")</f>
        <v/>
      </c>
      <c r="Q636" s="186" t="str">
        <f aca="false">IF(AND(WEEKDAY($F636,2)=6,NOT(ISBLANK($F636))),$H636,"")</f>
        <v/>
      </c>
      <c r="R636" s="273" t="str">
        <f aca="false">IF(AND(R633&gt;=$F636,R633&lt;=$G636,NOT(ISBLANK($F636))),$H636,"")</f>
        <v/>
      </c>
    </row>
    <row r="637" customFormat="false" ht="15.05" hidden="false" customHeight="false" outlineLevel="0" collapsed="false">
      <c r="G637" s="197"/>
      <c r="I637" s="197"/>
      <c r="K637" s="197"/>
      <c r="L637" s="186" t="str">
        <f aca="false">IF(AND(WEEKDAY($F637,2)=1,NOT(ISBLANK($F637))),$H637,"")</f>
        <v/>
      </c>
      <c r="M637" s="186" t="str">
        <f aca="false">IF(AND(WEEKDAY($F637,2)=2,NOT(ISBLANK($F637))),$H637,"")</f>
        <v/>
      </c>
      <c r="N637" s="186" t="str">
        <f aca="false">IF(AND(WEEKDAY($F637,2)=3,NOT(ISBLANK($F637))),$H637,"")</f>
        <v/>
      </c>
      <c r="O637" s="186" t="str">
        <f aca="false">IF(AND(WEEKDAY($F637,2)=4,NOT(ISBLANK($F637))),$H637,"")</f>
        <v/>
      </c>
      <c r="P637" s="186" t="str">
        <f aca="false">IF(AND(WEEKDAY($F637,2)=5,NOT(ISBLANK($F637))),$H637,"")</f>
        <v/>
      </c>
      <c r="Q637" s="186" t="str">
        <f aca="false">IF(AND(WEEKDAY($F637,2)=6,NOT(ISBLANK($F637))),$H637,"")</f>
        <v/>
      </c>
      <c r="R637" s="273" t="e">
        <f aca="false">IF(AND(R634&gt;=$F637,R634&lt;=$G637,NOT(ISBLANK($F637))),$H637,"")</f>
        <v>#VALUE!</v>
      </c>
    </row>
    <row r="638" customFormat="false" ht="15.05" hidden="false" customHeight="false" outlineLevel="0" collapsed="false">
      <c r="G638" s="197"/>
      <c r="I638" s="197"/>
      <c r="K638" s="197"/>
      <c r="L638" s="186" t="str">
        <f aca="false">IF(AND(WEEKDAY($F638,2)=1,NOT(ISBLANK($F638))),$H638,"")</f>
        <v/>
      </c>
      <c r="M638" s="186" t="str">
        <f aca="false">IF(AND(WEEKDAY($F638,2)=2,NOT(ISBLANK($F638))),$H638,"")</f>
        <v/>
      </c>
      <c r="N638" s="186" t="str">
        <f aca="false">IF(AND(WEEKDAY($F638,2)=3,NOT(ISBLANK($F638))),$H638,"")</f>
        <v/>
      </c>
      <c r="O638" s="186" t="str">
        <f aca="false">IF(AND(WEEKDAY($F638,2)=4,NOT(ISBLANK($F638))),$H638,"")</f>
        <v/>
      </c>
      <c r="P638" s="186" t="str">
        <f aca="false">IF(AND(WEEKDAY($F638,2)=5,NOT(ISBLANK($F638))),$H638,"")</f>
        <v/>
      </c>
      <c r="Q638" s="186" t="str">
        <f aca="false">IF(AND(WEEKDAY($F638,2)=6,NOT(ISBLANK($F638))),$H638,"")</f>
        <v/>
      </c>
      <c r="R638" s="273" t="e">
        <f aca="false">IF(AND(R635&gt;=$F638,R635&lt;=$G638,NOT(ISBLANK($F638))),$H638,"")</f>
        <v>#VALUE!</v>
      </c>
    </row>
    <row r="639" customFormat="false" ht="15.05" hidden="false" customHeight="false" outlineLevel="0" collapsed="false">
      <c r="G639" s="197"/>
      <c r="I639" s="197"/>
      <c r="K639" s="197"/>
      <c r="L639" s="186" t="str">
        <f aca="false">IF(AND(WEEKDAY($F639,2)=1,NOT(ISBLANK($F639))),$H639,"")</f>
        <v/>
      </c>
      <c r="M639" s="186" t="str">
        <f aca="false">IF(AND(WEEKDAY($F639,2)=2,NOT(ISBLANK($F639))),$H639,"")</f>
        <v/>
      </c>
      <c r="N639" s="186" t="str">
        <f aca="false">IF(AND(WEEKDAY($F639,2)=3,NOT(ISBLANK($F639))),$H639,"")</f>
        <v/>
      </c>
      <c r="O639" s="186" t="str">
        <f aca="false">IF(AND(WEEKDAY($F639,2)=4,NOT(ISBLANK($F639))),$H639,"")</f>
        <v/>
      </c>
      <c r="P639" s="186" t="str">
        <f aca="false">IF(AND(WEEKDAY($F639,2)=5,NOT(ISBLANK($F639))),$H639,"")</f>
        <v/>
      </c>
      <c r="Q639" s="186" t="str">
        <f aca="false">IF(AND(WEEKDAY($F639,2)=6,NOT(ISBLANK($F639))),$H639,"")</f>
        <v/>
      </c>
      <c r="R639" s="273" t="str">
        <f aca="false">IF(AND(R636&gt;=$F639,R636&lt;=$G639,NOT(ISBLANK($F639))),$H639,"")</f>
        <v/>
      </c>
    </row>
    <row r="640" customFormat="false" ht="15.05" hidden="false" customHeight="false" outlineLevel="0" collapsed="false">
      <c r="G640" s="197"/>
      <c r="I640" s="197"/>
      <c r="K640" s="197"/>
      <c r="L640" s="186" t="str">
        <f aca="false">IF(AND(WEEKDAY($F640,2)=1,NOT(ISBLANK($F640))),$H640,"")</f>
        <v/>
      </c>
      <c r="M640" s="186" t="str">
        <f aca="false">IF(AND(WEEKDAY($F640,2)=2,NOT(ISBLANK($F640))),$H640,"")</f>
        <v/>
      </c>
      <c r="N640" s="186" t="str">
        <f aca="false">IF(AND(WEEKDAY($F640,2)=3,NOT(ISBLANK($F640))),$H640,"")</f>
        <v/>
      </c>
      <c r="O640" s="186" t="str">
        <f aca="false">IF(AND(WEEKDAY($F640,2)=4,NOT(ISBLANK($F640))),$H640,"")</f>
        <v/>
      </c>
      <c r="P640" s="186" t="str">
        <f aca="false">IF(AND(WEEKDAY($F640,2)=5,NOT(ISBLANK($F640))),$H640,"")</f>
        <v/>
      </c>
      <c r="Q640" s="186" t="str">
        <f aca="false">IF(AND(WEEKDAY($F640,2)=6,NOT(ISBLANK($F640))),$H640,"")</f>
        <v/>
      </c>
      <c r="R640" s="273" t="e">
        <f aca="false">IF(AND(R637&gt;=$F640,R637&lt;=$G640,NOT(ISBLANK($F640))),$H640,"")</f>
        <v>#VALUE!</v>
      </c>
    </row>
    <row r="641" customFormat="false" ht="15.05" hidden="false" customHeight="false" outlineLevel="0" collapsed="false">
      <c r="G641" s="197"/>
      <c r="I641" s="197"/>
      <c r="K641" s="197"/>
      <c r="L641" s="186" t="str">
        <f aca="false">IF(AND(WEEKDAY($F641,2)=1,NOT(ISBLANK($F641))),$H641,"")</f>
        <v/>
      </c>
      <c r="M641" s="186" t="str">
        <f aca="false">IF(AND(WEEKDAY($F641,2)=2,NOT(ISBLANK($F641))),$H641,"")</f>
        <v/>
      </c>
      <c r="N641" s="186" t="str">
        <f aca="false">IF(AND(WEEKDAY($F641,2)=3,NOT(ISBLANK($F641))),$H641,"")</f>
        <v/>
      </c>
      <c r="O641" s="186" t="str">
        <f aca="false">IF(AND(WEEKDAY($F641,2)=4,NOT(ISBLANK($F641))),$H641,"")</f>
        <v/>
      </c>
      <c r="P641" s="186" t="str">
        <f aca="false">IF(AND(WEEKDAY($F641,2)=5,NOT(ISBLANK($F641))),$H641,"")</f>
        <v/>
      </c>
      <c r="Q641" s="186" t="str">
        <f aca="false">IF(AND(WEEKDAY($F641,2)=6,NOT(ISBLANK($F641))),$H641,"")</f>
        <v/>
      </c>
      <c r="R641" s="273" t="e">
        <f aca="false">IF(AND(R638&gt;=$F641,R638&lt;=$G641,NOT(ISBLANK($F641))),$H641,"")</f>
        <v>#VALUE!</v>
      </c>
    </row>
    <row r="642" customFormat="false" ht="15.05" hidden="false" customHeight="false" outlineLevel="0" collapsed="false">
      <c r="G642" s="197"/>
      <c r="I642" s="197"/>
      <c r="K642" s="197"/>
      <c r="L642" s="186" t="str">
        <f aca="false">IF(AND(WEEKDAY($F642,2)=1,NOT(ISBLANK($F642))),$H642,"")</f>
        <v/>
      </c>
      <c r="M642" s="186" t="str">
        <f aca="false">IF(AND(WEEKDAY($F642,2)=2,NOT(ISBLANK($F642))),$H642,"")</f>
        <v/>
      </c>
      <c r="N642" s="186" t="str">
        <f aca="false">IF(AND(WEEKDAY($F642,2)=3,NOT(ISBLANK($F642))),$H642,"")</f>
        <v/>
      </c>
      <c r="O642" s="186" t="str">
        <f aca="false">IF(AND(WEEKDAY($F642,2)=4,NOT(ISBLANK($F642))),$H642,"")</f>
        <v/>
      </c>
      <c r="P642" s="186" t="str">
        <f aca="false">IF(AND(WEEKDAY($F642,2)=5,NOT(ISBLANK($F642))),$H642,"")</f>
        <v/>
      </c>
      <c r="Q642" s="186" t="str">
        <f aca="false">IF(AND(WEEKDAY($F642,2)=6,NOT(ISBLANK($F642))),$H642,"")</f>
        <v/>
      </c>
      <c r="R642" s="273" t="str">
        <f aca="false">IF(AND(R639&gt;=$F642,R639&lt;=$G642,NOT(ISBLANK($F642))),$H642,"")</f>
        <v/>
      </c>
    </row>
    <row r="643" customFormat="false" ht="15.05" hidden="false" customHeight="false" outlineLevel="0" collapsed="false">
      <c r="G643" s="197"/>
      <c r="I643" s="197"/>
      <c r="K643" s="197"/>
      <c r="L643" s="186" t="str">
        <f aca="false">IF(AND(WEEKDAY($F643,2)=1,NOT(ISBLANK($F643))),$H643,"")</f>
        <v/>
      </c>
      <c r="M643" s="186" t="str">
        <f aca="false">IF(AND(WEEKDAY($F643,2)=2,NOT(ISBLANK($F643))),$H643,"")</f>
        <v/>
      </c>
      <c r="N643" s="186" t="str">
        <f aca="false">IF(AND(WEEKDAY($F643,2)=3,NOT(ISBLANK($F643))),$H643,"")</f>
        <v/>
      </c>
      <c r="O643" s="186" t="str">
        <f aca="false">IF(AND(WEEKDAY($F643,2)=4,NOT(ISBLANK($F643))),$H643,"")</f>
        <v/>
      </c>
      <c r="P643" s="186" t="str">
        <f aca="false">IF(AND(WEEKDAY($F643,2)=5,NOT(ISBLANK($F643))),$H643,"")</f>
        <v/>
      </c>
      <c r="Q643" s="186" t="str">
        <f aca="false">IF(AND(WEEKDAY($F643,2)=6,NOT(ISBLANK($F643))),$H643,"")</f>
        <v/>
      </c>
      <c r="R643" s="273" t="e">
        <f aca="false">IF(AND(R640&gt;=$F643,R640&lt;=$G643,NOT(ISBLANK($F643))),$H643,"")</f>
        <v>#VALUE!</v>
      </c>
    </row>
    <row r="644" customFormat="false" ht="15.05" hidden="false" customHeight="false" outlineLevel="0" collapsed="false">
      <c r="G644" s="197"/>
      <c r="I644" s="197"/>
      <c r="K644" s="197"/>
      <c r="L644" s="186" t="str">
        <f aca="false">IF(AND(WEEKDAY($F644,2)=1,NOT(ISBLANK($F644))),$H644,"")</f>
        <v/>
      </c>
      <c r="M644" s="186" t="str">
        <f aca="false">IF(AND(WEEKDAY($F644,2)=2,NOT(ISBLANK($F644))),$H644,"")</f>
        <v/>
      </c>
      <c r="N644" s="186" t="str">
        <f aca="false">IF(AND(WEEKDAY($F644,2)=3,NOT(ISBLANK($F644))),$H644,"")</f>
        <v/>
      </c>
      <c r="O644" s="186" t="str">
        <f aca="false">IF(AND(WEEKDAY($F644,2)=4,NOT(ISBLANK($F644))),$H644,"")</f>
        <v/>
      </c>
      <c r="P644" s="186" t="str">
        <f aca="false">IF(AND(WEEKDAY($F644,2)=5,NOT(ISBLANK($F644))),$H644,"")</f>
        <v/>
      </c>
      <c r="Q644" s="186" t="str">
        <f aca="false">IF(AND(WEEKDAY($F644,2)=6,NOT(ISBLANK($F644))),$H644,"")</f>
        <v/>
      </c>
      <c r="R644" s="273" t="e">
        <f aca="false">IF(AND(R641&gt;=$F644,R641&lt;=$G644,NOT(ISBLANK($F644))),$H644,"")</f>
        <v>#VALUE!</v>
      </c>
    </row>
    <row r="645" customFormat="false" ht="15.05" hidden="false" customHeight="false" outlineLevel="0" collapsed="false">
      <c r="G645" s="197"/>
      <c r="I645" s="197"/>
      <c r="K645" s="197"/>
      <c r="L645" s="186" t="str">
        <f aca="false">IF(AND(WEEKDAY($F645,2)=1,NOT(ISBLANK($F645))),$H645,"")</f>
        <v/>
      </c>
      <c r="M645" s="186" t="str">
        <f aca="false">IF(AND(WEEKDAY($F645,2)=2,NOT(ISBLANK($F645))),$H645,"")</f>
        <v/>
      </c>
      <c r="N645" s="186" t="str">
        <f aca="false">IF(AND(WEEKDAY($F645,2)=3,NOT(ISBLANK($F645))),$H645,"")</f>
        <v/>
      </c>
      <c r="O645" s="186" t="str">
        <f aca="false">IF(AND(WEEKDAY($F645,2)=4,NOT(ISBLANK($F645))),$H645,"")</f>
        <v/>
      </c>
      <c r="P645" s="186" t="str">
        <f aca="false">IF(AND(WEEKDAY($F645,2)=5,NOT(ISBLANK($F645))),$H645,"")</f>
        <v/>
      </c>
      <c r="Q645" s="186" t="str">
        <f aca="false">IF(AND(WEEKDAY($F645,2)=6,NOT(ISBLANK($F645))),$H645,"")</f>
        <v/>
      </c>
      <c r="R645" s="273" t="str">
        <f aca="false">IF(AND(R642&gt;=$F645,R642&lt;=$G645,NOT(ISBLANK($F645))),$H645,"")</f>
        <v/>
      </c>
    </row>
    <row r="646" customFormat="false" ht="15.05" hidden="false" customHeight="false" outlineLevel="0" collapsed="false">
      <c r="G646" s="197"/>
      <c r="I646" s="197"/>
      <c r="K646" s="197"/>
      <c r="L646" s="186" t="str">
        <f aca="false">IF(AND(WEEKDAY($F646,2)=1,NOT(ISBLANK($F646))),$H646,"")</f>
        <v/>
      </c>
      <c r="M646" s="186" t="str">
        <f aca="false">IF(AND(WEEKDAY($F646,2)=2,NOT(ISBLANK($F646))),$H646,"")</f>
        <v/>
      </c>
      <c r="N646" s="186" t="str">
        <f aca="false">IF(AND(WEEKDAY($F646,2)=3,NOT(ISBLANK($F646))),$H646,"")</f>
        <v/>
      </c>
      <c r="O646" s="186" t="str">
        <f aca="false">IF(AND(WEEKDAY($F646,2)=4,NOT(ISBLANK($F646))),$H646,"")</f>
        <v/>
      </c>
      <c r="P646" s="186" t="str">
        <f aca="false">IF(AND(WEEKDAY($F646,2)=5,NOT(ISBLANK($F646))),$H646,"")</f>
        <v/>
      </c>
      <c r="Q646" s="186" t="str">
        <f aca="false">IF(AND(WEEKDAY($F646,2)=6,NOT(ISBLANK($F646))),$H646,"")</f>
        <v/>
      </c>
      <c r="R646" s="273" t="e">
        <f aca="false">IF(AND(R643&gt;=$F646,R643&lt;=$G646,NOT(ISBLANK($F646))),$H646,"")</f>
        <v>#VALUE!</v>
      </c>
    </row>
    <row r="647" customFormat="false" ht="15.05" hidden="false" customHeight="false" outlineLevel="0" collapsed="false">
      <c r="G647" s="197"/>
      <c r="I647" s="197"/>
      <c r="K647" s="197"/>
      <c r="L647" s="186" t="str">
        <f aca="false">IF(AND(WEEKDAY($F647,2)=1,NOT(ISBLANK($F647))),$H647,"")</f>
        <v/>
      </c>
      <c r="M647" s="186" t="str">
        <f aca="false">IF(AND(WEEKDAY($F647,2)=2,NOT(ISBLANK($F647))),$H647,"")</f>
        <v/>
      </c>
      <c r="N647" s="186" t="str">
        <f aca="false">IF(AND(WEEKDAY($F647,2)=3,NOT(ISBLANK($F647))),$H647,"")</f>
        <v/>
      </c>
      <c r="O647" s="186" t="str">
        <f aca="false">IF(AND(WEEKDAY($F647,2)=4,NOT(ISBLANK($F647))),$H647,"")</f>
        <v/>
      </c>
      <c r="P647" s="186" t="str">
        <f aca="false">IF(AND(WEEKDAY($F647,2)=5,NOT(ISBLANK($F647))),$H647,"")</f>
        <v/>
      </c>
      <c r="Q647" s="186" t="str">
        <f aca="false">IF(AND(WEEKDAY($F647,2)=6,NOT(ISBLANK($F647))),$H647,"")</f>
        <v/>
      </c>
      <c r="R647" s="273" t="e">
        <f aca="false">IF(AND(R644&gt;=$F647,R644&lt;=$G647,NOT(ISBLANK($F647))),$H647,"")</f>
        <v>#VALUE!</v>
      </c>
    </row>
    <row r="648" customFormat="false" ht="15.05" hidden="false" customHeight="false" outlineLevel="0" collapsed="false">
      <c r="G648" s="197"/>
      <c r="I648" s="197"/>
      <c r="K648" s="197"/>
      <c r="L648" s="186" t="str">
        <f aca="false">IF(AND(WEEKDAY($F648,2)=1,NOT(ISBLANK($F648))),$H648,"")</f>
        <v/>
      </c>
      <c r="M648" s="186" t="str">
        <f aca="false">IF(AND(WEEKDAY($F648,2)=2,NOT(ISBLANK($F648))),$H648,"")</f>
        <v/>
      </c>
      <c r="N648" s="186" t="str">
        <f aca="false">IF(AND(WEEKDAY($F648,2)=3,NOT(ISBLANK($F648))),$H648,"")</f>
        <v/>
      </c>
      <c r="O648" s="186" t="str">
        <f aca="false">IF(AND(WEEKDAY($F648,2)=4,NOT(ISBLANK($F648))),$H648,"")</f>
        <v/>
      </c>
      <c r="P648" s="186" t="str">
        <f aca="false">IF(AND(WEEKDAY($F648,2)=5,NOT(ISBLANK($F648))),$H648,"")</f>
        <v/>
      </c>
      <c r="Q648" s="186" t="str">
        <f aca="false">IF(AND(WEEKDAY($F648,2)=6,NOT(ISBLANK($F648))),$H648,"")</f>
        <v/>
      </c>
      <c r="R648" s="273" t="str">
        <f aca="false">IF(AND(R645&gt;=$F648,R645&lt;=$G648,NOT(ISBLANK($F648))),$H648,"")</f>
        <v/>
      </c>
    </row>
    <row r="649" customFormat="false" ht="15.05" hidden="false" customHeight="false" outlineLevel="0" collapsed="false">
      <c r="G649" s="197"/>
      <c r="I649" s="197"/>
      <c r="K649" s="197"/>
      <c r="L649" s="186" t="str">
        <f aca="false">IF(AND(WEEKDAY($F649,2)=1,NOT(ISBLANK($F649))),$H649,"")</f>
        <v/>
      </c>
      <c r="M649" s="186" t="str">
        <f aca="false">IF(AND(WEEKDAY($F649,2)=2,NOT(ISBLANK($F649))),$H649,"")</f>
        <v/>
      </c>
      <c r="N649" s="186" t="str">
        <f aca="false">IF(AND(WEEKDAY($F649,2)=3,NOT(ISBLANK($F649))),$H649,"")</f>
        <v/>
      </c>
      <c r="O649" s="186" t="str">
        <f aca="false">IF(AND(WEEKDAY($F649,2)=4,NOT(ISBLANK($F649))),$H649,"")</f>
        <v/>
      </c>
      <c r="P649" s="186" t="str">
        <f aca="false">IF(AND(WEEKDAY($F649,2)=5,NOT(ISBLANK($F649))),$H649,"")</f>
        <v/>
      </c>
      <c r="Q649" s="186" t="str">
        <f aca="false">IF(AND(WEEKDAY($F649,2)=6,NOT(ISBLANK($F649))),$H649,"")</f>
        <v/>
      </c>
      <c r="R649" s="273" t="e">
        <f aca="false">IF(AND(R646&gt;=$F649,R646&lt;=$G649,NOT(ISBLANK($F649))),$H649,"")</f>
        <v>#VALUE!</v>
      </c>
    </row>
    <row r="650" customFormat="false" ht="15.05" hidden="false" customHeight="false" outlineLevel="0" collapsed="false">
      <c r="G650" s="197"/>
      <c r="I650" s="197"/>
      <c r="K650" s="197"/>
      <c r="L650" s="186" t="str">
        <f aca="false">IF(AND(WEEKDAY($F650,2)=1,NOT(ISBLANK($F650))),$H650,"")</f>
        <v/>
      </c>
      <c r="M650" s="186" t="str">
        <f aca="false">IF(AND(WEEKDAY($F650,2)=2,NOT(ISBLANK($F650))),$H650,"")</f>
        <v/>
      </c>
      <c r="N650" s="186" t="str">
        <f aca="false">IF(AND(WEEKDAY($F650,2)=3,NOT(ISBLANK($F650))),$H650,"")</f>
        <v/>
      </c>
      <c r="O650" s="186" t="str">
        <f aca="false">IF(AND(WEEKDAY($F650,2)=4,NOT(ISBLANK($F650))),$H650,"")</f>
        <v/>
      </c>
      <c r="P650" s="186" t="str">
        <f aca="false">IF(AND(WEEKDAY($F650,2)=5,NOT(ISBLANK($F650))),$H650,"")</f>
        <v/>
      </c>
      <c r="Q650" s="186" t="str">
        <f aca="false">IF(AND(WEEKDAY($F650,2)=6,NOT(ISBLANK($F650))),$H650,"")</f>
        <v/>
      </c>
      <c r="R650" s="273" t="e">
        <f aca="false">IF(AND(R647&gt;=$F650,R647&lt;=$G650,NOT(ISBLANK($F650))),$H650,"")</f>
        <v>#VALUE!</v>
      </c>
    </row>
    <row r="651" customFormat="false" ht="15.05" hidden="false" customHeight="false" outlineLevel="0" collapsed="false">
      <c r="G651" s="197"/>
      <c r="I651" s="197"/>
      <c r="K651" s="197"/>
      <c r="L651" s="186" t="str">
        <f aca="false">IF(AND(WEEKDAY($F651,2)=1,NOT(ISBLANK($F651))),$H651,"")</f>
        <v/>
      </c>
      <c r="M651" s="186" t="str">
        <f aca="false">IF(AND(WEEKDAY($F651,2)=2,NOT(ISBLANK($F651))),$H651,"")</f>
        <v/>
      </c>
      <c r="N651" s="186" t="str">
        <f aca="false">IF(AND(WEEKDAY($F651,2)=3,NOT(ISBLANK($F651))),$H651,"")</f>
        <v/>
      </c>
      <c r="O651" s="186" t="str">
        <f aca="false">IF(AND(WEEKDAY($F651,2)=4,NOT(ISBLANK($F651))),$H651,"")</f>
        <v/>
      </c>
      <c r="P651" s="186" t="str">
        <f aca="false">IF(AND(WEEKDAY($F651,2)=5,NOT(ISBLANK($F651))),$H651,"")</f>
        <v/>
      </c>
      <c r="Q651" s="186" t="str">
        <f aca="false">IF(AND(WEEKDAY($F651,2)=6,NOT(ISBLANK($F651))),$H651,"")</f>
        <v/>
      </c>
      <c r="R651" s="273" t="str">
        <f aca="false">IF(AND(R648&gt;=$F651,R648&lt;=$G651,NOT(ISBLANK($F651))),$H651,"")</f>
        <v/>
      </c>
    </row>
    <row r="652" customFormat="false" ht="15.05" hidden="false" customHeight="false" outlineLevel="0" collapsed="false">
      <c r="G652" s="197"/>
      <c r="I652" s="197"/>
      <c r="K652" s="197"/>
      <c r="L652" s="186" t="str">
        <f aca="false">IF(AND(WEEKDAY($F652,2)=1,NOT(ISBLANK($F652))),$H652,"")</f>
        <v/>
      </c>
      <c r="M652" s="186" t="str">
        <f aca="false">IF(AND(WEEKDAY($F652,2)=2,NOT(ISBLANK($F652))),$H652,"")</f>
        <v/>
      </c>
      <c r="N652" s="186" t="str">
        <f aca="false">IF(AND(WEEKDAY($F652,2)=3,NOT(ISBLANK($F652))),$H652,"")</f>
        <v/>
      </c>
      <c r="O652" s="186" t="str">
        <f aca="false">IF(AND(WEEKDAY($F652,2)=4,NOT(ISBLANK($F652))),$H652,"")</f>
        <v/>
      </c>
      <c r="P652" s="186" t="str">
        <f aca="false">IF(AND(WEEKDAY($F652,2)=5,NOT(ISBLANK($F652))),$H652,"")</f>
        <v/>
      </c>
      <c r="Q652" s="186" t="str">
        <f aca="false">IF(AND(WEEKDAY($F652,2)=6,NOT(ISBLANK($F652))),$H652,"")</f>
        <v/>
      </c>
      <c r="R652" s="273" t="e">
        <f aca="false">IF(AND(R649&gt;=$F652,R649&lt;=$G652,NOT(ISBLANK($F652))),$H652,"")</f>
        <v>#VALUE!</v>
      </c>
    </row>
    <row r="653" customFormat="false" ht="15.05" hidden="false" customHeight="false" outlineLevel="0" collapsed="false">
      <c r="G653" s="197"/>
      <c r="I653" s="197"/>
      <c r="K653" s="197"/>
      <c r="L653" s="186" t="str">
        <f aca="false">IF(AND(WEEKDAY($F653,2)=1,NOT(ISBLANK($F653))),$H653,"")</f>
        <v/>
      </c>
      <c r="M653" s="186" t="str">
        <f aca="false">IF(AND(WEEKDAY($F653,2)=2,NOT(ISBLANK($F653))),$H653,"")</f>
        <v/>
      </c>
      <c r="N653" s="186" t="str">
        <f aca="false">IF(AND(WEEKDAY($F653,2)=3,NOT(ISBLANK($F653))),$H653,"")</f>
        <v/>
      </c>
      <c r="O653" s="186" t="str">
        <f aca="false">IF(AND(WEEKDAY($F653,2)=4,NOT(ISBLANK($F653))),$H653,"")</f>
        <v/>
      </c>
      <c r="P653" s="186" t="str">
        <f aca="false">IF(AND(WEEKDAY($F653,2)=5,NOT(ISBLANK($F653))),$H653,"")</f>
        <v/>
      </c>
      <c r="Q653" s="186" t="str">
        <f aca="false">IF(AND(WEEKDAY($F653,2)=6,NOT(ISBLANK($F653))),$H653,"")</f>
        <v/>
      </c>
      <c r="R653" s="273" t="e">
        <f aca="false">IF(AND(R650&gt;=$F653,R650&lt;=$G653,NOT(ISBLANK($F653))),$H653,"")</f>
        <v>#VALUE!</v>
      </c>
    </row>
    <row r="654" customFormat="false" ht="15.05" hidden="false" customHeight="false" outlineLevel="0" collapsed="false">
      <c r="G654" s="197"/>
      <c r="I654" s="197"/>
      <c r="K654" s="197"/>
      <c r="L654" s="186" t="str">
        <f aca="false">IF(AND(WEEKDAY($F654,2)=1,NOT(ISBLANK($F654))),$H654,"")</f>
        <v/>
      </c>
      <c r="M654" s="186" t="str">
        <f aca="false">IF(AND(WEEKDAY($F654,2)=2,NOT(ISBLANK($F654))),$H654,"")</f>
        <v/>
      </c>
      <c r="N654" s="186" t="str">
        <f aca="false">IF(AND(WEEKDAY($F654,2)=3,NOT(ISBLANK($F654))),$H654,"")</f>
        <v/>
      </c>
      <c r="O654" s="186" t="str">
        <f aca="false">IF(AND(WEEKDAY($F654,2)=4,NOT(ISBLANK($F654))),$H654,"")</f>
        <v/>
      </c>
      <c r="P654" s="186" t="str">
        <f aca="false">IF(AND(WEEKDAY($F654,2)=5,NOT(ISBLANK($F654))),$H654,"")</f>
        <v/>
      </c>
      <c r="Q654" s="186" t="str">
        <f aca="false">IF(AND(WEEKDAY($F654,2)=6,NOT(ISBLANK($F654))),$H654,"")</f>
        <v/>
      </c>
      <c r="R654" s="273" t="str">
        <f aca="false">IF(AND(R651&gt;=$F654,R651&lt;=$G654,NOT(ISBLANK($F654))),$H654,"")</f>
        <v/>
      </c>
    </row>
    <row r="655" customFormat="false" ht="15.05" hidden="false" customHeight="false" outlineLevel="0" collapsed="false">
      <c r="G655" s="197"/>
      <c r="I655" s="197"/>
      <c r="K655" s="197"/>
      <c r="L655" s="186" t="str">
        <f aca="false">IF(AND(WEEKDAY($F655,2)=1,NOT(ISBLANK($F655))),$H655,"")</f>
        <v/>
      </c>
      <c r="M655" s="186" t="str">
        <f aca="false">IF(AND(WEEKDAY($F655,2)=2,NOT(ISBLANK($F655))),$H655,"")</f>
        <v/>
      </c>
      <c r="N655" s="186" t="str">
        <f aca="false">IF(AND(WEEKDAY($F655,2)=3,NOT(ISBLANK($F655))),$H655,"")</f>
        <v/>
      </c>
      <c r="O655" s="186" t="str">
        <f aca="false">IF(AND(WEEKDAY($F655,2)=4,NOT(ISBLANK($F655))),$H655,"")</f>
        <v/>
      </c>
      <c r="P655" s="186" t="str">
        <f aca="false">IF(AND(WEEKDAY($F655,2)=5,NOT(ISBLANK($F655))),$H655,"")</f>
        <v/>
      </c>
      <c r="Q655" s="186" t="str">
        <f aca="false">IF(AND(WEEKDAY($F655,2)=6,NOT(ISBLANK($F655))),$H655,"")</f>
        <v/>
      </c>
      <c r="R655" s="273" t="e">
        <f aca="false">IF(AND(R652&gt;=$F655,R652&lt;=$G655,NOT(ISBLANK($F655))),$H655,"")</f>
        <v>#VALUE!</v>
      </c>
    </row>
    <row r="656" customFormat="false" ht="15.05" hidden="false" customHeight="false" outlineLevel="0" collapsed="false">
      <c r="G656" s="197"/>
      <c r="I656" s="197"/>
      <c r="K656" s="197"/>
      <c r="L656" s="186" t="str">
        <f aca="false">IF(AND(WEEKDAY($F656,2)=1,NOT(ISBLANK($F656))),$H656,"")</f>
        <v/>
      </c>
      <c r="M656" s="186" t="str">
        <f aca="false">IF(AND(WEEKDAY($F656,2)=2,NOT(ISBLANK($F656))),$H656,"")</f>
        <v/>
      </c>
      <c r="N656" s="186" t="str">
        <f aca="false">IF(AND(WEEKDAY($F656,2)=3,NOT(ISBLANK($F656))),$H656,"")</f>
        <v/>
      </c>
      <c r="O656" s="186" t="str">
        <f aca="false">IF(AND(WEEKDAY($F656,2)=4,NOT(ISBLANK($F656))),$H656,"")</f>
        <v/>
      </c>
      <c r="P656" s="186" t="str">
        <f aca="false">IF(AND(WEEKDAY($F656,2)=5,NOT(ISBLANK($F656))),$H656,"")</f>
        <v/>
      </c>
      <c r="Q656" s="186" t="str">
        <f aca="false">IF(AND(WEEKDAY($F656,2)=6,NOT(ISBLANK($F656))),$H656,"")</f>
        <v/>
      </c>
      <c r="R656" s="273" t="e">
        <f aca="false">IF(AND(R653&gt;=$F656,R653&lt;=$G656,NOT(ISBLANK($F656))),$H656,"")</f>
        <v>#VALUE!</v>
      </c>
    </row>
    <row r="657" customFormat="false" ht="15.05" hidden="false" customHeight="false" outlineLevel="0" collapsed="false">
      <c r="G657" s="197"/>
      <c r="I657" s="197"/>
      <c r="K657" s="197"/>
      <c r="L657" s="186" t="str">
        <f aca="false">IF(AND(WEEKDAY($F657,2)=1,NOT(ISBLANK($F657))),$H657,"")</f>
        <v/>
      </c>
      <c r="M657" s="186" t="str">
        <f aca="false">IF(AND(WEEKDAY($F657,2)=2,NOT(ISBLANK($F657))),$H657,"")</f>
        <v/>
      </c>
      <c r="N657" s="186" t="str">
        <f aca="false">IF(AND(WEEKDAY($F657,2)=3,NOT(ISBLANK($F657))),$H657,"")</f>
        <v/>
      </c>
      <c r="O657" s="186" t="str">
        <f aca="false">IF(AND(WEEKDAY($F657,2)=4,NOT(ISBLANK($F657))),$H657,"")</f>
        <v/>
      </c>
      <c r="P657" s="186" t="str">
        <f aca="false">IF(AND(WEEKDAY($F657,2)=5,NOT(ISBLANK($F657))),$H657,"")</f>
        <v/>
      </c>
      <c r="Q657" s="186" t="str">
        <f aca="false">IF(AND(WEEKDAY($F657,2)=6,NOT(ISBLANK($F657))),$H657,"")</f>
        <v/>
      </c>
      <c r="R657" s="273" t="str">
        <f aca="false">IF(AND(R654&gt;=$F657,R654&lt;=$G657,NOT(ISBLANK($F657))),$H657,"")</f>
        <v/>
      </c>
    </row>
    <row r="658" customFormat="false" ht="15.05" hidden="false" customHeight="false" outlineLevel="0" collapsed="false">
      <c r="G658" s="197"/>
      <c r="I658" s="197"/>
      <c r="K658" s="197"/>
      <c r="L658" s="186" t="str">
        <f aca="false">IF(AND(WEEKDAY($F658,2)=1,NOT(ISBLANK($F658))),$H658,"")</f>
        <v/>
      </c>
      <c r="M658" s="186" t="str">
        <f aca="false">IF(AND(WEEKDAY($F658,2)=2,NOT(ISBLANK($F658))),$H658,"")</f>
        <v/>
      </c>
      <c r="N658" s="186" t="str">
        <f aca="false">IF(AND(WEEKDAY($F658,2)=3,NOT(ISBLANK($F658))),$H658,"")</f>
        <v/>
      </c>
      <c r="O658" s="186" t="str">
        <f aca="false">IF(AND(WEEKDAY($F658,2)=4,NOT(ISBLANK($F658))),$H658,"")</f>
        <v/>
      </c>
      <c r="P658" s="186" t="str">
        <f aca="false">IF(AND(WEEKDAY($F658,2)=5,NOT(ISBLANK($F658))),$H658,"")</f>
        <v/>
      </c>
      <c r="Q658" s="186" t="str">
        <f aca="false">IF(AND(WEEKDAY($F658,2)=6,NOT(ISBLANK($F658))),$H658,"")</f>
        <v/>
      </c>
      <c r="R658" s="273" t="e">
        <f aca="false">IF(AND(R655&gt;=$F658,R655&lt;=$G658,NOT(ISBLANK($F658))),$H658,"")</f>
        <v>#VALUE!</v>
      </c>
    </row>
    <row r="659" customFormat="false" ht="15.05" hidden="false" customHeight="false" outlineLevel="0" collapsed="false">
      <c r="G659" s="197"/>
      <c r="I659" s="197"/>
      <c r="K659" s="197"/>
      <c r="L659" s="186" t="str">
        <f aca="false">IF(AND(WEEKDAY($F659,2)=1,NOT(ISBLANK($F659))),$H659,"")</f>
        <v/>
      </c>
      <c r="M659" s="186" t="str">
        <f aca="false">IF(AND(WEEKDAY($F659,2)=2,NOT(ISBLANK($F659))),$H659,"")</f>
        <v/>
      </c>
      <c r="N659" s="186" t="str">
        <f aca="false">IF(AND(WEEKDAY($F659,2)=3,NOT(ISBLANK($F659))),$H659,"")</f>
        <v/>
      </c>
      <c r="O659" s="186" t="str">
        <f aca="false">IF(AND(WEEKDAY($F659,2)=4,NOT(ISBLANK($F659))),$H659,"")</f>
        <v/>
      </c>
      <c r="P659" s="186" t="str">
        <f aca="false">IF(AND(WEEKDAY($F659,2)=5,NOT(ISBLANK($F659))),$H659,"")</f>
        <v/>
      </c>
      <c r="Q659" s="186" t="str">
        <f aca="false">IF(AND(WEEKDAY($F659,2)=6,NOT(ISBLANK($F659))),$H659,"")</f>
        <v/>
      </c>
      <c r="R659" s="273" t="e">
        <f aca="false">IF(AND(R656&gt;=$F659,R656&lt;=$G659,NOT(ISBLANK($F659))),$H659,"")</f>
        <v>#VALUE!</v>
      </c>
    </row>
    <row r="660" customFormat="false" ht="15.05" hidden="false" customHeight="false" outlineLevel="0" collapsed="false">
      <c r="G660" s="197"/>
      <c r="I660" s="197"/>
      <c r="K660" s="197"/>
      <c r="L660" s="186" t="str">
        <f aca="false">IF(AND(WEEKDAY($F660,2)=1,NOT(ISBLANK($F660))),$H660,"")</f>
        <v/>
      </c>
      <c r="M660" s="186" t="str">
        <f aca="false">IF(AND(WEEKDAY($F660,2)=2,NOT(ISBLANK($F660))),$H660,"")</f>
        <v/>
      </c>
      <c r="N660" s="186" t="str">
        <f aca="false">IF(AND(WEEKDAY($F660,2)=3,NOT(ISBLANK($F660))),$H660,"")</f>
        <v/>
      </c>
      <c r="O660" s="186" t="str">
        <f aca="false">IF(AND(WEEKDAY($F660,2)=4,NOT(ISBLANK($F660))),$H660,"")</f>
        <v/>
      </c>
      <c r="P660" s="186" t="str">
        <f aca="false">IF(AND(WEEKDAY($F660,2)=5,NOT(ISBLANK($F660))),$H660,"")</f>
        <v/>
      </c>
      <c r="Q660" s="186" t="str">
        <f aca="false">IF(AND(WEEKDAY($F660,2)=6,NOT(ISBLANK($F660))),$H660,"")</f>
        <v/>
      </c>
      <c r="R660" s="273" t="str">
        <f aca="false">IF(AND(R657&gt;=$F660,R657&lt;=$G660,NOT(ISBLANK($F660))),$H660,"")</f>
        <v/>
      </c>
    </row>
    <row r="661" customFormat="false" ht="15.05" hidden="false" customHeight="false" outlineLevel="0" collapsed="false">
      <c r="G661" s="197"/>
      <c r="I661" s="197"/>
      <c r="K661" s="197"/>
      <c r="L661" s="186" t="str">
        <f aca="false">IF(AND(WEEKDAY($F661,2)=1,NOT(ISBLANK($F661))),$H661,"")</f>
        <v/>
      </c>
      <c r="M661" s="186" t="str">
        <f aca="false">IF(AND(WEEKDAY($F661,2)=2,NOT(ISBLANK($F661))),$H661,"")</f>
        <v/>
      </c>
      <c r="N661" s="186" t="str">
        <f aca="false">IF(AND(WEEKDAY($F661,2)=3,NOT(ISBLANK($F661))),$H661,"")</f>
        <v/>
      </c>
      <c r="O661" s="186" t="str">
        <f aca="false">IF(AND(WEEKDAY($F661,2)=4,NOT(ISBLANK($F661))),$H661,"")</f>
        <v/>
      </c>
      <c r="P661" s="186" t="str">
        <f aca="false">IF(AND(WEEKDAY($F661,2)=5,NOT(ISBLANK($F661))),$H661,"")</f>
        <v/>
      </c>
      <c r="Q661" s="186" t="str">
        <f aca="false">IF(AND(WEEKDAY($F661,2)=6,NOT(ISBLANK($F661))),$H661,"")</f>
        <v/>
      </c>
      <c r="R661" s="273" t="e">
        <f aca="false">IF(AND(R658&gt;=$F661,R658&lt;=$G661,NOT(ISBLANK($F661))),$H661,"")</f>
        <v>#VALUE!</v>
      </c>
    </row>
    <row r="662" customFormat="false" ht="15.05" hidden="false" customHeight="false" outlineLevel="0" collapsed="false">
      <c r="G662" s="197"/>
      <c r="I662" s="197"/>
      <c r="K662" s="197"/>
      <c r="L662" s="186" t="str">
        <f aca="false">IF(AND(WEEKDAY($F662,2)=1,NOT(ISBLANK($F662))),$H662,"")</f>
        <v/>
      </c>
      <c r="M662" s="186" t="str">
        <f aca="false">IF(AND(WEEKDAY($F662,2)=2,NOT(ISBLANK($F662))),$H662,"")</f>
        <v/>
      </c>
      <c r="N662" s="186" t="str">
        <f aca="false">IF(AND(WEEKDAY($F662,2)=3,NOT(ISBLANK($F662))),$H662,"")</f>
        <v/>
      </c>
      <c r="O662" s="186" t="str">
        <f aca="false">IF(AND(WEEKDAY($F662,2)=4,NOT(ISBLANK($F662))),$H662,"")</f>
        <v/>
      </c>
      <c r="P662" s="186" t="str">
        <f aca="false">IF(AND(WEEKDAY($F662,2)=5,NOT(ISBLANK($F662))),$H662,"")</f>
        <v/>
      </c>
      <c r="Q662" s="186" t="str">
        <f aca="false">IF(AND(WEEKDAY($F662,2)=6,NOT(ISBLANK($F662))),$H662,"")</f>
        <v/>
      </c>
      <c r="R662" s="273" t="e">
        <f aca="false">IF(AND(R659&gt;=$F662,R659&lt;=$G662,NOT(ISBLANK($F662))),$H662,"")</f>
        <v>#VALUE!</v>
      </c>
    </row>
    <row r="663" customFormat="false" ht="15.05" hidden="false" customHeight="false" outlineLevel="0" collapsed="false">
      <c r="G663" s="197"/>
      <c r="I663" s="197"/>
      <c r="K663" s="197"/>
      <c r="L663" s="186" t="str">
        <f aca="false">IF(AND(WEEKDAY($F663,2)=1,NOT(ISBLANK($F663))),$H663,"")</f>
        <v/>
      </c>
      <c r="M663" s="186" t="str">
        <f aca="false">IF(AND(WEEKDAY($F663,2)=2,NOT(ISBLANK($F663))),$H663,"")</f>
        <v/>
      </c>
      <c r="N663" s="186" t="str">
        <f aca="false">IF(AND(WEEKDAY($F663,2)=3,NOT(ISBLANK($F663))),$H663,"")</f>
        <v/>
      </c>
      <c r="O663" s="186" t="str">
        <f aca="false">IF(AND(WEEKDAY($F663,2)=4,NOT(ISBLANK($F663))),$H663,"")</f>
        <v/>
      </c>
      <c r="P663" s="186" t="str">
        <f aca="false">IF(AND(WEEKDAY($F663,2)=5,NOT(ISBLANK($F663))),$H663,"")</f>
        <v/>
      </c>
      <c r="Q663" s="186" t="str">
        <f aca="false">IF(AND(WEEKDAY($F663,2)=6,NOT(ISBLANK($F663))),$H663,"")</f>
        <v/>
      </c>
      <c r="R663" s="273" t="str">
        <f aca="false">IF(AND(R660&gt;=$F663,R660&lt;=$G663,NOT(ISBLANK($F663))),$H663,"")</f>
        <v/>
      </c>
    </row>
    <row r="664" customFormat="false" ht="15.05" hidden="false" customHeight="false" outlineLevel="0" collapsed="false">
      <c r="G664" s="197"/>
      <c r="I664" s="197"/>
      <c r="K664" s="197"/>
      <c r="L664" s="186" t="str">
        <f aca="false">IF(AND(WEEKDAY($F664,2)=1,NOT(ISBLANK($F664))),$H664,"")</f>
        <v/>
      </c>
      <c r="M664" s="186" t="str">
        <f aca="false">IF(AND(WEEKDAY($F664,2)=2,NOT(ISBLANK($F664))),$H664,"")</f>
        <v/>
      </c>
      <c r="N664" s="186" t="str">
        <f aca="false">IF(AND(WEEKDAY($F664,2)=3,NOT(ISBLANK($F664))),$H664,"")</f>
        <v/>
      </c>
      <c r="O664" s="186" t="str">
        <f aca="false">IF(AND(WEEKDAY($F664,2)=4,NOT(ISBLANK($F664))),$H664,"")</f>
        <v/>
      </c>
      <c r="P664" s="186" t="str">
        <f aca="false">IF(AND(WEEKDAY($F664,2)=5,NOT(ISBLANK($F664))),$H664,"")</f>
        <v/>
      </c>
      <c r="Q664" s="186" t="str">
        <f aca="false">IF(AND(WEEKDAY($F664,2)=6,NOT(ISBLANK($F664))),$H664,"")</f>
        <v/>
      </c>
      <c r="R664" s="273" t="e">
        <f aca="false">IF(AND(R661&gt;=$F664,R661&lt;=$G664,NOT(ISBLANK($F664))),$H664,"")</f>
        <v>#VALUE!</v>
      </c>
    </row>
    <row r="665" customFormat="false" ht="15.05" hidden="false" customHeight="false" outlineLevel="0" collapsed="false">
      <c r="G665" s="197"/>
      <c r="I665" s="197"/>
      <c r="K665" s="197"/>
      <c r="L665" s="186" t="str">
        <f aca="false">IF(AND(WEEKDAY($F665,2)=1,NOT(ISBLANK($F665))),$H665,"")</f>
        <v/>
      </c>
      <c r="M665" s="186" t="str">
        <f aca="false">IF(AND(WEEKDAY($F665,2)=2,NOT(ISBLANK($F665))),$H665,"")</f>
        <v/>
      </c>
      <c r="N665" s="186" t="str">
        <f aca="false">IF(AND(WEEKDAY($F665,2)=3,NOT(ISBLANK($F665))),$H665,"")</f>
        <v/>
      </c>
      <c r="O665" s="186" t="str">
        <f aca="false">IF(AND(WEEKDAY($F665,2)=4,NOT(ISBLANK($F665))),$H665,"")</f>
        <v/>
      </c>
      <c r="P665" s="186" t="str">
        <f aca="false">IF(AND(WEEKDAY($F665,2)=5,NOT(ISBLANK($F665))),$H665,"")</f>
        <v/>
      </c>
      <c r="Q665" s="186" t="str">
        <f aca="false">IF(AND(WEEKDAY($F665,2)=6,NOT(ISBLANK($F665))),$H665,"")</f>
        <v/>
      </c>
      <c r="R665" s="273" t="e">
        <f aca="false">IF(AND(R662&gt;=$F665,R662&lt;=$G665,NOT(ISBLANK($F665))),$H665,"")</f>
        <v>#VALUE!</v>
      </c>
    </row>
    <row r="666" customFormat="false" ht="15.05" hidden="false" customHeight="false" outlineLevel="0" collapsed="false">
      <c r="G666" s="197"/>
      <c r="I666" s="197"/>
      <c r="K666" s="197"/>
      <c r="L666" s="186" t="str">
        <f aca="false">IF(AND(WEEKDAY($F666,2)=1,NOT(ISBLANK($F666))),$H666,"")</f>
        <v/>
      </c>
      <c r="M666" s="186" t="str">
        <f aca="false">IF(AND(WEEKDAY($F666,2)=2,NOT(ISBLANK($F666))),$H666,"")</f>
        <v/>
      </c>
      <c r="N666" s="186" t="str">
        <f aca="false">IF(AND(WEEKDAY($F666,2)=3,NOT(ISBLANK($F666))),$H666,"")</f>
        <v/>
      </c>
      <c r="O666" s="186" t="str">
        <f aca="false">IF(AND(WEEKDAY($F666,2)=4,NOT(ISBLANK($F666))),$H666,"")</f>
        <v/>
      </c>
      <c r="P666" s="186" t="str">
        <f aca="false">IF(AND(WEEKDAY($F666,2)=5,NOT(ISBLANK($F666))),$H666,"")</f>
        <v/>
      </c>
      <c r="Q666" s="186" t="str">
        <f aca="false">IF(AND(WEEKDAY($F666,2)=6,NOT(ISBLANK($F666))),$H666,"")</f>
        <v/>
      </c>
      <c r="R666" s="273" t="str">
        <f aca="false">IF(AND(R663&gt;=$F666,R663&lt;=$G666,NOT(ISBLANK($F666))),$H666,"")</f>
        <v/>
      </c>
    </row>
    <row r="667" customFormat="false" ht="15.05" hidden="false" customHeight="false" outlineLevel="0" collapsed="false">
      <c r="G667" s="197"/>
      <c r="I667" s="197"/>
      <c r="K667" s="197"/>
      <c r="L667" s="186" t="str">
        <f aca="false">IF(AND(WEEKDAY($F667,2)=1,NOT(ISBLANK($F667))),$H667,"")</f>
        <v/>
      </c>
      <c r="M667" s="186" t="str">
        <f aca="false">IF(AND(WEEKDAY($F667,2)=2,NOT(ISBLANK($F667))),$H667,"")</f>
        <v/>
      </c>
      <c r="N667" s="186" t="str">
        <f aca="false">IF(AND(WEEKDAY($F667,2)=3,NOT(ISBLANK($F667))),$H667,"")</f>
        <v/>
      </c>
      <c r="O667" s="186" t="str">
        <f aca="false">IF(AND(WEEKDAY($F667,2)=4,NOT(ISBLANK($F667))),$H667,"")</f>
        <v/>
      </c>
      <c r="P667" s="186" t="str">
        <f aca="false">IF(AND(WEEKDAY($F667,2)=5,NOT(ISBLANK($F667))),$H667,"")</f>
        <v/>
      </c>
      <c r="Q667" s="186" t="str">
        <f aca="false">IF(AND(WEEKDAY($F667,2)=6,NOT(ISBLANK($F667))),$H667,"")</f>
        <v/>
      </c>
      <c r="R667" s="273" t="e">
        <f aca="false">IF(AND(R664&gt;=$F667,R664&lt;=$G667,NOT(ISBLANK($F667))),$H667,"")</f>
        <v>#VALUE!</v>
      </c>
    </row>
    <row r="668" customFormat="false" ht="15.05" hidden="false" customHeight="false" outlineLevel="0" collapsed="false">
      <c r="G668" s="197"/>
      <c r="I668" s="197"/>
      <c r="K668" s="197"/>
      <c r="L668" s="186" t="str">
        <f aca="false">IF(AND(WEEKDAY($F668,2)=1,NOT(ISBLANK($F668))),$H668,"")</f>
        <v/>
      </c>
      <c r="M668" s="186" t="str">
        <f aca="false">IF(AND(WEEKDAY($F668,2)=2,NOT(ISBLANK($F668))),$H668,"")</f>
        <v/>
      </c>
      <c r="N668" s="186" t="str">
        <f aca="false">IF(AND(WEEKDAY($F668,2)=3,NOT(ISBLANK($F668))),$H668,"")</f>
        <v/>
      </c>
      <c r="O668" s="186" t="str">
        <f aca="false">IF(AND(WEEKDAY($F668,2)=4,NOT(ISBLANK($F668))),$H668,"")</f>
        <v/>
      </c>
      <c r="P668" s="186" t="str">
        <f aca="false">IF(AND(WEEKDAY($F668,2)=5,NOT(ISBLANK($F668))),$H668,"")</f>
        <v/>
      </c>
      <c r="Q668" s="186" t="str">
        <f aca="false">IF(AND(WEEKDAY($F668,2)=6,NOT(ISBLANK($F668))),$H668,"")</f>
        <v/>
      </c>
      <c r="R668" s="273" t="e">
        <f aca="false">IF(AND(R665&gt;=$F668,R665&lt;=$G668,NOT(ISBLANK($F668))),$H668,"")</f>
        <v>#VALUE!</v>
      </c>
    </row>
    <row r="669" customFormat="false" ht="15.05" hidden="false" customHeight="false" outlineLevel="0" collapsed="false">
      <c r="G669" s="197"/>
      <c r="I669" s="197"/>
      <c r="K669" s="197"/>
      <c r="L669" s="186" t="str">
        <f aca="false">IF(AND(WEEKDAY($F669,2)=1,NOT(ISBLANK($F669))),$H669,"")</f>
        <v/>
      </c>
      <c r="M669" s="186" t="str">
        <f aca="false">IF(AND(WEEKDAY($F669,2)=2,NOT(ISBLANK($F669))),$H669,"")</f>
        <v/>
      </c>
      <c r="N669" s="186" t="str">
        <f aca="false">IF(AND(WEEKDAY($F669,2)=3,NOT(ISBLANK($F669))),$H669,"")</f>
        <v/>
      </c>
      <c r="O669" s="186" t="str">
        <f aca="false">IF(AND(WEEKDAY($F669,2)=4,NOT(ISBLANK($F669))),$H669,"")</f>
        <v/>
      </c>
      <c r="P669" s="186" t="str">
        <f aca="false">IF(AND(WEEKDAY($F669,2)=5,NOT(ISBLANK($F669))),$H669,"")</f>
        <v/>
      </c>
      <c r="Q669" s="186" t="str">
        <f aca="false">IF(AND(WEEKDAY($F669,2)=6,NOT(ISBLANK($F669))),$H669,"")</f>
        <v/>
      </c>
      <c r="R669" s="273" t="str">
        <f aca="false">IF(AND(R666&gt;=$F669,R666&lt;=$G669,NOT(ISBLANK($F669))),$H669,"")</f>
        <v/>
      </c>
    </row>
    <row r="670" customFormat="false" ht="15.05" hidden="false" customHeight="false" outlineLevel="0" collapsed="false">
      <c r="G670" s="197"/>
      <c r="I670" s="197"/>
      <c r="K670" s="197"/>
      <c r="L670" s="186" t="str">
        <f aca="false">IF(AND(WEEKDAY($F670,2)=1,NOT(ISBLANK($F670))),$H670,"")</f>
        <v/>
      </c>
      <c r="M670" s="186" t="str">
        <f aca="false">IF(AND(WEEKDAY($F670,2)=2,NOT(ISBLANK($F670))),$H670,"")</f>
        <v/>
      </c>
      <c r="N670" s="186" t="str">
        <f aca="false">IF(AND(WEEKDAY($F670,2)=3,NOT(ISBLANK($F670))),$H670,"")</f>
        <v/>
      </c>
      <c r="O670" s="186" t="str">
        <f aca="false">IF(AND(WEEKDAY($F670,2)=4,NOT(ISBLANK($F670))),$H670,"")</f>
        <v/>
      </c>
      <c r="P670" s="186" t="str">
        <f aca="false">IF(AND(WEEKDAY($F670,2)=5,NOT(ISBLANK($F670))),$H670,"")</f>
        <v/>
      </c>
      <c r="Q670" s="186" t="str">
        <f aca="false">IF(AND(WEEKDAY($F670,2)=6,NOT(ISBLANK($F670))),$H670,"")</f>
        <v/>
      </c>
      <c r="R670" s="273" t="e">
        <f aca="false">IF(AND(R667&gt;=$F670,R667&lt;=$G670,NOT(ISBLANK($F670))),$H670,"")</f>
        <v>#VALUE!</v>
      </c>
    </row>
    <row r="671" customFormat="false" ht="15.05" hidden="false" customHeight="false" outlineLevel="0" collapsed="false">
      <c r="G671" s="197"/>
      <c r="I671" s="197"/>
      <c r="K671" s="197"/>
      <c r="L671" s="186" t="str">
        <f aca="false">IF(AND(WEEKDAY($F671,2)=1,NOT(ISBLANK($F671))),$H671,"")</f>
        <v/>
      </c>
      <c r="M671" s="186" t="str">
        <f aca="false">IF(AND(WEEKDAY($F671,2)=2,NOT(ISBLANK($F671))),$H671,"")</f>
        <v/>
      </c>
      <c r="N671" s="186" t="str">
        <f aca="false">IF(AND(WEEKDAY($F671,2)=3,NOT(ISBLANK($F671))),$H671,"")</f>
        <v/>
      </c>
      <c r="O671" s="186" t="str">
        <f aca="false">IF(AND(WEEKDAY($F671,2)=4,NOT(ISBLANK($F671))),$H671,"")</f>
        <v/>
      </c>
      <c r="P671" s="186" t="str">
        <f aca="false">IF(AND(WEEKDAY($F671,2)=5,NOT(ISBLANK($F671))),$H671,"")</f>
        <v/>
      </c>
      <c r="Q671" s="186" t="str">
        <f aca="false">IF(AND(WEEKDAY($F671,2)=6,NOT(ISBLANK($F671))),$H671,"")</f>
        <v/>
      </c>
      <c r="R671" s="273" t="e">
        <f aca="false">IF(AND(R668&gt;=$F671,R668&lt;=$G671,NOT(ISBLANK($F671))),$H671,"")</f>
        <v>#VALUE!</v>
      </c>
    </row>
    <row r="672" customFormat="false" ht="15.05" hidden="false" customHeight="false" outlineLevel="0" collapsed="false">
      <c r="G672" s="197"/>
      <c r="I672" s="197"/>
      <c r="K672" s="197"/>
      <c r="L672" s="186" t="str">
        <f aca="false">IF(AND(WEEKDAY($F672,2)=1,NOT(ISBLANK($F672))),$H672,"")</f>
        <v/>
      </c>
      <c r="M672" s="186" t="str">
        <f aca="false">IF(AND(WEEKDAY($F672,2)=2,NOT(ISBLANK($F672))),$H672,"")</f>
        <v/>
      </c>
      <c r="N672" s="186" t="str">
        <f aca="false">IF(AND(WEEKDAY($F672,2)=3,NOT(ISBLANK($F672))),$H672,"")</f>
        <v/>
      </c>
      <c r="O672" s="186" t="str">
        <f aca="false">IF(AND(WEEKDAY($F672,2)=4,NOT(ISBLANK($F672))),$H672,"")</f>
        <v/>
      </c>
      <c r="P672" s="186" t="str">
        <f aca="false">IF(AND(WEEKDAY($F672,2)=5,NOT(ISBLANK($F672))),$H672,"")</f>
        <v/>
      </c>
      <c r="Q672" s="186" t="str">
        <f aca="false">IF(AND(WEEKDAY($F672,2)=6,NOT(ISBLANK($F672))),$H672,"")</f>
        <v/>
      </c>
      <c r="R672" s="273" t="str">
        <f aca="false">IF(AND(R669&gt;=$F672,R669&lt;=$G672,NOT(ISBLANK($F672))),$H672,"")</f>
        <v/>
      </c>
    </row>
    <row r="673" customFormat="false" ht="15.05" hidden="false" customHeight="false" outlineLevel="0" collapsed="false">
      <c r="G673" s="197"/>
      <c r="I673" s="197"/>
      <c r="K673" s="197"/>
      <c r="L673" s="186" t="str">
        <f aca="false">IF(AND(WEEKDAY($F673,2)=1,NOT(ISBLANK($F673))),$H673,"")</f>
        <v/>
      </c>
      <c r="M673" s="186" t="str">
        <f aca="false">IF(AND(WEEKDAY($F673,2)=2,NOT(ISBLANK($F673))),$H673,"")</f>
        <v/>
      </c>
      <c r="N673" s="186" t="str">
        <f aca="false">IF(AND(WEEKDAY($F673,2)=3,NOT(ISBLANK($F673))),$H673,"")</f>
        <v/>
      </c>
      <c r="O673" s="186" t="str">
        <f aca="false">IF(AND(WEEKDAY($F673,2)=4,NOT(ISBLANK($F673))),$H673,"")</f>
        <v/>
      </c>
      <c r="P673" s="186" t="str">
        <f aca="false">IF(AND(WEEKDAY($F673,2)=5,NOT(ISBLANK($F673))),$H673,"")</f>
        <v/>
      </c>
      <c r="Q673" s="186" t="str">
        <f aca="false">IF(AND(WEEKDAY($F673,2)=6,NOT(ISBLANK($F673))),$H673,"")</f>
        <v/>
      </c>
      <c r="R673" s="273" t="e">
        <f aca="false">IF(AND(R670&gt;=$F673,R670&lt;=$G673,NOT(ISBLANK($F673))),$H673,"")</f>
        <v>#VALUE!</v>
      </c>
    </row>
    <row r="674" customFormat="false" ht="15.05" hidden="false" customHeight="false" outlineLevel="0" collapsed="false">
      <c r="G674" s="197"/>
      <c r="I674" s="197"/>
      <c r="K674" s="197"/>
      <c r="L674" s="186" t="str">
        <f aca="false">IF(AND(WEEKDAY($F674,2)=1,NOT(ISBLANK($F674))),$H674,"")</f>
        <v/>
      </c>
      <c r="M674" s="186" t="str">
        <f aca="false">IF(AND(WEEKDAY($F674,2)=2,NOT(ISBLANK($F674))),$H674,"")</f>
        <v/>
      </c>
      <c r="N674" s="186" t="str">
        <f aca="false">IF(AND(WEEKDAY($F674,2)=3,NOT(ISBLANK($F674))),$H674,"")</f>
        <v/>
      </c>
      <c r="O674" s="186" t="str">
        <f aca="false">IF(AND(WEEKDAY($F674,2)=4,NOT(ISBLANK($F674))),$H674,"")</f>
        <v/>
      </c>
      <c r="P674" s="186" t="str">
        <f aca="false">IF(AND(WEEKDAY($F674,2)=5,NOT(ISBLANK($F674))),$H674,"")</f>
        <v/>
      </c>
      <c r="Q674" s="186" t="str">
        <f aca="false">IF(AND(WEEKDAY($F674,2)=6,NOT(ISBLANK($F674))),$H674,"")</f>
        <v/>
      </c>
      <c r="R674" s="273" t="e">
        <f aca="false">IF(AND(R671&gt;=$F674,R671&lt;=$G674,NOT(ISBLANK($F674))),$H674,"")</f>
        <v>#VALUE!</v>
      </c>
    </row>
    <row r="675" customFormat="false" ht="15.05" hidden="false" customHeight="false" outlineLevel="0" collapsed="false">
      <c r="G675" s="197"/>
      <c r="I675" s="197"/>
      <c r="K675" s="197"/>
      <c r="L675" s="186" t="str">
        <f aca="false">IF(AND(WEEKDAY($F675,2)=1,NOT(ISBLANK($F675))),$H675,"")</f>
        <v/>
      </c>
      <c r="M675" s="186" t="str">
        <f aca="false">IF(AND(WEEKDAY($F675,2)=2,NOT(ISBLANK($F675))),$H675,"")</f>
        <v/>
      </c>
      <c r="N675" s="186" t="str">
        <f aca="false">IF(AND(WEEKDAY($F675,2)=3,NOT(ISBLANK($F675))),$H675,"")</f>
        <v/>
      </c>
      <c r="O675" s="186" t="str">
        <f aca="false">IF(AND(WEEKDAY($F675,2)=4,NOT(ISBLANK($F675))),$H675,"")</f>
        <v/>
      </c>
      <c r="P675" s="186" t="str">
        <f aca="false">IF(AND(WEEKDAY($F675,2)=5,NOT(ISBLANK($F675))),$H675,"")</f>
        <v/>
      </c>
      <c r="Q675" s="186" t="str">
        <f aca="false">IF(AND(WEEKDAY($F675,2)=6,NOT(ISBLANK($F675))),$H675,"")</f>
        <v/>
      </c>
      <c r="R675" s="273" t="str">
        <f aca="false">IF(AND(R672&gt;=$F675,R672&lt;=$G675,NOT(ISBLANK($F675))),$H675,"")</f>
        <v/>
      </c>
    </row>
    <row r="676" customFormat="false" ht="15.05" hidden="false" customHeight="false" outlineLevel="0" collapsed="false">
      <c r="G676" s="197"/>
      <c r="I676" s="197"/>
      <c r="K676" s="197"/>
      <c r="L676" s="186" t="str">
        <f aca="false">IF(AND(WEEKDAY($F676,2)=1,NOT(ISBLANK($F676))),$H676,"")</f>
        <v/>
      </c>
      <c r="M676" s="186" t="str">
        <f aca="false">IF(AND(WEEKDAY($F676,2)=2,NOT(ISBLANK($F676))),$H676,"")</f>
        <v/>
      </c>
      <c r="N676" s="186" t="str">
        <f aca="false">IF(AND(WEEKDAY($F676,2)=3,NOT(ISBLANK($F676))),$H676,"")</f>
        <v/>
      </c>
      <c r="O676" s="186" t="str">
        <f aca="false">IF(AND(WEEKDAY($F676,2)=4,NOT(ISBLANK($F676))),$H676,"")</f>
        <v/>
      </c>
      <c r="P676" s="186" t="str">
        <f aca="false">IF(AND(WEEKDAY($F676,2)=5,NOT(ISBLANK($F676))),$H676,"")</f>
        <v/>
      </c>
      <c r="Q676" s="186" t="str">
        <f aca="false">IF(AND(WEEKDAY($F676,2)=6,NOT(ISBLANK($F676))),$H676,"")</f>
        <v/>
      </c>
      <c r="R676" s="273" t="e">
        <f aca="false">IF(AND(R673&gt;=$F676,R673&lt;=$G676,NOT(ISBLANK($F676))),$H676,"")</f>
        <v>#VALUE!</v>
      </c>
    </row>
    <row r="677" customFormat="false" ht="15.05" hidden="false" customHeight="false" outlineLevel="0" collapsed="false">
      <c r="G677" s="197"/>
      <c r="I677" s="197"/>
      <c r="K677" s="197"/>
      <c r="L677" s="186" t="str">
        <f aca="false">IF(AND(WEEKDAY($F677,2)=1,NOT(ISBLANK($F677))),$H677,"")</f>
        <v/>
      </c>
      <c r="M677" s="186" t="str">
        <f aca="false">IF(AND(WEEKDAY($F677,2)=2,NOT(ISBLANK($F677))),$H677,"")</f>
        <v/>
      </c>
      <c r="N677" s="186" t="str">
        <f aca="false">IF(AND(WEEKDAY($F677,2)=3,NOT(ISBLANK($F677))),$H677,"")</f>
        <v/>
      </c>
      <c r="O677" s="186" t="str">
        <f aca="false">IF(AND(WEEKDAY($F677,2)=4,NOT(ISBLANK($F677))),$H677,"")</f>
        <v/>
      </c>
      <c r="P677" s="186" t="str">
        <f aca="false">IF(AND(WEEKDAY($F677,2)=5,NOT(ISBLANK($F677))),$H677,"")</f>
        <v/>
      </c>
      <c r="Q677" s="186" t="str">
        <f aca="false">IF(AND(WEEKDAY($F677,2)=6,NOT(ISBLANK($F677))),$H677,"")</f>
        <v/>
      </c>
      <c r="R677" s="273" t="e">
        <f aca="false">IF(AND(R674&gt;=$F677,R674&lt;=$G677,NOT(ISBLANK($F677))),$H677,"")</f>
        <v>#VALUE!</v>
      </c>
    </row>
    <row r="678" customFormat="false" ht="15.05" hidden="false" customHeight="false" outlineLevel="0" collapsed="false">
      <c r="G678" s="197"/>
      <c r="I678" s="197"/>
      <c r="K678" s="197"/>
      <c r="L678" s="186" t="str">
        <f aca="false">IF(AND(WEEKDAY($F678,2)=1,NOT(ISBLANK($F678))),$H678,"")</f>
        <v/>
      </c>
      <c r="M678" s="186" t="str">
        <f aca="false">IF(AND(WEEKDAY($F678,2)=2,NOT(ISBLANK($F678))),$H678,"")</f>
        <v/>
      </c>
      <c r="N678" s="186" t="str">
        <f aca="false">IF(AND(WEEKDAY($F678,2)=3,NOT(ISBLANK($F678))),$H678,"")</f>
        <v/>
      </c>
      <c r="O678" s="186" t="str">
        <f aca="false">IF(AND(WEEKDAY($F678,2)=4,NOT(ISBLANK($F678))),$H678,"")</f>
        <v/>
      </c>
      <c r="P678" s="186" t="str">
        <f aca="false">IF(AND(WEEKDAY($F678,2)=5,NOT(ISBLANK($F678))),$H678,"")</f>
        <v/>
      </c>
      <c r="Q678" s="186" t="str">
        <f aca="false">IF(AND(WEEKDAY($F678,2)=6,NOT(ISBLANK($F678))),$H678,"")</f>
        <v/>
      </c>
      <c r="R678" s="273" t="str">
        <f aca="false">IF(AND(R675&gt;=$F678,R675&lt;=$G678,NOT(ISBLANK($F678))),$H678,"")</f>
        <v/>
      </c>
    </row>
    <row r="679" customFormat="false" ht="15.05" hidden="false" customHeight="false" outlineLevel="0" collapsed="false">
      <c r="G679" s="197"/>
      <c r="I679" s="197"/>
      <c r="K679" s="197"/>
      <c r="L679" s="186" t="str">
        <f aca="false">IF(AND(WEEKDAY($F679,2)=1,NOT(ISBLANK($F679))),$H679,"")</f>
        <v/>
      </c>
      <c r="M679" s="186" t="str">
        <f aca="false">IF(AND(WEEKDAY($F679,2)=2,NOT(ISBLANK($F679))),$H679,"")</f>
        <v/>
      </c>
      <c r="N679" s="186" t="str">
        <f aca="false">IF(AND(WEEKDAY($F679,2)=3,NOT(ISBLANK($F679))),$H679,"")</f>
        <v/>
      </c>
      <c r="O679" s="186" t="str">
        <f aca="false">IF(AND(WEEKDAY($F679,2)=4,NOT(ISBLANK($F679))),$H679,"")</f>
        <v/>
      </c>
      <c r="P679" s="186" t="str">
        <f aca="false">IF(AND(WEEKDAY($F679,2)=5,NOT(ISBLANK($F679))),$H679,"")</f>
        <v/>
      </c>
      <c r="Q679" s="186" t="str">
        <f aca="false">IF(AND(WEEKDAY($F679,2)=6,NOT(ISBLANK($F679))),$H679,"")</f>
        <v/>
      </c>
      <c r="R679" s="273" t="e">
        <f aca="false">IF(AND(R676&gt;=$F679,R676&lt;=$G679,NOT(ISBLANK($F679))),$H679,"")</f>
        <v>#VALUE!</v>
      </c>
    </row>
    <row r="680" customFormat="false" ht="15.05" hidden="false" customHeight="false" outlineLevel="0" collapsed="false">
      <c r="G680" s="197"/>
      <c r="I680" s="197"/>
      <c r="K680" s="197"/>
      <c r="L680" s="186" t="str">
        <f aca="false">IF(AND(WEEKDAY($F680,2)=1,NOT(ISBLANK($F680))),$H680,"")</f>
        <v/>
      </c>
      <c r="M680" s="186" t="str">
        <f aca="false">IF(AND(WEEKDAY($F680,2)=2,NOT(ISBLANK($F680))),$H680,"")</f>
        <v/>
      </c>
      <c r="N680" s="186" t="str">
        <f aca="false">IF(AND(WEEKDAY($F680,2)=3,NOT(ISBLANK($F680))),$H680,"")</f>
        <v/>
      </c>
      <c r="O680" s="186" t="str">
        <f aca="false">IF(AND(WEEKDAY($F680,2)=4,NOT(ISBLANK($F680))),$H680,"")</f>
        <v/>
      </c>
      <c r="P680" s="186" t="str">
        <f aca="false">IF(AND(WEEKDAY($F680,2)=5,NOT(ISBLANK($F680))),$H680,"")</f>
        <v/>
      </c>
      <c r="Q680" s="186" t="str">
        <f aca="false">IF(AND(WEEKDAY($F680,2)=6,NOT(ISBLANK($F680))),$H680,"")</f>
        <v/>
      </c>
      <c r="R680" s="273" t="e">
        <f aca="false">IF(AND(R677&gt;=$F680,R677&lt;=$G680,NOT(ISBLANK($F680))),$H680,"")</f>
        <v>#VALUE!</v>
      </c>
    </row>
    <row r="681" customFormat="false" ht="15.05" hidden="false" customHeight="false" outlineLevel="0" collapsed="false">
      <c r="G681" s="197"/>
      <c r="I681" s="197"/>
      <c r="K681" s="197"/>
      <c r="L681" s="186" t="str">
        <f aca="false">IF(AND(WEEKDAY($F681,2)=1,NOT(ISBLANK($F681))),$H681,"")</f>
        <v/>
      </c>
      <c r="M681" s="186" t="str">
        <f aca="false">IF(AND(WEEKDAY($F681,2)=2,NOT(ISBLANK($F681))),$H681,"")</f>
        <v/>
      </c>
      <c r="N681" s="186" t="str">
        <f aca="false">IF(AND(WEEKDAY($F681,2)=3,NOT(ISBLANK($F681))),$H681,"")</f>
        <v/>
      </c>
      <c r="O681" s="186" t="str">
        <f aca="false">IF(AND(WEEKDAY($F681,2)=4,NOT(ISBLANK($F681))),$H681,"")</f>
        <v/>
      </c>
      <c r="P681" s="186" t="str">
        <f aca="false">IF(AND(WEEKDAY($F681,2)=5,NOT(ISBLANK($F681))),$H681,"")</f>
        <v/>
      </c>
      <c r="Q681" s="186" t="str">
        <f aca="false">IF(AND(WEEKDAY($F681,2)=6,NOT(ISBLANK($F681))),$H681,"")</f>
        <v/>
      </c>
      <c r="R681" s="273" t="str">
        <f aca="false">IF(AND(R678&gt;=$F681,R678&lt;=$G681,NOT(ISBLANK($F681))),$H681,"")</f>
        <v/>
      </c>
    </row>
    <row r="682" customFormat="false" ht="15.05" hidden="false" customHeight="false" outlineLevel="0" collapsed="false">
      <c r="G682" s="197"/>
      <c r="I682" s="197"/>
      <c r="K682" s="197"/>
      <c r="L682" s="186" t="str">
        <f aca="false">IF(AND(WEEKDAY($F682,2)=1,NOT(ISBLANK($F682))),$H682,"")</f>
        <v/>
      </c>
      <c r="M682" s="186" t="str">
        <f aca="false">IF(AND(WEEKDAY($F682,2)=2,NOT(ISBLANK($F682))),$H682,"")</f>
        <v/>
      </c>
      <c r="N682" s="186" t="str">
        <f aca="false">IF(AND(WEEKDAY($F682,2)=3,NOT(ISBLANK($F682))),$H682,"")</f>
        <v/>
      </c>
      <c r="O682" s="186" t="str">
        <f aca="false">IF(AND(WEEKDAY($F682,2)=4,NOT(ISBLANK($F682))),$H682,"")</f>
        <v/>
      </c>
      <c r="P682" s="186" t="str">
        <f aca="false">IF(AND(WEEKDAY($F682,2)=5,NOT(ISBLANK($F682))),$H682,"")</f>
        <v/>
      </c>
      <c r="Q682" s="186" t="str">
        <f aca="false">IF(AND(WEEKDAY($F682,2)=6,NOT(ISBLANK($F682))),$H682,"")</f>
        <v/>
      </c>
      <c r="R682" s="273" t="e">
        <f aca="false">IF(AND(R679&gt;=$F682,R679&lt;=$G682,NOT(ISBLANK($F682))),$H682,"")</f>
        <v>#VALUE!</v>
      </c>
    </row>
    <row r="683" customFormat="false" ht="15.05" hidden="false" customHeight="false" outlineLevel="0" collapsed="false">
      <c r="G683" s="197"/>
      <c r="I683" s="197"/>
      <c r="K683" s="197"/>
      <c r="L683" s="186" t="str">
        <f aca="false">IF(AND(WEEKDAY($F683,2)=1,NOT(ISBLANK($F683))),$H683,"")</f>
        <v/>
      </c>
      <c r="M683" s="186" t="str">
        <f aca="false">IF(AND(WEEKDAY($F683,2)=2,NOT(ISBLANK($F683))),$H683,"")</f>
        <v/>
      </c>
      <c r="N683" s="186" t="str">
        <f aca="false">IF(AND(WEEKDAY($F683,2)=3,NOT(ISBLANK($F683))),$H683,"")</f>
        <v/>
      </c>
      <c r="O683" s="186" t="str">
        <f aca="false">IF(AND(WEEKDAY($F683,2)=4,NOT(ISBLANK($F683))),$H683,"")</f>
        <v/>
      </c>
      <c r="P683" s="186" t="str">
        <f aca="false">IF(AND(WEEKDAY($F683,2)=5,NOT(ISBLANK($F683))),$H683,"")</f>
        <v/>
      </c>
      <c r="Q683" s="186" t="str">
        <f aca="false">IF(AND(WEEKDAY($F683,2)=6,NOT(ISBLANK($F683))),$H683,"")</f>
        <v/>
      </c>
      <c r="R683" s="273" t="e">
        <f aca="false">IF(AND(R680&gt;=$F683,R680&lt;=$G683,NOT(ISBLANK($F683))),$H683,"")</f>
        <v>#VALUE!</v>
      </c>
    </row>
    <row r="684" customFormat="false" ht="15.05" hidden="false" customHeight="false" outlineLevel="0" collapsed="false">
      <c r="G684" s="197"/>
      <c r="I684" s="197"/>
      <c r="K684" s="197"/>
      <c r="L684" s="186" t="str">
        <f aca="false">IF(AND(WEEKDAY($F684,2)=1,NOT(ISBLANK($F684))),$H684,"")</f>
        <v/>
      </c>
      <c r="M684" s="186" t="str">
        <f aca="false">IF(AND(WEEKDAY($F684,2)=2,NOT(ISBLANK($F684))),$H684,"")</f>
        <v/>
      </c>
      <c r="N684" s="186" t="str">
        <f aca="false">IF(AND(WEEKDAY($F684,2)=3,NOT(ISBLANK($F684))),$H684,"")</f>
        <v/>
      </c>
      <c r="O684" s="186" t="str">
        <f aca="false">IF(AND(WEEKDAY($F684,2)=4,NOT(ISBLANK($F684))),$H684,"")</f>
        <v/>
      </c>
      <c r="P684" s="186" t="str">
        <f aca="false">IF(AND(WEEKDAY($F684,2)=5,NOT(ISBLANK($F684))),$H684,"")</f>
        <v/>
      </c>
      <c r="Q684" s="186" t="str">
        <f aca="false">IF(AND(WEEKDAY($F684,2)=6,NOT(ISBLANK($F684))),$H684,"")</f>
        <v/>
      </c>
      <c r="R684" s="273" t="str">
        <f aca="false">IF(AND(R681&gt;=$F684,R681&lt;=$G684,NOT(ISBLANK($F684))),$H684,"")</f>
        <v/>
      </c>
    </row>
    <row r="685" customFormat="false" ht="15.05" hidden="false" customHeight="false" outlineLevel="0" collapsed="false">
      <c r="G685" s="197"/>
      <c r="I685" s="197"/>
      <c r="K685" s="197"/>
      <c r="L685" s="186" t="str">
        <f aca="false">IF(AND(WEEKDAY($F685,2)=1,NOT(ISBLANK($F685))),$H685,"")</f>
        <v/>
      </c>
      <c r="M685" s="186" t="str">
        <f aca="false">IF(AND(WEEKDAY($F685,2)=2,NOT(ISBLANK($F685))),$H685,"")</f>
        <v/>
      </c>
      <c r="N685" s="186" t="str">
        <f aca="false">IF(AND(WEEKDAY($F685,2)=3,NOT(ISBLANK($F685))),$H685,"")</f>
        <v/>
      </c>
      <c r="O685" s="186" t="str">
        <f aca="false">IF(AND(WEEKDAY($F685,2)=4,NOT(ISBLANK($F685))),$H685,"")</f>
        <v/>
      </c>
      <c r="P685" s="186" t="str">
        <f aca="false">IF(AND(WEEKDAY($F685,2)=5,NOT(ISBLANK($F685))),$H685,"")</f>
        <v/>
      </c>
      <c r="Q685" s="186" t="str">
        <f aca="false">IF(AND(WEEKDAY($F685,2)=6,NOT(ISBLANK($F685))),$H685,"")</f>
        <v/>
      </c>
      <c r="R685" s="273" t="e">
        <f aca="false">IF(AND(R682&gt;=$F685,R682&lt;=$G685,NOT(ISBLANK($F685))),$H685,"")</f>
        <v>#VALUE!</v>
      </c>
    </row>
    <row r="686" customFormat="false" ht="15.05" hidden="false" customHeight="false" outlineLevel="0" collapsed="false">
      <c r="G686" s="197"/>
      <c r="I686" s="197"/>
      <c r="K686" s="197"/>
      <c r="L686" s="186" t="str">
        <f aca="false">IF(AND(WEEKDAY($F686,2)=1,NOT(ISBLANK($F686))),$H686,"")</f>
        <v/>
      </c>
      <c r="M686" s="186" t="str">
        <f aca="false">IF(AND(WEEKDAY($F686,2)=2,NOT(ISBLANK($F686))),$H686,"")</f>
        <v/>
      </c>
      <c r="N686" s="186" t="str">
        <f aca="false">IF(AND(WEEKDAY($F686,2)=3,NOT(ISBLANK($F686))),$H686,"")</f>
        <v/>
      </c>
      <c r="O686" s="186" t="str">
        <f aca="false">IF(AND(WEEKDAY($F686,2)=4,NOT(ISBLANK($F686))),$H686,"")</f>
        <v/>
      </c>
      <c r="P686" s="186" t="str">
        <f aca="false">IF(AND(WEEKDAY($F686,2)=5,NOT(ISBLANK($F686))),$H686,"")</f>
        <v/>
      </c>
      <c r="Q686" s="186" t="str">
        <f aca="false">IF(AND(WEEKDAY($F686,2)=6,NOT(ISBLANK($F686))),$H686,"")</f>
        <v/>
      </c>
      <c r="R686" s="273" t="e">
        <f aca="false">IF(AND(R683&gt;=$F686,R683&lt;=$G686,NOT(ISBLANK($F686))),$H686,"")</f>
        <v>#VALUE!</v>
      </c>
    </row>
    <row r="687" customFormat="false" ht="15.05" hidden="false" customHeight="false" outlineLevel="0" collapsed="false">
      <c r="G687" s="197"/>
      <c r="I687" s="197"/>
      <c r="K687" s="197"/>
      <c r="L687" s="186" t="str">
        <f aca="false">IF(AND(WEEKDAY($F687,2)=1,NOT(ISBLANK($F687))),$H687,"")</f>
        <v/>
      </c>
      <c r="M687" s="186" t="str">
        <f aca="false">IF(AND(WEEKDAY($F687,2)=2,NOT(ISBLANK($F687))),$H687,"")</f>
        <v/>
      </c>
      <c r="N687" s="186" t="str">
        <f aca="false">IF(AND(WEEKDAY($F687,2)=3,NOT(ISBLANK($F687))),$H687,"")</f>
        <v/>
      </c>
      <c r="O687" s="186" t="str">
        <f aca="false">IF(AND(WEEKDAY($F687,2)=4,NOT(ISBLANK($F687))),$H687,"")</f>
        <v/>
      </c>
      <c r="P687" s="186" t="str">
        <f aca="false">IF(AND(WEEKDAY($F687,2)=5,NOT(ISBLANK($F687))),$H687,"")</f>
        <v/>
      </c>
      <c r="Q687" s="186" t="str">
        <f aca="false">IF(AND(WEEKDAY($F687,2)=6,NOT(ISBLANK($F687))),$H687,"")</f>
        <v/>
      </c>
      <c r="R687" s="273" t="str">
        <f aca="false">IF(AND(R684&gt;=$F687,R684&lt;=$G687,NOT(ISBLANK($F687))),$H687,"")</f>
        <v/>
      </c>
    </row>
    <row r="688" customFormat="false" ht="15.05" hidden="false" customHeight="false" outlineLevel="0" collapsed="false">
      <c r="G688" s="197"/>
      <c r="I688" s="197"/>
      <c r="K688" s="197"/>
      <c r="L688" s="186" t="str">
        <f aca="false">IF(AND(WEEKDAY($F688,2)=1,NOT(ISBLANK($F688))),$H688,"")</f>
        <v/>
      </c>
      <c r="M688" s="186" t="str">
        <f aca="false">IF(AND(WEEKDAY($F688,2)=2,NOT(ISBLANK($F688))),$H688,"")</f>
        <v/>
      </c>
      <c r="N688" s="186" t="str">
        <f aca="false">IF(AND(WEEKDAY($F688,2)=3,NOT(ISBLANK($F688))),$H688,"")</f>
        <v/>
      </c>
      <c r="O688" s="186" t="str">
        <f aca="false">IF(AND(WEEKDAY($F688,2)=4,NOT(ISBLANK($F688))),$H688,"")</f>
        <v/>
      </c>
      <c r="P688" s="186" t="str">
        <f aca="false">IF(AND(WEEKDAY($F688,2)=5,NOT(ISBLANK($F688))),$H688,"")</f>
        <v/>
      </c>
      <c r="Q688" s="186" t="str">
        <f aca="false">IF(AND(WEEKDAY($F688,2)=6,NOT(ISBLANK($F688))),$H688,"")</f>
        <v/>
      </c>
      <c r="R688" s="273" t="e">
        <f aca="false">IF(AND(R685&gt;=$F688,R685&lt;=$G688,NOT(ISBLANK($F688))),$H688,"")</f>
        <v>#VALUE!</v>
      </c>
    </row>
    <row r="689" customFormat="false" ht="15.05" hidden="false" customHeight="false" outlineLevel="0" collapsed="false">
      <c r="G689" s="197"/>
      <c r="I689" s="197"/>
      <c r="K689" s="197"/>
      <c r="L689" s="186" t="str">
        <f aca="false">IF(AND(WEEKDAY($F689,2)=1,NOT(ISBLANK($F689))),$H689,"")</f>
        <v/>
      </c>
      <c r="M689" s="186" t="str">
        <f aca="false">IF(AND(WEEKDAY($F689,2)=2,NOT(ISBLANK($F689))),$H689,"")</f>
        <v/>
      </c>
      <c r="N689" s="186" t="str">
        <f aca="false">IF(AND(WEEKDAY($F689,2)=3,NOT(ISBLANK($F689))),$H689,"")</f>
        <v/>
      </c>
      <c r="O689" s="186" t="str">
        <f aca="false">IF(AND(WEEKDAY($F689,2)=4,NOT(ISBLANK($F689))),$H689,"")</f>
        <v/>
      </c>
      <c r="P689" s="186" t="str">
        <f aca="false">IF(AND(WEEKDAY($F689,2)=5,NOT(ISBLANK($F689))),$H689,"")</f>
        <v/>
      </c>
      <c r="Q689" s="186" t="str">
        <f aca="false">IF(AND(WEEKDAY($F689,2)=6,NOT(ISBLANK($F689))),$H689,"")</f>
        <v/>
      </c>
      <c r="R689" s="273" t="e">
        <f aca="false">IF(AND(R686&gt;=$F689,R686&lt;=$G689,NOT(ISBLANK($F689))),$H689,"")</f>
        <v>#VALUE!</v>
      </c>
    </row>
    <row r="690" customFormat="false" ht="15.05" hidden="false" customHeight="false" outlineLevel="0" collapsed="false">
      <c r="G690" s="197"/>
      <c r="I690" s="197"/>
      <c r="K690" s="197"/>
      <c r="L690" s="186" t="str">
        <f aca="false">IF(AND(WEEKDAY($F690,2)=1,NOT(ISBLANK($F690))),$H690,"")</f>
        <v/>
      </c>
      <c r="M690" s="186" t="str">
        <f aca="false">IF(AND(WEEKDAY($F690,2)=2,NOT(ISBLANK($F690))),$H690,"")</f>
        <v/>
      </c>
      <c r="N690" s="186" t="str">
        <f aca="false">IF(AND(WEEKDAY($F690,2)=3,NOT(ISBLANK($F690))),$H690,"")</f>
        <v/>
      </c>
      <c r="O690" s="186" t="str">
        <f aca="false">IF(AND(WEEKDAY($F690,2)=4,NOT(ISBLANK($F690))),$H690,"")</f>
        <v/>
      </c>
      <c r="P690" s="186" t="str">
        <f aca="false">IF(AND(WEEKDAY($F690,2)=5,NOT(ISBLANK($F690))),$H690,"")</f>
        <v/>
      </c>
      <c r="Q690" s="186" t="str">
        <f aca="false">IF(AND(WEEKDAY($F690,2)=6,NOT(ISBLANK($F690))),$H690,"")</f>
        <v/>
      </c>
      <c r="R690" s="273" t="str">
        <f aca="false">IF(AND(R687&gt;=$F690,R687&lt;=$G690,NOT(ISBLANK($F690))),$H690,"")</f>
        <v/>
      </c>
    </row>
    <row r="691" customFormat="false" ht="15.05" hidden="false" customHeight="false" outlineLevel="0" collapsed="false">
      <c r="G691" s="197"/>
      <c r="I691" s="197"/>
      <c r="K691" s="197"/>
      <c r="L691" s="186" t="str">
        <f aca="false">IF(AND(WEEKDAY($F691,2)=1,NOT(ISBLANK($F691))),$H691,"")</f>
        <v/>
      </c>
      <c r="M691" s="186" t="str">
        <f aca="false">IF(AND(WEEKDAY($F691,2)=2,NOT(ISBLANK($F691))),$H691,"")</f>
        <v/>
      </c>
      <c r="N691" s="186" t="str">
        <f aca="false">IF(AND(WEEKDAY($F691,2)=3,NOT(ISBLANK($F691))),$H691,"")</f>
        <v/>
      </c>
      <c r="O691" s="186" t="str">
        <f aca="false">IF(AND(WEEKDAY($F691,2)=4,NOT(ISBLANK($F691))),$H691,"")</f>
        <v/>
      </c>
      <c r="P691" s="186" t="str">
        <f aca="false">IF(AND(WEEKDAY($F691,2)=5,NOT(ISBLANK($F691))),$H691,"")</f>
        <v/>
      </c>
      <c r="Q691" s="186" t="str">
        <f aca="false">IF(AND(WEEKDAY($F691,2)=6,NOT(ISBLANK($F691))),$H691,"")</f>
        <v/>
      </c>
      <c r="R691" s="273" t="e">
        <f aca="false">IF(AND(R688&gt;=$F691,R688&lt;=$G691,NOT(ISBLANK($F691))),$H691,"")</f>
        <v>#VALUE!</v>
      </c>
    </row>
    <row r="692" customFormat="false" ht="15.05" hidden="false" customHeight="false" outlineLevel="0" collapsed="false">
      <c r="G692" s="197"/>
      <c r="I692" s="197"/>
      <c r="K692" s="197"/>
      <c r="L692" s="186" t="str">
        <f aca="false">IF(AND(WEEKDAY($F692,2)=1,NOT(ISBLANK($F692))),$H692,"")</f>
        <v/>
      </c>
      <c r="M692" s="186" t="str">
        <f aca="false">IF(AND(WEEKDAY($F692,2)=2,NOT(ISBLANK($F692))),$H692,"")</f>
        <v/>
      </c>
      <c r="N692" s="186" t="str">
        <f aca="false">IF(AND(WEEKDAY($F692,2)=3,NOT(ISBLANK($F692))),$H692,"")</f>
        <v/>
      </c>
      <c r="O692" s="186" t="str">
        <f aca="false">IF(AND(WEEKDAY($F692,2)=4,NOT(ISBLANK($F692))),$H692,"")</f>
        <v/>
      </c>
      <c r="P692" s="186" t="str">
        <f aca="false">IF(AND(WEEKDAY($F692,2)=5,NOT(ISBLANK($F692))),$H692,"")</f>
        <v/>
      </c>
      <c r="Q692" s="186" t="str">
        <f aca="false">IF(AND(WEEKDAY($F692,2)=6,NOT(ISBLANK($F692))),$H692,"")</f>
        <v/>
      </c>
      <c r="R692" s="273" t="e">
        <f aca="false">IF(AND(R689&gt;=$F692,R689&lt;=$G692,NOT(ISBLANK($F692))),$H692,"")</f>
        <v>#VALUE!</v>
      </c>
    </row>
    <row r="693" customFormat="false" ht="15.05" hidden="false" customHeight="false" outlineLevel="0" collapsed="false">
      <c r="G693" s="197"/>
      <c r="I693" s="197"/>
      <c r="K693" s="197"/>
      <c r="L693" s="186" t="str">
        <f aca="false">IF(AND(WEEKDAY($F693,2)=1,NOT(ISBLANK($F693))),$H693,"")</f>
        <v/>
      </c>
      <c r="M693" s="186" t="str">
        <f aca="false">IF(AND(WEEKDAY($F693,2)=2,NOT(ISBLANK($F693))),$H693,"")</f>
        <v/>
      </c>
      <c r="N693" s="186" t="str">
        <f aca="false">IF(AND(WEEKDAY($F693,2)=3,NOT(ISBLANK($F693))),$H693,"")</f>
        <v/>
      </c>
      <c r="O693" s="186" t="str">
        <f aca="false">IF(AND(WEEKDAY($F693,2)=4,NOT(ISBLANK($F693))),$H693,"")</f>
        <v/>
      </c>
      <c r="P693" s="186" t="str">
        <f aca="false">IF(AND(WEEKDAY($F693,2)=5,NOT(ISBLANK($F693))),$H693,"")</f>
        <v/>
      </c>
      <c r="Q693" s="186" t="str">
        <f aca="false">IF(AND(WEEKDAY($F693,2)=6,NOT(ISBLANK($F693))),$H693,"")</f>
        <v/>
      </c>
      <c r="R693" s="273" t="str">
        <f aca="false">IF(AND(R690&gt;=$F693,R690&lt;=$G693,NOT(ISBLANK($F693))),$H693,"")</f>
        <v/>
      </c>
    </row>
    <row r="694" customFormat="false" ht="15.05" hidden="false" customHeight="false" outlineLevel="0" collapsed="false">
      <c r="G694" s="197"/>
      <c r="I694" s="197"/>
      <c r="K694" s="197"/>
      <c r="L694" s="186" t="str">
        <f aca="false">IF(AND(WEEKDAY($F694,2)=1,NOT(ISBLANK($F694))),$H694,"")</f>
        <v/>
      </c>
      <c r="M694" s="186" t="str">
        <f aca="false">IF(AND(WEEKDAY($F694,2)=2,NOT(ISBLANK($F694))),$H694,"")</f>
        <v/>
      </c>
      <c r="N694" s="186" t="str">
        <f aca="false">IF(AND(WEEKDAY($F694,2)=3,NOT(ISBLANK($F694))),$H694,"")</f>
        <v/>
      </c>
      <c r="O694" s="186" t="str">
        <f aca="false">IF(AND(WEEKDAY($F694,2)=4,NOT(ISBLANK($F694))),$H694,"")</f>
        <v/>
      </c>
      <c r="P694" s="186" t="str">
        <f aca="false">IF(AND(WEEKDAY($F694,2)=5,NOT(ISBLANK($F694))),$H694,"")</f>
        <v/>
      </c>
      <c r="Q694" s="186" t="str">
        <f aca="false">IF(AND(WEEKDAY($F694,2)=6,NOT(ISBLANK($F694))),$H694,"")</f>
        <v/>
      </c>
      <c r="R694" s="273" t="e">
        <f aca="false">IF(AND(R691&gt;=$F694,R691&lt;=$G694,NOT(ISBLANK($F694))),$H694,"")</f>
        <v>#VALUE!</v>
      </c>
    </row>
    <row r="695" customFormat="false" ht="15.05" hidden="false" customHeight="false" outlineLevel="0" collapsed="false">
      <c r="G695" s="197"/>
      <c r="I695" s="197"/>
      <c r="K695" s="197"/>
      <c r="L695" s="186" t="str">
        <f aca="false">IF(AND(WEEKDAY($F695,2)=1,NOT(ISBLANK($F695))),$H695,"")</f>
        <v/>
      </c>
      <c r="M695" s="186" t="str">
        <f aca="false">IF(AND(WEEKDAY($F695,2)=2,NOT(ISBLANK($F695))),$H695,"")</f>
        <v/>
      </c>
      <c r="N695" s="186" t="str">
        <f aca="false">IF(AND(WEEKDAY($F695,2)=3,NOT(ISBLANK($F695))),$H695,"")</f>
        <v/>
      </c>
      <c r="O695" s="186" t="str">
        <f aca="false">IF(AND(WEEKDAY($F695,2)=4,NOT(ISBLANK($F695))),$H695,"")</f>
        <v/>
      </c>
      <c r="P695" s="186" t="str">
        <f aca="false">IF(AND(WEEKDAY($F695,2)=5,NOT(ISBLANK($F695))),$H695,"")</f>
        <v/>
      </c>
      <c r="Q695" s="186" t="str">
        <f aca="false">IF(AND(WEEKDAY($F695,2)=6,NOT(ISBLANK($F695))),$H695,"")</f>
        <v/>
      </c>
      <c r="R695" s="273" t="e">
        <f aca="false">IF(AND(R692&gt;=$F695,R692&lt;=$G695,NOT(ISBLANK($F695))),$H695,"")</f>
        <v>#VALUE!</v>
      </c>
    </row>
    <row r="696" customFormat="false" ht="15.05" hidden="false" customHeight="false" outlineLevel="0" collapsed="false">
      <c r="G696" s="197"/>
      <c r="I696" s="197"/>
      <c r="K696" s="197"/>
      <c r="L696" s="186" t="str">
        <f aca="false">IF(AND(WEEKDAY($F696,2)=1,NOT(ISBLANK($F696))),$H696,"")</f>
        <v/>
      </c>
      <c r="M696" s="186" t="str">
        <f aca="false">IF(AND(WEEKDAY($F696,2)=2,NOT(ISBLANK($F696))),$H696,"")</f>
        <v/>
      </c>
      <c r="N696" s="186" t="str">
        <f aca="false">IF(AND(WEEKDAY($F696,2)=3,NOT(ISBLANK($F696))),$H696,"")</f>
        <v/>
      </c>
      <c r="O696" s="186" t="str">
        <f aca="false">IF(AND(WEEKDAY($F696,2)=4,NOT(ISBLANK($F696))),$H696,"")</f>
        <v/>
      </c>
      <c r="P696" s="186" t="str">
        <f aca="false">IF(AND(WEEKDAY($F696,2)=5,NOT(ISBLANK($F696))),$H696,"")</f>
        <v/>
      </c>
      <c r="Q696" s="186" t="str">
        <f aca="false">IF(AND(WEEKDAY($F696,2)=6,NOT(ISBLANK($F696))),$H696,"")</f>
        <v/>
      </c>
      <c r="R696" s="273" t="str">
        <f aca="false">IF(AND(R693&gt;=$F696,R693&lt;=$G696,NOT(ISBLANK($F696))),$H696,"")</f>
        <v/>
      </c>
    </row>
    <row r="697" customFormat="false" ht="15.05" hidden="false" customHeight="false" outlineLevel="0" collapsed="false">
      <c r="G697" s="197"/>
      <c r="I697" s="197"/>
      <c r="K697" s="197"/>
      <c r="L697" s="186" t="str">
        <f aca="false">IF(AND(WEEKDAY($F697,2)=1,NOT(ISBLANK($F697))),$H697,"")</f>
        <v/>
      </c>
      <c r="M697" s="186" t="str">
        <f aca="false">IF(AND(WEEKDAY($F697,2)=2,NOT(ISBLANK($F697))),$H697,"")</f>
        <v/>
      </c>
      <c r="N697" s="186" t="str">
        <f aca="false">IF(AND(WEEKDAY($F697,2)=3,NOT(ISBLANK($F697))),$H697,"")</f>
        <v/>
      </c>
      <c r="O697" s="186" t="str">
        <f aca="false">IF(AND(WEEKDAY($F697,2)=4,NOT(ISBLANK($F697))),$H697,"")</f>
        <v/>
      </c>
      <c r="P697" s="186" t="str">
        <f aca="false">IF(AND(WEEKDAY($F697,2)=5,NOT(ISBLANK($F697))),$H697,"")</f>
        <v/>
      </c>
      <c r="Q697" s="186" t="str">
        <f aca="false">IF(AND(WEEKDAY($F697,2)=6,NOT(ISBLANK($F697))),$H697,"")</f>
        <v/>
      </c>
      <c r="R697" s="273" t="e">
        <f aca="false">IF(AND(R694&gt;=$F697,R694&lt;=$G697,NOT(ISBLANK($F697))),$H697,"")</f>
        <v>#VALUE!</v>
      </c>
    </row>
    <row r="698" customFormat="false" ht="15.05" hidden="false" customHeight="false" outlineLevel="0" collapsed="false">
      <c r="G698" s="197"/>
      <c r="I698" s="197"/>
      <c r="K698" s="197"/>
      <c r="L698" s="186" t="str">
        <f aca="false">IF(AND(WEEKDAY($F698,2)=1,NOT(ISBLANK($F698))),$H698,"")</f>
        <v/>
      </c>
      <c r="M698" s="186" t="str">
        <f aca="false">IF(AND(WEEKDAY($F698,2)=2,NOT(ISBLANK($F698))),$H698,"")</f>
        <v/>
      </c>
      <c r="N698" s="186" t="str">
        <f aca="false">IF(AND(WEEKDAY($F698,2)=3,NOT(ISBLANK($F698))),$H698,"")</f>
        <v/>
      </c>
      <c r="O698" s="186" t="str">
        <f aca="false">IF(AND(WEEKDAY($F698,2)=4,NOT(ISBLANK($F698))),$H698,"")</f>
        <v/>
      </c>
      <c r="P698" s="186" t="str">
        <f aca="false">IF(AND(WEEKDAY($F698,2)=5,NOT(ISBLANK($F698))),$H698,"")</f>
        <v/>
      </c>
      <c r="Q698" s="186" t="str">
        <f aca="false">IF(AND(WEEKDAY($F698,2)=6,NOT(ISBLANK($F698))),$H698,"")</f>
        <v/>
      </c>
      <c r="R698" s="273" t="e">
        <f aca="false">IF(AND(R695&gt;=$F698,R695&lt;=$G698,NOT(ISBLANK($F698))),$H698,"")</f>
        <v>#VALUE!</v>
      </c>
    </row>
    <row r="699" customFormat="false" ht="15.05" hidden="false" customHeight="false" outlineLevel="0" collapsed="false">
      <c r="G699" s="197"/>
      <c r="I699" s="197"/>
      <c r="K699" s="197"/>
      <c r="L699" s="186" t="str">
        <f aca="false">IF(AND(WEEKDAY($F699,2)=1,NOT(ISBLANK($F699))),$H699,"")</f>
        <v/>
      </c>
      <c r="M699" s="186" t="str">
        <f aca="false">IF(AND(WEEKDAY($F699,2)=2,NOT(ISBLANK($F699))),$H699,"")</f>
        <v/>
      </c>
      <c r="N699" s="186" t="str">
        <f aca="false">IF(AND(WEEKDAY($F699,2)=3,NOT(ISBLANK($F699))),$H699,"")</f>
        <v/>
      </c>
      <c r="O699" s="186" t="str">
        <f aca="false">IF(AND(WEEKDAY($F699,2)=4,NOT(ISBLANK($F699))),$H699,"")</f>
        <v/>
      </c>
      <c r="P699" s="186" t="str">
        <f aca="false">IF(AND(WEEKDAY($F699,2)=5,NOT(ISBLANK($F699))),$H699,"")</f>
        <v/>
      </c>
      <c r="Q699" s="186" t="str">
        <f aca="false">IF(AND(WEEKDAY($F699,2)=6,NOT(ISBLANK($F699))),$H699,"")</f>
        <v/>
      </c>
      <c r="R699" s="273" t="str">
        <f aca="false">IF(AND(R696&gt;=$F699,R696&lt;=$G699,NOT(ISBLANK($F699))),$H699,"")</f>
        <v/>
      </c>
    </row>
    <row r="700" customFormat="false" ht="15.05" hidden="false" customHeight="false" outlineLevel="0" collapsed="false">
      <c r="G700" s="197"/>
      <c r="I700" s="197"/>
      <c r="K700" s="197"/>
      <c r="L700" s="186" t="str">
        <f aca="false">IF(AND(WEEKDAY($F700,2)=1,NOT(ISBLANK($F700))),$H700,"")</f>
        <v/>
      </c>
      <c r="M700" s="186" t="str">
        <f aca="false">IF(AND(WEEKDAY($F700,2)=2,NOT(ISBLANK($F700))),$H700,"")</f>
        <v/>
      </c>
      <c r="N700" s="186" t="str">
        <f aca="false">IF(AND(WEEKDAY($F700,2)=3,NOT(ISBLANK($F700))),$H700,"")</f>
        <v/>
      </c>
      <c r="O700" s="186" t="str">
        <f aca="false">IF(AND(WEEKDAY($F700,2)=4,NOT(ISBLANK($F700))),$H700,"")</f>
        <v/>
      </c>
      <c r="P700" s="186" t="str">
        <f aca="false">IF(AND(WEEKDAY($F700,2)=5,NOT(ISBLANK($F700))),$H700,"")</f>
        <v/>
      </c>
      <c r="Q700" s="186" t="str">
        <f aca="false">IF(AND(WEEKDAY($F700,2)=6,NOT(ISBLANK($F700))),$H700,"")</f>
        <v/>
      </c>
      <c r="R700" s="273" t="e">
        <f aca="false">IF(AND(R697&gt;=$F700,R697&lt;=$G700,NOT(ISBLANK($F700))),$H700,"")</f>
        <v>#VALUE!</v>
      </c>
    </row>
    <row r="701" customFormat="false" ht="15.05" hidden="false" customHeight="false" outlineLevel="0" collapsed="false">
      <c r="G701" s="197"/>
      <c r="I701" s="197"/>
      <c r="K701" s="197"/>
      <c r="L701" s="186" t="str">
        <f aca="false">IF(AND(WEEKDAY($F701,2)=1,NOT(ISBLANK($F701))),$H701,"")</f>
        <v/>
      </c>
      <c r="M701" s="186" t="str">
        <f aca="false">IF(AND(WEEKDAY($F701,2)=2,NOT(ISBLANK($F701))),$H701,"")</f>
        <v/>
      </c>
      <c r="N701" s="186" t="str">
        <f aca="false">IF(AND(WEEKDAY($F701,2)=3,NOT(ISBLANK($F701))),$H701,"")</f>
        <v/>
      </c>
      <c r="O701" s="186" t="str">
        <f aca="false">IF(AND(WEEKDAY($F701,2)=4,NOT(ISBLANK($F701))),$H701,"")</f>
        <v/>
      </c>
      <c r="P701" s="186" t="str">
        <f aca="false">IF(AND(WEEKDAY($F701,2)=5,NOT(ISBLANK($F701))),$H701,"")</f>
        <v/>
      </c>
      <c r="Q701" s="186" t="str">
        <f aca="false">IF(AND(WEEKDAY($F701,2)=6,NOT(ISBLANK($F701))),$H701,"")</f>
        <v/>
      </c>
      <c r="R701" s="273" t="e">
        <f aca="false">IF(AND(R698&gt;=$F701,R698&lt;=$G701,NOT(ISBLANK($F701))),$H701,"")</f>
        <v>#VALUE!</v>
      </c>
    </row>
    <row r="702" customFormat="false" ht="15.05" hidden="false" customHeight="false" outlineLevel="0" collapsed="false">
      <c r="G702" s="197"/>
      <c r="I702" s="197"/>
      <c r="K702" s="197"/>
      <c r="L702" s="186" t="str">
        <f aca="false">IF(AND(WEEKDAY($F702,2)=1,NOT(ISBLANK($F702))),$H702,"")</f>
        <v/>
      </c>
      <c r="M702" s="186" t="str">
        <f aca="false">IF(AND(WEEKDAY($F702,2)=2,NOT(ISBLANK($F702))),$H702,"")</f>
        <v/>
      </c>
      <c r="N702" s="186" t="str">
        <f aca="false">IF(AND(WEEKDAY($F702,2)=3,NOT(ISBLANK($F702))),$H702,"")</f>
        <v/>
      </c>
      <c r="O702" s="186" t="str">
        <f aca="false">IF(AND(WEEKDAY($F702,2)=4,NOT(ISBLANK($F702))),$H702,"")</f>
        <v/>
      </c>
      <c r="P702" s="186" t="str">
        <f aca="false">IF(AND(WEEKDAY($F702,2)=5,NOT(ISBLANK($F702))),$H702,"")</f>
        <v/>
      </c>
      <c r="Q702" s="186" t="str">
        <f aca="false">IF(AND(WEEKDAY($F702,2)=6,NOT(ISBLANK($F702))),$H702,"")</f>
        <v/>
      </c>
      <c r="R702" s="273" t="str">
        <f aca="false">IF(AND(R699&gt;=$F702,R699&lt;=$G702,NOT(ISBLANK($F702))),$H702,"")</f>
        <v/>
      </c>
    </row>
    <row r="703" customFormat="false" ht="15.05" hidden="false" customHeight="false" outlineLevel="0" collapsed="false">
      <c r="G703" s="197"/>
      <c r="I703" s="197"/>
      <c r="K703" s="197"/>
      <c r="L703" s="186" t="str">
        <f aca="false">IF(AND(WEEKDAY($F703,2)=1,NOT(ISBLANK($F703))),$H703,"")</f>
        <v/>
      </c>
      <c r="M703" s="186" t="str">
        <f aca="false">IF(AND(WEEKDAY($F703,2)=2,NOT(ISBLANK($F703))),$H703,"")</f>
        <v/>
      </c>
      <c r="N703" s="186" t="str">
        <f aca="false">IF(AND(WEEKDAY($F703,2)=3,NOT(ISBLANK($F703))),$H703,"")</f>
        <v/>
      </c>
      <c r="O703" s="186" t="str">
        <f aca="false">IF(AND(WEEKDAY($F703,2)=4,NOT(ISBLANK($F703))),$H703,"")</f>
        <v/>
      </c>
      <c r="P703" s="186" t="str">
        <f aca="false">IF(AND(WEEKDAY($F703,2)=5,NOT(ISBLANK($F703))),$H703,"")</f>
        <v/>
      </c>
      <c r="Q703" s="186" t="str">
        <f aca="false">IF(AND(WEEKDAY($F703,2)=6,NOT(ISBLANK($F703))),$H703,"")</f>
        <v/>
      </c>
      <c r="R703" s="273" t="e">
        <f aca="false">IF(AND(R700&gt;=$F703,R700&lt;=$G703,NOT(ISBLANK($F703))),$H703,"")</f>
        <v>#VALUE!</v>
      </c>
    </row>
    <row r="704" customFormat="false" ht="15.05" hidden="false" customHeight="false" outlineLevel="0" collapsed="false">
      <c r="G704" s="197"/>
      <c r="I704" s="197"/>
      <c r="K704" s="197"/>
      <c r="L704" s="186" t="str">
        <f aca="false">IF(AND(WEEKDAY($F704,2)=1,NOT(ISBLANK($F704))),$H704,"")</f>
        <v/>
      </c>
      <c r="M704" s="186" t="str">
        <f aca="false">IF(AND(WEEKDAY($F704,2)=2,NOT(ISBLANK($F704))),$H704,"")</f>
        <v/>
      </c>
      <c r="N704" s="186" t="str">
        <f aca="false">IF(AND(WEEKDAY($F704,2)=3,NOT(ISBLANK($F704))),$H704,"")</f>
        <v/>
      </c>
      <c r="O704" s="186" t="str">
        <f aca="false">IF(AND(WEEKDAY($F704,2)=4,NOT(ISBLANK($F704))),$H704,"")</f>
        <v/>
      </c>
      <c r="P704" s="186" t="str">
        <f aca="false">IF(AND(WEEKDAY($F704,2)=5,NOT(ISBLANK($F704))),$H704,"")</f>
        <v/>
      </c>
      <c r="Q704" s="186" t="str">
        <f aca="false">IF(AND(WEEKDAY($F704,2)=6,NOT(ISBLANK($F704))),$H704,"")</f>
        <v/>
      </c>
      <c r="R704" s="273" t="e">
        <f aca="false">IF(AND(R701&gt;=$F704,R701&lt;=$G704,NOT(ISBLANK($F704))),$H704,"")</f>
        <v>#VALUE!</v>
      </c>
    </row>
    <row r="705" customFormat="false" ht="15.05" hidden="false" customHeight="false" outlineLevel="0" collapsed="false">
      <c r="G705" s="197"/>
      <c r="I705" s="197"/>
      <c r="K705" s="197"/>
      <c r="L705" s="186" t="str">
        <f aca="false">IF(AND(WEEKDAY($F705,2)=1,NOT(ISBLANK($F705))),$H705,"")</f>
        <v/>
      </c>
      <c r="M705" s="186" t="str">
        <f aca="false">IF(AND(WEEKDAY($F705,2)=2,NOT(ISBLANK($F705))),$H705,"")</f>
        <v/>
      </c>
      <c r="N705" s="186" t="str">
        <f aca="false">IF(AND(WEEKDAY($F705,2)=3,NOT(ISBLANK($F705))),$H705,"")</f>
        <v/>
      </c>
      <c r="O705" s="186" t="str">
        <f aca="false">IF(AND(WEEKDAY($F705,2)=4,NOT(ISBLANK($F705))),$H705,"")</f>
        <v/>
      </c>
      <c r="P705" s="186" t="str">
        <f aca="false">IF(AND(WEEKDAY($F705,2)=5,NOT(ISBLANK($F705))),$H705,"")</f>
        <v/>
      </c>
      <c r="Q705" s="186" t="str">
        <f aca="false">IF(AND(WEEKDAY($F705,2)=6,NOT(ISBLANK($F705))),$H705,"")</f>
        <v/>
      </c>
      <c r="R705" s="273" t="str">
        <f aca="false">IF(AND(R702&gt;=$F705,R702&lt;=$G705,NOT(ISBLANK($F705))),$H705,"")</f>
        <v/>
      </c>
    </row>
    <row r="706" customFormat="false" ht="15.05" hidden="false" customHeight="false" outlineLevel="0" collapsed="false">
      <c r="G706" s="197"/>
      <c r="I706" s="197"/>
      <c r="K706" s="197"/>
      <c r="L706" s="186" t="str">
        <f aca="false">IF(AND(WEEKDAY($F706,2)=1,NOT(ISBLANK($F706))),$H706,"")</f>
        <v/>
      </c>
      <c r="M706" s="186" t="str">
        <f aca="false">IF(AND(WEEKDAY($F706,2)=2,NOT(ISBLANK($F706))),$H706,"")</f>
        <v/>
      </c>
      <c r="N706" s="186" t="str">
        <f aca="false">IF(AND(WEEKDAY($F706,2)=3,NOT(ISBLANK($F706))),$H706,"")</f>
        <v/>
      </c>
      <c r="O706" s="186" t="str">
        <f aca="false">IF(AND(WEEKDAY($F706,2)=4,NOT(ISBLANK($F706))),$H706,"")</f>
        <v/>
      </c>
      <c r="P706" s="186" t="str">
        <f aca="false">IF(AND(WEEKDAY($F706,2)=5,NOT(ISBLANK($F706))),$H706,"")</f>
        <v/>
      </c>
      <c r="Q706" s="186" t="str">
        <f aca="false">IF(AND(WEEKDAY($F706,2)=6,NOT(ISBLANK($F706))),$H706,"")</f>
        <v/>
      </c>
      <c r="R706" s="273" t="e">
        <f aca="false">IF(AND(R703&gt;=$F706,R703&lt;=$G706,NOT(ISBLANK($F706))),$H706,"")</f>
        <v>#VALUE!</v>
      </c>
    </row>
    <row r="707" customFormat="false" ht="15.05" hidden="false" customHeight="false" outlineLevel="0" collapsed="false">
      <c r="G707" s="197"/>
      <c r="I707" s="197"/>
      <c r="K707" s="197"/>
      <c r="L707" s="186" t="str">
        <f aca="false">IF(AND(WEEKDAY($F707,2)=1,NOT(ISBLANK($F707))),$H707,"")</f>
        <v/>
      </c>
      <c r="M707" s="186" t="str">
        <f aca="false">IF(AND(WEEKDAY($F707,2)=2,NOT(ISBLANK($F707))),$H707,"")</f>
        <v/>
      </c>
      <c r="N707" s="186" t="str">
        <f aca="false">IF(AND(WEEKDAY($F707,2)=3,NOT(ISBLANK($F707))),$H707,"")</f>
        <v/>
      </c>
      <c r="O707" s="186" t="str">
        <f aca="false">IF(AND(WEEKDAY($F707,2)=4,NOT(ISBLANK($F707))),$H707,"")</f>
        <v/>
      </c>
      <c r="P707" s="186" t="str">
        <f aca="false">IF(AND(WEEKDAY($F707,2)=5,NOT(ISBLANK($F707))),$H707,"")</f>
        <v/>
      </c>
      <c r="Q707" s="186" t="str">
        <f aca="false">IF(AND(WEEKDAY($F707,2)=6,NOT(ISBLANK($F707))),$H707,"")</f>
        <v/>
      </c>
      <c r="R707" s="273" t="e">
        <f aca="false">IF(AND(R704&gt;=$F707,R704&lt;=$G707,NOT(ISBLANK($F707))),$H707,"")</f>
        <v>#VALUE!</v>
      </c>
    </row>
    <row r="708" customFormat="false" ht="15.05" hidden="false" customHeight="false" outlineLevel="0" collapsed="false">
      <c r="G708" s="197"/>
      <c r="I708" s="197"/>
      <c r="K708" s="197"/>
      <c r="L708" s="186" t="str">
        <f aca="false">IF(AND(WEEKDAY($F708,2)=1,NOT(ISBLANK($F708))),$H708,"")</f>
        <v/>
      </c>
      <c r="M708" s="186" t="str">
        <f aca="false">IF(AND(WEEKDAY($F708,2)=2,NOT(ISBLANK($F708))),$H708,"")</f>
        <v/>
      </c>
      <c r="N708" s="186" t="str">
        <f aca="false">IF(AND(WEEKDAY($F708,2)=3,NOT(ISBLANK($F708))),$H708,"")</f>
        <v/>
      </c>
      <c r="O708" s="186" t="str">
        <f aca="false">IF(AND(WEEKDAY($F708,2)=4,NOT(ISBLANK($F708))),$H708,"")</f>
        <v/>
      </c>
      <c r="P708" s="186" t="str">
        <f aca="false">IF(AND(WEEKDAY($F708,2)=5,NOT(ISBLANK($F708))),$H708,"")</f>
        <v/>
      </c>
      <c r="Q708" s="186" t="str">
        <f aca="false">IF(AND(WEEKDAY($F708,2)=6,NOT(ISBLANK($F708))),$H708,"")</f>
        <v/>
      </c>
      <c r="R708" s="273" t="str">
        <f aca="false">IF(AND(R705&gt;=$F708,R705&lt;=$G708,NOT(ISBLANK($F708))),$H708,"")</f>
        <v/>
      </c>
    </row>
    <row r="709" customFormat="false" ht="15.05" hidden="false" customHeight="false" outlineLevel="0" collapsed="false">
      <c r="G709" s="197"/>
      <c r="I709" s="197"/>
      <c r="K709" s="197"/>
      <c r="L709" s="186" t="str">
        <f aca="false">IF(AND(WEEKDAY($F709,2)=1,NOT(ISBLANK($F709))),$H709,"")</f>
        <v/>
      </c>
      <c r="M709" s="186" t="str">
        <f aca="false">IF(AND(WEEKDAY($F709,2)=2,NOT(ISBLANK($F709))),$H709,"")</f>
        <v/>
      </c>
      <c r="N709" s="186" t="str">
        <f aca="false">IF(AND(WEEKDAY($F709,2)=3,NOT(ISBLANK($F709))),$H709,"")</f>
        <v/>
      </c>
      <c r="O709" s="186" t="str">
        <f aca="false">IF(AND(WEEKDAY($F709,2)=4,NOT(ISBLANK($F709))),$H709,"")</f>
        <v/>
      </c>
      <c r="P709" s="186" t="str">
        <f aca="false">IF(AND(WEEKDAY($F709,2)=5,NOT(ISBLANK($F709))),$H709,"")</f>
        <v/>
      </c>
      <c r="Q709" s="186" t="str">
        <f aca="false">IF(AND(WEEKDAY($F709,2)=6,NOT(ISBLANK($F709))),$H709,"")</f>
        <v/>
      </c>
      <c r="R709" s="273" t="e">
        <f aca="false">IF(AND(R706&gt;=$F709,R706&lt;=$G709,NOT(ISBLANK($F709))),$H709,"")</f>
        <v>#VALUE!</v>
      </c>
    </row>
    <row r="710" customFormat="false" ht="15.05" hidden="false" customHeight="false" outlineLevel="0" collapsed="false">
      <c r="G710" s="197"/>
      <c r="I710" s="197"/>
      <c r="K710" s="197"/>
      <c r="L710" s="186" t="str">
        <f aca="false">IF(AND(WEEKDAY($F710,2)=1,NOT(ISBLANK($F710))),$H710,"")</f>
        <v/>
      </c>
      <c r="M710" s="186" t="str">
        <f aca="false">IF(AND(WEEKDAY($F710,2)=2,NOT(ISBLANK($F710))),$H710,"")</f>
        <v/>
      </c>
      <c r="N710" s="186" t="str">
        <f aca="false">IF(AND(WEEKDAY($F710,2)=3,NOT(ISBLANK($F710))),$H710,"")</f>
        <v/>
      </c>
      <c r="O710" s="186" t="str">
        <f aca="false">IF(AND(WEEKDAY($F710,2)=4,NOT(ISBLANK($F710))),$H710,"")</f>
        <v/>
      </c>
      <c r="P710" s="186" t="str">
        <f aca="false">IF(AND(WEEKDAY($F710,2)=5,NOT(ISBLANK($F710))),$H710,"")</f>
        <v/>
      </c>
      <c r="Q710" s="186" t="str">
        <f aca="false">IF(AND(WEEKDAY($F710,2)=6,NOT(ISBLANK($F710))),$H710,"")</f>
        <v/>
      </c>
      <c r="R710" s="273" t="e">
        <f aca="false">IF(AND(R707&gt;=$F710,R707&lt;=$G710,NOT(ISBLANK($F710))),$H710,"")</f>
        <v>#VALUE!</v>
      </c>
    </row>
    <row r="711" customFormat="false" ht="15.05" hidden="false" customHeight="false" outlineLevel="0" collapsed="false">
      <c r="G711" s="197"/>
      <c r="I711" s="197"/>
      <c r="K711" s="197"/>
      <c r="L711" s="186" t="str">
        <f aca="false">IF(AND(WEEKDAY($F711,2)=1,NOT(ISBLANK($F711))),$H711,"")</f>
        <v/>
      </c>
      <c r="M711" s="186" t="str">
        <f aca="false">IF(AND(WEEKDAY($F711,2)=2,NOT(ISBLANK($F711))),$H711,"")</f>
        <v/>
      </c>
      <c r="N711" s="186" t="str">
        <f aca="false">IF(AND(WEEKDAY($F711,2)=3,NOT(ISBLANK($F711))),$H711,"")</f>
        <v/>
      </c>
      <c r="O711" s="186" t="str">
        <f aca="false">IF(AND(WEEKDAY($F711,2)=4,NOT(ISBLANK($F711))),$H711,"")</f>
        <v/>
      </c>
      <c r="P711" s="186" t="str">
        <f aca="false">IF(AND(WEEKDAY($F711,2)=5,NOT(ISBLANK($F711))),$H711,"")</f>
        <v/>
      </c>
      <c r="Q711" s="186" t="str">
        <f aca="false">IF(AND(WEEKDAY($F711,2)=6,NOT(ISBLANK($F711))),$H711,"")</f>
        <v/>
      </c>
      <c r="R711" s="273" t="str">
        <f aca="false">IF(AND(R708&gt;=$F711,R708&lt;=$G711,NOT(ISBLANK($F711))),$H711,"")</f>
        <v/>
      </c>
    </row>
    <row r="712" customFormat="false" ht="15.05" hidden="false" customHeight="false" outlineLevel="0" collapsed="false">
      <c r="G712" s="197"/>
      <c r="I712" s="197"/>
      <c r="K712" s="197"/>
      <c r="L712" s="186" t="str">
        <f aca="false">IF(AND(WEEKDAY($F712,2)=1,NOT(ISBLANK($F712))),$H712,"")</f>
        <v/>
      </c>
      <c r="M712" s="186" t="str">
        <f aca="false">IF(AND(WEEKDAY($F712,2)=2,NOT(ISBLANK($F712))),$H712,"")</f>
        <v/>
      </c>
      <c r="N712" s="186" t="str">
        <f aca="false">IF(AND(WEEKDAY($F712,2)=3,NOT(ISBLANK($F712))),$H712,"")</f>
        <v/>
      </c>
      <c r="O712" s="186" t="str">
        <f aca="false">IF(AND(WEEKDAY($F712,2)=4,NOT(ISBLANK($F712))),$H712,"")</f>
        <v/>
      </c>
      <c r="P712" s="186" t="str">
        <f aca="false">IF(AND(WEEKDAY($F712,2)=5,NOT(ISBLANK($F712))),$H712,"")</f>
        <v/>
      </c>
      <c r="Q712" s="186" t="str">
        <f aca="false">IF(AND(WEEKDAY($F712,2)=6,NOT(ISBLANK($F712))),$H712,"")</f>
        <v/>
      </c>
      <c r="R712" s="273" t="e">
        <f aca="false">IF(AND(R709&gt;=$F712,R709&lt;=$G712,NOT(ISBLANK($F712))),$H712,"")</f>
        <v>#VALUE!</v>
      </c>
    </row>
    <row r="713" customFormat="false" ht="15.05" hidden="false" customHeight="false" outlineLevel="0" collapsed="false">
      <c r="G713" s="197"/>
      <c r="I713" s="197"/>
      <c r="K713" s="197"/>
      <c r="L713" s="186" t="str">
        <f aca="false">IF(AND(WEEKDAY($F713,2)=1,NOT(ISBLANK($F713))),$H713,"")</f>
        <v/>
      </c>
      <c r="M713" s="186" t="str">
        <f aca="false">IF(AND(WEEKDAY($F713,2)=2,NOT(ISBLANK($F713))),$H713,"")</f>
        <v/>
      </c>
      <c r="N713" s="186" t="str">
        <f aca="false">IF(AND(WEEKDAY($F713,2)=3,NOT(ISBLANK($F713))),$H713,"")</f>
        <v/>
      </c>
      <c r="O713" s="186" t="str">
        <f aca="false">IF(AND(WEEKDAY($F713,2)=4,NOT(ISBLANK($F713))),$H713,"")</f>
        <v/>
      </c>
      <c r="P713" s="186" t="str">
        <f aca="false">IF(AND(WEEKDAY($F713,2)=5,NOT(ISBLANK($F713))),$H713,"")</f>
        <v/>
      </c>
      <c r="Q713" s="186" t="str">
        <f aca="false">IF(AND(WEEKDAY($F713,2)=6,NOT(ISBLANK($F713))),$H713,"")</f>
        <v/>
      </c>
      <c r="R713" s="273" t="e">
        <f aca="false">IF(AND(R710&gt;=$F713,R710&lt;=$G713,NOT(ISBLANK($F713))),$H713,"")</f>
        <v>#VALUE!</v>
      </c>
    </row>
    <row r="714" customFormat="false" ht="15.05" hidden="false" customHeight="false" outlineLevel="0" collapsed="false">
      <c r="G714" s="197"/>
      <c r="I714" s="197"/>
      <c r="K714" s="197"/>
      <c r="L714" s="186" t="str">
        <f aca="false">IF(AND(WEEKDAY($F714,2)=1,NOT(ISBLANK($F714))),$H714,"")</f>
        <v/>
      </c>
      <c r="M714" s="186" t="str">
        <f aca="false">IF(AND(WEEKDAY($F714,2)=2,NOT(ISBLANK($F714))),$H714,"")</f>
        <v/>
      </c>
      <c r="N714" s="186" t="str">
        <f aca="false">IF(AND(WEEKDAY($F714,2)=3,NOT(ISBLANK($F714))),$H714,"")</f>
        <v/>
      </c>
      <c r="O714" s="186" t="str">
        <f aca="false">IF(AND(WEEKDAY($F714,2)=4,NOT(ISBLANK($F714))),$H714,"")</f>
        <v/>
      </c>
      <c r="P714" s="186" t="str">
        <f aca="false">IF(AND(WEEKDAY($F714,2)=5,NOT(ISBLANK($F714))),$H714,"")</f>
        <v/>
      </c>
      <c r="Q714" s="186" t="str">
        <f aca="false">IF(AND(WEEKDAY($F714,2)=6,NOT(ISBLANK($F714))),$H714,"")</f>
        <v/>
      </c>
      <c r="R714" s="273" t="str">
        <f aca="false">IF(AND(R711&gt;=$F714,R711&lt;=$G714,NOT(ISBLANK($F714))),$H714,"")</f>
        <v/>
      </c>
    </row>
    <row r="715" customFormat="false" ht="15.05" hidden="false" customHeight="false" outlineLevel="0" collapsed="false">
      <c r="G715" s="197"/>
      <c r="I715" s="197"/>
      <c r="K715" s="197"/>
      <c r="L715" s="186" t="str">
        <f aca="false">IF(AND(WEEKDAY($F715,2)=1,NOT(ISBLANK($F715))),$H715,"")</f>
        <v/>
      </c>
      <c r="M715" s="186" t="str">
        <f aca="false">IF(AND(WEEKDAY($F715,2)=2,NOT(ISBLANK($F715))),$H715,"")</f>
        <v/>
      </c>
      <c r="N715" s="186" t="str">
        <f aca="false">IF(AND(WEEKDAY($F715,2)=3,NOT(ISBLANK($F715))),$H715,"")</f>
        <v/>
      </c>
      <c r="O715" s="186" t="str">
        <f aca="false">IF(AND(WEEKDAY($F715,2)=4,NOT(ISBLANK($F715))),$H715,"")</f>
        <v/>
      </c>
      <c r="P715" s="186" t="str">
        <f aca="false">IF(AND(WEEKDAY($F715,2)=5,NOT(ISBLANK($F715))),$H715,"")</f>
        <v/>
      </c>
      <c r="Q715" s="186" t="str">
        <f aca="false">IF(AND(WEEKDAY($F715,2)=6,NOT(ISBLANK($F715))),$H715,"")</f>
        <v/>
      </c>
      <c r="R715" s="273" t="e">
        <f aca="false">IF(AND(R712&gt;=$F715,R712&lt;=$G715,NOT(ISBLANK($F715))),$H715,"")</f>
        <v>#VALUE!</v>
      </c>
    </row>
    <row r="716" customFormat="false" ht="15.05" hidden="false" customHeight="false" outlineLevel="0" collapsed="false">
      <c r="G716" s="197"/>
      <c r="I716" s="197"/>
      <c r="K716" s="197"/>
      <c r="L716" s="186" t="str">
        <f aca="false">IF(AND(WEEKDAY($F716,2)=1,NOT(ISBLANK($F716))),$H716,"")</f>
        <v/>
      </c>
      <c r="M716" s="186" t="str">
        <f aca="false">IF(AND(WEEKDAY($F716,2)=2,NOT(ISBLANK($F716))),$H716,"")</f>
        <v/>
      </c>
      <c r="N716" s="186" t="str">
        <f aca="false">IF(AND(WEEKDAY($F716,2)=3,NOT(ISBLANK($F716))),$H716,"")</f>
        <v/>
      </c>
      <c r="O716" s="186" t="str">
        <f aca="false">IF(AND(WEEKDAY($F716,2)=4,NOT(ISBLANK($F716))),$H716,"")</f>
        <v/>
      </c>
      <c r="P716" s="186" t="str">
        <f aca="false">IF(AND(WEEKDAY($F716,2)=5,NOT(ISBLANK($F716))),$H716,"")</f>
        <v/>
      </c>
      <c r="Q716" s="186" t="str">
        <f aca="false">IF(AND(WEEKDAY($F716,2)=6,NOT(ISBLANK($F716))),$H716,"")</f>
        <v/>
      </c>
      <c r="R716" s="273" t="e">
        <f aca="false">IF(AND(R713&gt;=$F716,R713&lt;=$G716,NOT(ISBLANK($F716))),$H716,"")</f>
        <v>#VALUE!</v>
      </c>
    </row>
    <row r="717" customFormat="false" ht="15.05" hidden="false" customHeight="false" outlineLevel="0" collapsed="false">
      <c r="G717" s="197"/>
      <c r="I717" s="197"/>
      <c r="K717" s="197"/>
      <c r="L717" s="186" t="str">
        <f aca="false">IF(AND(WEEKDAY($F717,2)=1,NOT(ISBLANK($F717))),$H717,"")</f>
        <v/>
      </c>
      <c r="M717" s="186" t="str">
        <f aca="false">IF(AND(WEEKDAY($F717,2)=2,NOT(ISBLANK($F717))),$H717,"")</f>
        <v/>
      </c>
      <c r="N717" s="186" t="str">
        <f aca="false">IF(AND(WEEKDAY($F717,2)=3,NOT(ISBLANK($F717))),$H717,"")</f>
        <v/>
      </c>
      <c r="O717" s="186" t="str">
        <f aca="false">IF(AND(WEEKDAY($F717,2)=4,NOT(ISBLANK($F717))),$H717,"")</f>
        <v/>
      </c>
      <c r="P717" s="186" t="str">
        <f aca="false">IF(AND(WEEKDAY($F717,2)=5,NOT(ISBLANK($F717))),$H717,"")</f>
        <v/>
      </c>
      <c r="Q717" s="186" t="str">
        <f aca="false">IF(AND(WEEKDAY($F717,2)=6,NOT(ISBLANK($F717))),$H717,"")</f>
        <v/>
      </c>
      <c r="R717" s="273" t="str">
        <f aca="false">IF(AND(R714&gt;=$F717,R714&lt;=$G717,NOT(ISBLANK($F717))),$H717,"")</f>
        <v/>
      </c>
    </row>
    <row r="718" customFormat="false" ht="15.05" hidden="false" customHeight="false" outlineLevel="0" collapsed="false">
      <c r="G718" s="197"/>
      <c r="I718" s="197"/>
      <c r="K718" s="197"/>
      <c r="L718" s="186" t="str">
        <f aca="false">IF(AND(WEEKDAY($F718,2)=1,NOT(ISBLANK($F718))),$H718,"")</f>
        <v/>
      </c>
      <c r="M718" s="186" t="str">
        <f aca="false">IF(AND(WEEKDAY($F718,2)=2,NOT(ISBLANK($F718))),$H718,"")</f>
        <v/>
      </c>
      <c r="N718" s="186" t="str">
        <f aca="false">IF(AND(WEEKDAY($F718,2)=3,NOT(ISBLANK($F718))),$H718,"")</f>
        <v/>
      </c>
      <c r="O718" s="186" t="str">
        <f aca="false">IF(AND(WEEKDAY($F718,2)=4,NOT(ISBLANK($F718))),$H718,"")</f>
        <v/>
      </c>
      <c r="P718" s="186" t="str">
        <f aca="false">IF(AND(WEEKDAY($F718,2)=5,NOT(ISBLANK($F718))),$H718,"")</f>
        <v/>
      </c>
      <c r="Q718" s="186" t="str">
        <f aca="false">IF(AND(WEEKDAY($F718,2)=6,NOT(ISBLANK($F718))),$H718,"")</f>
        <v/>
      </c>
      <c r="R718" s="273" t="e">
        <f aca="false">IF(AND(R715&gt;=$F718,R715&lt;=$G718,NOT(ISBLANK($F718))),$H718,"")</f>
        <v>#VALUE!</v>
      </c>
    </row>
    <row r="719" customFormat="false" ht="15.05" hidden="false" customHeight="false" outlineLevel="0" collapsed="false">
      <c r="G719" s="197"/>
      <c r="I719" s="197"/>
      <c r="K719" s="197"/>
      <c r="L719" s="186" t="str">
        <f aca="false">IF(AND(WEEKDAY($F719,2)=1,NOT(ISBLANK($F719))),$H719,"")</f>
        <v/>
      </c>
      <c r="M719" s="186" t="str">
        <f aca="false">IF(AND(WEEKDAY($F719,2)=2,NOT(ISBLANK($F719))),$H719,"")</f>
        <v/>
      </c>
      <c r="N719" s="186" t="str">
        <f aca="false">IF(AND(WEEKDAY($F719,2)=3,NOT(ISBLANK($F719))),$H719,"")</f>
        <v/>
      </c>
      <c r="O719" s="186" t="str">
        <f aca="false">IF(AND(WEEKDAY($F719,2)=4,NOT(ISBLANK($F719))),$H719,"")</f>
        <v/>
      </c>
      <c r="P719" s="186" t="str">
        <f aca="false">IF(AND(WEEKDAY($F719,2)=5,NOT(ISBLANK($F719))),$H719,"")</f>
        <v/>
      </c>
      <c r="Q719" s="186" t="str">
        <f aca="false">IF(AND(WEEKDAY($F719,2)=6,NOT(ISBLANK($F719))),$H719,"")</f>
        <v/>
      </c>
      <c r="R719" s="273" t="e">
        <f aca="false">IF(AND(R716&gt;=$F719,R716&lt;=$G719,NOT(ISBLANK($F719))),$H719,"")</f>
        <v>#VALUE!</v>
      </c>
    </row>
    <row r="720" customFormat="false" ht="15.05" hidden="false" customHeight="false" outlineLevel="0" collapsed="false">
      <c r="G720" s="197"/>
      <c r="I720" s="197"/>
      <c r="K720" s="197"/>
      <c r="L720" s="186" t="str">
        <f aca="false">IF(AND(WEEKDAY($F720,2)=1,NOT(ISBLANK($F720))),$H720,"")</f>
        <v/>
      </c>
      <c r="M720" s="186" t="str">
        <f aca="false">IF(AND(WEEKDAY($F720,2)=2,NOT(ISBLANK($F720))),$H720,"")</f>
        <v/>
      </c>
      <c r="N720" s="186" t="str">
        <f aca="false">IF(AND(WEEKDAY($F720,2)=3,NOT(ISBLANK($F720))),$H720,"")</f>
        <v/>
      </c>
      <c r="O720" s="186" t="str">
        <f aca="false">IF(AND(WEEKDAY($F720,2)=4,NOT(ISBLANK($F720))),$H720,"")</f>
        <v/>
      </c>
      <c r="P720" s="186" t="str">
        <f aca="false">IF(AND(WEEKDAY($F720,2)=5,NOT(ISBLANK($F720))),$H720,"")</f>
        <v/>
      </c>
      <c r="Q720" s="186" t="str">
        <f aca="false">IF(AND(WEEKDAY($F720,2)=6,NOT(ISBLANK($F720))),$H720,"")</f>
        <v/>
      </c>
      <c r="R720" s="273" t="str">
        <f aca="false">IF(AND(R717&gt;=$F720,R717&lt;=$G720,NOT(ISBLANK($F720))),$H720,"")</f>
        <v/>
      </c>
    </row>
    <row r="721" customFormat="false" ht="15.05" hidden="false" customHeight="false" outlineLevel="0" collapsed="false">
      <c r="G721" s="197"/>
      <c r="I721" s="197"/>
      <c r="K721" s="197"/>
      <c r="L721" s="186" t="str">
        <f aca="false">IF(AND(WEEKDAY($F721,2)=1,NOT(ISBLANK($F721))),$H721,"")</f>
        <v/>
      </c>
      <c r="M721" s="186" t="str">
        <f aca="false">IF(AND(WEEKDAY($F721,2)=2,NOT(ISBLANK($F721))),$H721,"")</f>
        <v/>
      </c>
      <c r="N721" s="186" t="str">
        <f aca="false">IF(AND(WEEKDAY($F721,2)=3,NOT(ISBLANK($F721))),$H721,"")</f>
        <v/>
      </c>
      <c r="O721" s="186" t="str">
        <f aca="false">IF(AND(WEEKDAY($F721,2)=4,NOT(ISBLANK($F721))),$H721,"")</f>
        <v/>
      </c>
      <c r="P721" s="186" t="str">
        <f aca="false">IF(AND(WEEKDAY($F721,2)=5,NOT(ISBLANK($F721))),$H721,"")</f>
        <v/>
      </c>
      <c r="Q721" s="186" t="str">
        <f aca="false">IF(AND(WEEKDAY($F721,2)=6,NOT(ISBLANK($F721))),$H721,"")</f>
        <v/>
      </c>
      <c r="R721" s="273" t="e">
        <f aca="false">IF(AND(R718&gt;=$F721,R718&lt;=$G721,NOT(ISBLANK($F721))),$H721,"")</f>
        <v>#VALUE!</v>
      </c>
    </row>
    <row r="722" customFormat="false" ht="15.05" hidden="false" customHeight="false" outlineLevel="0" collapsed="false">
      <c r="G722" s="197"/>
      <c r="I722" s="197"/>
      <c r="K722" s="197"/>
      <c r="L722" s="186" t="str">
        <f aca="false">IF(AND(WEEKDAY($F722,2)=1,NOT(ISBLANK($F722))),$H722,"")</f>
        <v/>
      </c>
      <c r="M722" s="186" t="str">
        <f aca="false">IF(AND(WEEKDAY($F722,2)=2,NOT(ISBLANK($F722))),$H722,"")</f>
        <v/>
      </c>
      <c r="N722" s="186" t="str">
        <f aca="false">IF(AND(WEEKDAY($F722,2)=3,NOT(ISBLANK($F722))),$H722,"")</f>
        <v/>
      </c>
      <c r="O722" s="186" t="str">
        <f aca="false">IF(AND(WEEKDAY($F722,2)=4,NOT(ISBLANK($F722))),$H722,"")</f>
        <v/>
      </c>
      <c r="P722" s="186" t="str">
        <f aca="false">IF(AND(WEEKDAY($F722,2)=5,NOT(ISBLANK($F722))),$H722,"")</f>
        <v/>
      </c>
      <c r="Q722" s="186" t="str">
        <f aca="false">IF(AND(WEEKDAY($F722,2)=6,NOT(ISBLANK($F722))),$H722,"")</f>
        <v/>
      </c>
      <c r="R722" s="273" t="e">
        <f aca="false">IF(AND(R719&gt;=$F722,R719&lt;=$G722,NOT(ISBLANK($F722))),$H722,"")</f>
        <v>#VALUE!</v>
      </c>
    </row>
    <row r="723" customFormat="false" ht="15.05" hidden="false" customHeight="false" outlineLevel="0" collapsed="false">
      <c r="G723" s="197"/>
      <c r="I723" s="197"/>
      <c r="K723" s="197"/>
      <c r="L723" s="186" t="str">
        <f aca="false">IF(AND(WEEKDAY($F723,2)=1,NOT(ISBLANK($F723))),$H723,"")</f>
        <v/>
      </c>
      <c r="M723" s="186" t="str">
        <f aca="false">IF(AND(WEEKDAY($F723,2)=2,NOT(ISBLANK($F723))),$H723,"")</f>
        <v/>
      </c>
      <c r="N723" s="186" t="str">
        <f aca="false">IF(AND(WEEKDAY($F723,2)=3,NOT(ISBLANK($F723))),$H723,"")</f>
        <v/>
      </c>
      <c r="O723" s="186" t="str">
        <f aca="false">IF(AND(WEEKDAY($F723,2)=4,NOT(ISBLANK($F723))),$H723,"")</f>
        <v/>
      </c>
      <c r="P723" s="186" t="str">
        <f aca="false">IF(AND(WEEKDAY($F723,2)=5,NOT(ISBLANK($F723))),$H723,"")</f>
        <v/>
      </c>
      <c r="Q723" s="186" t="str">
        <f aca="false">IF(AND(WEEKDAY($F723,2)=6,NOT(ISBLANK($F723))),$H723,"")</f>
        <v/>
      </c>
      <c r="R723" s="273" t="str">
        <f aca="false">IF(AND(R720&gt;=$F723,R720&lt;=$G723,NOT(ISBLANK($F723))),$H723,"")</f>
        <v/>
      </c>
    </row>
    <row r="724" customFormat="false" ht="15.05" hidden="false" customHeight="false" outlineLevel="0" collapsed="false">
      <c r="G724" s="197"/>
      <c r="I724" s="197"/>
      <c r="K724" s="197"/>
      <c r="L724" s="186" t="str">
        <f aca="false">IF(AND(WEEKDAY($F724,2)=1,NOT(ISBLANK($F724))),$H724,"")</f>
        <v/>
      </c>
      <c r="M724" s="186" t="str">
        <f aca="false">IF(AND(WEEKDAY($F724,2)=2,NOT(ISBLANK($F724))),$H724,"")</f>
        <v/>
      </c>
      <c r="N724" s="186" t="str">
        <f aca="false">IF(AND(WEEKDAY($F724,2)=3,NOT(ISBLANK($F724))),$H724,"")</f>
        <v/>
      </c>
      <c r="O724" s="186" t="str">
        <f aca="false">IF(AND(WEEKDAY($F724,2)=4,NOT(ISBLANK($F724))),$H724,"")</f>
        <v/>
      </c>
      <c r="P724" s="186" t="str">
        <f aca="false">IF(AND(WEEKDAY($F724,2)=5,NOT(ISBLANK($F724))),$H724,"")</f>
        <v/>
      </c>
      <c r="Q724" s="186" t="str">
        <f aca="false">IF(AND(WEEKDAY($F724,2)=6,NOT(ISBLANK($F724))),$H724,"")</f>
        <v/>
      </c>
      <c r="R724" s="273" t="e">
        <f aca="false">IF(AND(R721&gt;=$F724,R721&lt;=$G724,NOT(ISBLANK($F724))),$H724,"")</f>
        <v>#VALUE!</v>
      </c>
    </row>
    <row r="725" customFormat="false" ht="15.05" hidden="false" customHeight="false" outlineLevel="0" collapsed="false">
      <c r="G725" s="197"/>
      <c r="I725" s="197"/>
      <c r="K725" s="197"/>
      <c r="L725" s="186" t="str">
        <f aca="false">IF(AND(WEEKDAY($F725,2)=1,NOT(ISBLANK($F725))),$H725,"")</f>
        <v/>
      </c>
      <c r="M725" s="186" t="str">
        <f aca="false">IF(AND(WEEKDAY($F725,2)=2,NOT(ISBLANK($F725))),$H725,"")</f>
        <v/>
      </c>
      <c r="N725" s="186" t="str">
        <f aca="false">IF(AND(WEEKDAY($F725,2)=3,NOT(ISBLANK($F725))),$H725,"")</f>
        <v/>
      </c>
      <c r="O725" s="186" t="str">
        <f aca="false">IF(AND(WEEKDAY($F725,2)=4,NOT(ISBLANK($F725))),$H725,"")</f>
        <v/>
      </c>
      <c r="P725" s="186" t="str">
        <f aca="false">IF(AND(WEEKDAY($F725,2)=5,NOT(ISBLANK($F725))),$H725,"")</f>
        <v/>
      </c>
      <c r="Q725" s="186" t="str">
        <f aca="false">IF(AND(WEEKDAY($F725,2)=6,NOT(ISBLANK($F725))),$H725,"")</f>
        <v/>
      </c>
      <c r="R725" s="273" t="e">
        <f aca="false">IF(AND(R722&gt;=$F725,R722&lt;=$G725,NOT(ISBLANK($F725))),$H725,"")</f>
        <v>#VALUE!</v>
      </c>
    </row>
    <row r="726" customFormat="false" ht="15.05" hidden="false" customHeight="false" outlineLevel="0" collapsed="false">
      <c r="G726" s="197"/>
      <c r="I726" s="197"/>
      <c r="K726" s="197"/>
      <c r="L726" s="186" t="str">
        <f aca="false">IF(AND(WEEKDAY($F726,2)=1,NOT(ISBLANK($F726))),$H726,"")</f>
        <v/>
      </c>
      <c r="M726" s="186" t="str">
        <f aca="false">IF(AND(WEEKDAY($F726,2)=2,NOT(ISBLANK($F726))),$H726,"")</f>
        <v/>
      </c>
      <c r="N726" s="186" t="str">
        <f aca="false">IF(AND(WEEKDAY($F726,2)=3,NOT(ISBLANK($F726))),$H726,"")</f>
        <v/>
      </c>
      <c r="O726" s="186" t="str">
        <f aca="false">IF(AND(WEEKDAY($F726,2)=4,NOT(ISBLANK($F726))),$H726,"")</f>
        <v/>
      </c>
      <c r="P726" s="186" t="str">
        <f aca="false">IF(AND(WEEKDAY($F726,2)=5,NOT(ISBLANK($F726))),$H726,"")</f>
        <v/>
      </c>
      <c r="Q726" s="186" t="str">
        <f aca="false">IF(AND(WEEKDAY($F726,2)=6,NOT(ISBLANK($F726))),$H726,"")</f>
        <v/>
      </c>
      <c r="R726" s="273" t="str">
        <f aca="false">IF(AND(R723&gt;=$F726,R723&lt;=$G726,NOT(ISBLANK($F726))),$H726,"")</f>
        <v/>
      </c>
    </row>
    <row r="727" customFormat="false" ht="15.05" hidden="false" customHeight="false" outlineLevel="0" collapsed="false">
      <c r="G727" s="197"/>
      <c r="I727" s="197"/>
      <c r="K727" s="197"/>
      <c r="L727" s="186" t="str">
        <f aca="false">IF(AND(WEEKDAY($F727,2)=1,NOT(ISBLANK($F727))),$H727,"")</f>
        <v/>
      </c>
      <c r="M727" s="186" t="str">
        <f aca="false">IF(AND(WEEKDAY($F727,2)=2,NOT(ISBLANK($F727))),$H727,"")</f>
        <v/>
      </c>
      <c r="N727" s="186" t="str">
        <f aca="false">IF(AND(WEEKDAY($F727,2)=3,NOT(ISBLANK($F727))),$H727,"")</f>
        <v/>
      </c>
      <c r="O727" s="186" t="str">
        <f aca="false">IF(AND(WEEKDAY($F727,2)=4,NOT(ISBLANK($F727))),$H727,"")</f>
        <v/>
      </c>
      <c r="P727" s="186" t="str">
        <f aca="false">IF(AND(WEEKDAY($F727,2)=5,NOT(ISBLANK($F727))),$H727,"")</f>
        <v/>
      </c>
      <c r="Q727" s="186" t="str">
        <f aca="false">IF(AND(WEEKDAY($F727,2)=6,NOT(ISBLANK($F727))),$H727,"")</f>
        <v/>
      </c>
      <c r="R727" s="273" t="e">
        <f aca="false">IF(AND(R724&gt;=$F727,R724&lt;=$G727,NOT(ISBLANK($F727))),$H727,"")</f>
        <v>#VALUE!</v>
      </c>
    </row>
    <row r="728" customFormat="false" ht="15.05" hidden="false" customHeight="false" outlineLevel="0" collapsed="false">
      <c r="G728" s="197"/>
      <c r="I728" s="197"/>
      <c r="K728" s="197"/>
      <c r="L728" s="186" t="str">
        <f aca="false">IF(AND(WEEKDAY($F728,2)=1,NOT(ISBLANK($F728))),$H728,"")</f>
        <v/>
      </c>
      <c r="M728" s="186" t="str">
        <f aca="false">IF(AND(WEEKDAY($F728,2)=2,NOT(ISBLANK($F728))),$H728,"")</f>
        <v/>
      </c>
      <c r="N728" s="186" t="str">
        <f aca="false">IF(AND(WEEKDAY($F728,2)=3,NOT(ISBLANK($F728))),$H728,"")</f>
        <v/>
      </c>
      <c r="O728" s="186" t="str">
        <f aca="false">IF(AND(WEEKDAY($F728,2)=4,NOT(ISBLANK($F728))),$H728,"")</f>
        <v/>
      </c>
      <c r="P728" s="186" t="str">
        <f aca="false">IF(AND(WEEKDAY($F728,2)=5,NOT(ISBLANK($F728))),$H728,"")</f>
        <v/>
      </c>
      <c r="Q728" s="186" t="str">
        <f aca="false">IF(AND(WEEKDAY($F728,2)=6,NOT(ISBLANK($F728))),$H728,"")</f>
        <v/>
      </c>
      <c r="R728" s="273" t="e">
        <f aca="false">IF(AND(R725&gt;=$F728,R725&lt;=$G728,NOT(ISBLANK($F728))),$H728,"")</f>
        <v>#VALUE!</v>
      </c>
    </row>
    <row r="729" customFormat="false" ht="15.05" hidden="false" customHeight="false" outlineLevel="0" collapsed="false">
      <c r="G729" s="197"/>
      <c r="I729" s="197"/>
      <c r="K729" s="197"/>
      <c r="L729" s="186" t="str">
        <f aca="false">IF(AND(WEEKDAY($F729,2)=1,NOT(ISBLANK($F729))),$H729,"")</f>
        <v/>
      </c>
      <c r="M729" s="186" t="str">
        <f aca="false">IF(AND(WEEKDAY($F729,2)=2,NOT(ISBLANK($F729))),$H729,"")</f>
        <v/>
      </c>
      <c r="N729" s="186" t="str">
        <f aca="false">IF(AND(WEEKDAY($F729,2)=3,NOT(ISBLANK($F729))),$H729,"")</f>
        <v/>
      </c>
      <c r="O729" s="186" t="str">
        <f aca="false">IF(AND(WEEKDAY($F729,2)=4,NOT(ISBLANK($F729))),$H729,"")</f>
        <v/>
      </c>
      <c r="P729" s="186" t="str">
        <f aca="false">IF(AND(WEEKDAY($F729,2)=5,NOT(ISBLANK($F729))),$H729,"")</f>
        <v/>
      </c>
      <c r="Q729" s="186" t="str">
        <f aca="false">IF(AND(WEEKDAY($F729,2)=6,NOT(ISBLANK($F729))),$H729,"")</f>
        <v/>
      </c>
      <c r="R729" s="273" t="str">
        <f aca="false">IF(AND(R726&gt;=$F729,R726&lt;=$G729,NOT(ISBLANK($F729))),$H729,"")</f>
        <v/>
      </c>
    </row>
    <row r="730" customFormat="false" ht="15.05" hidden="false" customHeight="false" outlineLevel="0" collapsed="false">
      <c r="G730" s="197"/>
      <c r="I730" s="197"/>
      <c r="K730" s="197"/>
      <c r="L730" s="186" t="str">
        <f aca="false">IF(AND(WEEKDAY($F730,2)=1,NOT(ISBLANK($F730))),$H730,"")</f>
        <v/>
      </c>
      <c r="M730" s="186" t="str">
        <f aca="false">IF(AND(WEEKDAY($F730,2)=2,NOT(ISBLANK($F730))),$H730,"")</f>
        <v/>
      </c>
      <c r="N730" s="186" t="str">
        <f aca="false">IF(AND(WEEKDAY($F730,2)=3,NOT(ISBLANK($F730))),$H730,"")</f>
        <v/>
      </c>
      <c r="O730" s="186" t="str">
        <f aca="false">IF(AND(WEEKDAY($F730,2)=4,NOT(ISBLANK($F730))),$H730,"")</f>
        <v/>
      </c>
      <c r="P730" s="186" t="str">
        <f aca="false">IF(AND(WEEKDAY($F730,2)=5,NOT(ISBLANK($F730))),$H730,"")</f>
        <v/>
      </c>
      <c r="Q730" s="186" t="str">
        <f aca="false">IF(AND(WEEKDAY($F730,2)=6,NOT(ISBLANK($F730))),$H730,"")</f>
        <v/>
      </c>
      <c r="R730" s="273" t="e">
        <f aca="false">IF(AND(R727&gt;=$F730,R727&lt;=$G730,NOT(ISBLANK($F730))),$H730,"")</f>
        <v>#VALUE!</v>
      </c>
    </row>
    <row r="731" customFormat="false" ht="15.05" hidden="false" customHeight="false" outlineLevel="0" collapsed="false">
      <c r="G731" s="197"/>
      <c r="I731" s="197"/>
      <c r="K731" s="197"/>
      <c r="L731" s="186" t="str">
        <f aca="false">IF(AND(WEEKDAY($F731,2)=1,NOT(ISBLANK($F731))),$H731,"")</f>
        <v/>
      </c>
      <c r="M731" s="186" t="str">
        <f aca="false">IF(AND(WEEKDAY($F731,2)=2,NOT(ISBLANK($F731))),$H731,"")</f>
        <v/>
      </c>
      <c r="N731" s="186" t="str">
        <f aca="false">IF(AND(WEEKDAY($F731,2)=3,NOT(ISBLANK($F731))),$H731,"")</f>
        <v/>
      </c>
      <c r="O731" s="186" t="str">
        <f aca="false">IF(AND(WEEKDAY($F731,2)=4,NOT(ISBLANK($F731))),$H731,"")</f>
        <v/>
      </c>
      <c r="P731" s="186" t="str">
        <f aca="false">IF(AND(WEEKDAY($F731,2)=5,NOT(ISBLANK($F731))),$H731,"")</f>
        <v/>
      </c>
      <c r="Q731" s="186" t="str">
        <f aca="false">IF(AND(WEEKDAY($F731,2)=6,NOT(ISBLANK($F731))),$H731,"")</f>
        <v/>
      </c>
      <c r="R731" s="273" t="e">
        <f aca="false">IF(AND(R728&gt;=$F731,R728&lt;=$G731,NOT(ISBLANK($F731))),$H731,"")</f>
        <v>#VALUE!</v>
      </c>
    </row>
    <row r="732" customFormat="false" ht="15.05" hidden="false" customHeight="false" outlineLevel="0" collapsed="false">
      <c r="G732" s="197"/>
      <c r="I732" s="197"/>
      <c r="K732" s="197"/>
      <c r="L732" s="186" t="str">
        <f aca="false">IF(AND(WEEKDAY($F732,2)=1,NOT(ISBLANK($F732))),$H732,"")</f>
        <v/>
      </c>
      <c r="M732" s="186" t="str">
        <f aca="false">IF(AND(WEEKDAY($F732,2)=2,NOT(ISBLANK($F732))),$H732,"")</f>
        <v/>
      </c>
      <c r="N732" s="186" t="str">
        <f aca="false">IF(AND(WEEKDAY($F732,2)=3,NOT(ISBLANK($F732))),$H732,"")</f>
        <v/>
      </c>
      <c r="O732" s="186" t="str">
        <f aca="false">IF(AND(WEEKDAY($F732,2)=4,NOT(ISBLANK($F732))),$H732,"")</f>
        <v/>
      </c>
      <c r="P732" s="186" t="str">
        <f aca="false">IF(AND(WEEKDAY($F732,2)=5,NOT(ISBLANK($F732))),$H732,"")</f>
        <v/>
      </c>
      <c r="Q732" s="186" t="str">
        <f aca="false">IF(AND(WEEKDAY($F732,2)=6,NOT(ISBLANK($F732))),$H732,"")</f>
        <v/>
      </c>
      <c r="R732" s="273" t="str">
        <f aca="false">IF(AND(R729&gt;=$F732,R729&lt;=$G732,NOT(ISBLANK($F732))),$H732,"")</f>
        <v/>
      </c>
    </row>
    <row r="733" customFormat="false" ht="15.05" hidden="false" customHeight="false" outlineLevel="0" collapsed="false">
      <c r="G733" s="197"/>
      <c r="I733" s="197"/>
      <c r="K733" s="197"/>
      <c r="L733" s="186" t="str">
        <f aca="false">IF(AND(WEEKDAY($F733,2)=1,NOT(ISBLANK($F733))),$H733,"")</f>
        <v/>
      </c>
      <c r="M733" s="186" t="str">
        <f aca="false">IF(AND(WEEKDAY($F733,2)=2,NOT(ISBLANK($F733))),$H733,"")</f>
        <v/>
      </c>
      <c r="N733" s="186" t="str">
        <f aca="false">IF(AND(WEEKDAY($F733,2)=3,NOT(ISBLANK($F733))),$H733,"")</f>
        <v/>
      </c>
      <c r="O733" s="186" t="str">
        <f aca="false">IF(AND(WEEKDAY($F733,2)=4,NOT(ISBLANK($F733))),$H733,"")</f>
        <v/>
      </c>
      <c r="P733" s="186" t="str">
        <f aca="false">IF(AND(WEEKDAY($F733,2)=5,NOT(ISBLANK($F733))),$H733,"")</f>
        <v/>
      </c>
      <c r="Q733" s="186" t="str">
        <f aca="false">IF(AND(WEEKDAY($F733,2)=6,NOT(ISBLANK($F733))),$H733,"")</f>
        <v/>
      </c>
      <c r="R733" s="273" t="e">
        <f aca="false">IF(AND(R730&gt;=$F733,R730&lt;=$G733,NOT(ISBLANK($F733))),$H733,"")</f>
        <v>#VALUE!</v>
      </c>
    </row>
    <row r="734" customFormat="false" ht="15.05" hidden="false" customHeight="false" outlineLevel="0" collapsed="false">
      <c r="G734" s="197"/>
      <c r="I734" s="197"/>
      <c r="K734" s="197"/>
      <c r="L734" s="186" t="str">
        <f aca="false">IF(AND(WEEKDAY($F734,2)=1,NOT(ISBLANK($F734))),$H734,"")</f>
        <v/>
      </c>
      <c r="M734" s="186" t="str">
        <f aca="false">IF(AND(WEEKDAY($F734,2)=2,NOT(ISBLANK($F734))),$H734,"")</f>
        <v/>
      </c>
      <c r="N734" s="186" t="str">
        <f aca="false">IF(AND(WEEKDAY($F734,2)=3,NOT(ISBLANK($F734))),$H734,"")</f>
        <v/>
      </c>
      <c r="O734" s="186" t="str">
        <f aca="false">IF(AND(WEEKDAY($F734,2)=4,NOT(ISBLANK($F734))),$H734,"")</f>
        <v/>
      </c>
      <c r="P734" s="186" t="str">
        <f aca="false">IF(AND(WEEKDAY($F734,2)=5,NOT(ISBLANK($F734))),$H734,"")</f>
        <v/>
      </c>
      <c r="Q734" s="186" t="str">
        <f aca="false">IF(AND(WEEKDAY($F734,2)=6,NOT(ISBLANK($F734))),$H734,"")</f>
        <v/>
      </c>
      <c r="R734" s="273" t="e">
        <f aca="false">IF(AND(R731&gt;=$F734,R731&lt;=$G734,NOT(ISBLANK($F734))),$H734,"")</f>
        <v>#VALUE!</v>
      </c>
    </row>
    <row r="735" customFormat="false" ht="15.05" hidden="false" customHeight="false" outlineLevel="0" collapsed="false">
      <c r="G735" s="197"/>
      <c r="I735" s="197"/>
      <c r="K735" s="197"/>
      <c r="L735" s="186" t="str">
        <f aca="false">IF(AND(WEEKDAY($F735,2)=1,NOT(ISBLANK($F735))),$H735,"")</f>
        <v/>
      </c>
      <c r="M735" s="186" t="str">
        <f aca="false">IF(AND(WEEKDAY($F735,2)=2,NOT(ISBLANK($F735))),$H735,"")</f>
        <v/>
      </c>
      <c r="N735" s="186" t="str">
        <f aca="false">IF(AND(WEEKDAY($F735,2)=3,NOT(ISBLANK($F735))),$H735,"")</f>
        <v/>
      </c>
      <c r="O735" s="186" t="str">
        <f aca="false">IF(AND(WEEKDAY($F735,2)=4,NOT(ISBLANK($F735))),$H735,"")</f>
        <v/>
      </c>
      <c r="P735" s="186" t="str">
        <f aca="false">IF(AND(WEEKDAY($F735,2)=5,NOT(ISBLANK($F735))),$H735,"")</f>
        <v/>
      </c>
      <c r="Q735" s="186" t="str">
        <f aca="false">IF(AND(WEEKDAY($F735,2)=6,NOT(ISBLANK($F735))),$H735,"")</f>
        <v/>
      </c>
      <c r="R735" s="273" t="str">
        <f aca="false">IF(AND(R732&gt;=$F735,R732&lt;=$G735,NOT(ISBLANK($F735))),$H735,"")</f>
        <v/>
      </c>
    </row>
    <row r="736" customFormat="false" ht="15.05" hidden="false" customHeight="false" outlineLevel="0" collapsed="false">
      <c r="G736" s="197"/>
      <c r="I736" s="197"/>
      <c r="K736" s="197"/>
      <c r="L736" s="186" t="str">
        <f aca="false">IF(AND(WEEKDAY($F736,2)=1,NOT(ISBLANK($F736))),$H736,"")</f>
        <v/>
      </c>
      <c r="M736" s="186" t="str">
        <f aca="false">IF(AND(WEEKDAY($F736,2)=2,NOT(ISBLANK($F736))),$H736,"")</f>
        <v/>
      </c>
      <c r="N736" s="186" t="str">
        <f aca="false">IF(AND(WEEKDAY($F736,2)=3,NOT(ISBLANK($F736))),$H736,"")</f>
        <v/>
      </c>
      <c r="O736" s="186" t="str">
        <f aca="false">IF(AND(WEEKDAY($F736,2)=4,NOT(ISBLANK($F736))),$H736,"")</f>
        <v/>
      </c>
      <c r="P736" s="186" t="str">
        <f aca="false">IF(AND(WEEKDAY($F736,2)=5,NOT(ISBLANK($F736))),$H736,"")</f>
        <v/>
      </c>
      <c r="Q736" s="186" t="str">
        <f aca="false">IF(AND(WEEKDAY($F736,2)=6,NOT(ISBLANK($F736))),$H736,"")</f>
        <v/>
      </c>
      <c r="R736" s="273" t="e">
        <f aca="false">IF(AND(R733&gt;=$F736,R733&lt;=$G736,NOT(ISBLANK($F736))),$H736,"")</f>
        <v>#VALUE!</v>
      </c>
    </row>
    <row r="737" customFormat="false" ht="15.05" hidden="false" customHeight="false" outlineLevel="0" collapsed="false">
      <c r="G737" s="197"/>
      <c r="I737" s="197"/>
      <c r="K737" s="197"/>
      <c r="L737" s="186" t="str">
        <f aca="false">IF(AND(WEEKDAY($F737,2)=1,NOT(ISBLANK($F737))),$H737,"")</f>
        <v/>
      </c>
      <c r="M737" s="186" t="str">
        <f aca="false">IF(AND(WEEKDAY($F737,2)=2,NOT(ISBLANK($F737))),$H737,"")</f>
        <v/>
      </c>
      <c r="N737" s="186" t="str">
        <f aca="false">IF(AND(WEEKDAY($F737,2)=3,NOT(ISBLANK($F737))),$H737,"")</f>
        <v/>
      </c>
      <c r="O737" s="186" t="str">
        <f aca="false">IF(AND(WEEKDAY($F737,2)=4,NOT(ISBLANK($F737))),$H737,"")</f>
        <v/>
      </c>
      <c r="P737" s="186" t="str">
        <f aca="false">IF(AND(WEEKDAY($F737,2)=5,NOT(ISBLANK($F737))),$H737,"")</f>
        <v/>
      </c>
      <c r="Q737" s="186" t="str">
        <f aca="false">IF(AND(WEEKDAY($F737,2)=6,NOT(ISBLANK($F737))),$H737,"")</f>
        <v/>
      </c>
      <c r="R737" s="273" t="e">
        <f aca="false">IF(AND(R734&gt;=$F737,R734&lt;=$G737,NOT(ISBLANK($F737))),$H737,"")</f>
        <v>#VALUE!</v>
      </c>
    </row>
    <row r="738" customFormat="false" ht="15.05" hidden="false" customHeight="false" outlineLevel="0" collapsed="false">
      <c r="G738" s="197"/>
      <c r="I738" s="197"/>
      <c r="K738" s="197"/>
      <c r="L738" s="186" t="str">
        <f aca="false">IF(AND(WEEKDAY($F738,2)=1,NOT(ISBLANK($F738))),$H738,"")</f>
        <v/>
      </c>
      <c r="M738" s="186" t="str">
        <f aca="false">IF(AND(WEEKDAY($F738,2)=2,NOT(ISBLANK($F738))),$H738,"")</f>
        <v/>
      </c>
      <c r="N738" s="186" t="str">
        <f aca="false">IF(AND(WEEKDAY($F738,2)=3,NOT(ISBLANK($F738))),$H738,"")</f>
        <v/>
      </c>
      <c r="O738" s="186" t="str">
        <f aca="false">IF(AND(WEEKDAY($F738,2)=4,NOT(ISBLANK($F738))),$H738,"")</f>
        <v/>
      </c>
      <c r="P738" s="186" t="str">
        <f aca="false">IF(AND(WEEKDAY($F738,2)=5,NOT(ISBLANK($F738))),$H738,"")</f>
        <v/>
      </c>
      <c r="Q738" s="186" t="str">
        <f aca="false">IF(AND(WEEKDAY($F738,2)=6,NOT(ISBLANK($F738))),$H738,"")</f>
        <v/>
      </c>
      <c r="R738" s="273" t="str">
        <f aca="false">IF(AND(R735&gt;=$F738,R735&lt;=$G738,NOT(ISBLANK($F738))),$H738,"")</f>
        <v/>
      </c>
    </row>
    <row r="739" customFormat="false" ht="15.05" hidden="false" customHeight="false" outlineLevel="0" collapsed="false">
      <c r="G739" s="197"/>
      <c r="I739" s="197"/>
      <c r="K739" s="197"/>
      <c r="L739" s="186" t="str">
        <f aca="false">IF(AND(WEEKDAY($F739,2)=1,NOT(ISBLANK($F739))),$H739,"")</f>
        <v/>
      </c>
      <c r="M739" s="186" t="str">
        <f aca="false">IF(AND(WEEKDAY($F739,2)=2,NOT(ISBLANK($F739))),$H739,"")</f>
        <v/>
      </c>
      <c r="N739" s="186" t="str">
        <f aca="false">IF(AND(WEEKDAY($F739,2)=3,NOT(ISBLANK($F739))),$H739,"")</f>
        <v/>
      </c>
      <c r="O739" s="186" t="str">
        <f aca="false">IF(AND(WEEKDAY($F739,2)=4,NOT(ISBLANK($F739))),$H739,"")</f>
        <v/>
      </c>
      <c r="P739" s="186" t="str">
        <f aca="false">IF(AND(WEEKDAY($F739,2)=5,NOT(ISBLANK($F739))),$H739,"")</f>
        <v/>
      </c>
      <c r="Q739" s="186" t="str">
        <f aca="false">IF(AND(WEEKDAY($F739,2)=6,NOT(ISBLANK($F739))),$H739,"")</f>
        <v/>
      </c>
      <c r="R739" s="273" t="e">
        <f aca="false">IF(AND(R736&gt;=$F739,R736&lt;=$G739,NOT(ISBLANK($F739))),$H739,"")</f>
        <v>#VALUE!</v>
      </c>
    </row>
    <row r="740" customFormat="false" ht="15.05" hidden="false" customHeight="false" outlineLevel="0" collapsed="false">
      <c r="G740" s="197"/>
      <c r="I740" s="197"/>
      <c r="K740" s="197"/>
      <c r="L740" s="186" t="str">
        <f aca="false">IF(AND(WEEKDAY($F740,2)=1,NOT(ISBLANK($F740))),$H740,"")</f>
        <v/>
      </c>
      <c r="M740" s="186" t="str">
        <f aca="false">IF(AND(WEEKDAY($F740,2)=2,NOT(ISBLANK($F740))),$H740,"")</f>
        <v/>
      </c>
      <c r="N740" s="186" t="str">
        <f aca="false">IF(AND(WEEKDAY($F740,2)=3,NOT(ISBLANK($F740))),$H740,"")</f>
        <v/>
      </c>
      <c r="O740" s="186" t="str">
        <f aca="false">IF(AND(WEEKDAY($F740,2)=4,NOT(ISBLANK($F740))),$H740,"")</f>
        <v/>
      </c>
      <c r="P740" s="186" t="str">
        <f aca="false">IF(AND(WEEKDAY($F740,2)=5,NOT(ISBLANK($F740))),$H740,"")</f>
        <v/>
      </c>
      <c r="Q740" s="186" t="str">
        <f aca="false">IF(AND(WEEKDAY($F740,2)=6,NOT(ISBLANK($F740))),$H740,"")</f>
        <v/>
      </c>
      <c r="R740" s="273" t="e">
        <f aca="false">IF(AND(R737&gt;=$F740,R737&lt;=$G740,NOT(ISBLANK($F740))),$H740,"")</f>
        <v>#VALUE!</v>
      </c>
    </row>
    <row r="741" customFormat="false" ht="15.05" hidden="false" customHeight="false" outlineLevel="0" collapsed="false">
      <c r="G741" s="197"/>
      <c r="I741" s="197"/>
      <c r="K741" s="197"/>
      <c r="L741" s="186" t="str">
        <f aca="false">IF(AND(WEEKDAY($F741,2)=1,NOT(ISBLANK($F741))),$H741,"")</f>
        <v/>
      </c>
      <c r="M741" s="186" t="str">
        <f aca="false">IF(AND(WEEKDAY($F741,2)=2,NOT(ISBLANK($F741))),$H741,"")</f>
        <v/>
      </c>
      <c r="N741" s="186" t="str">
        <f aca="false">IF(AND(WEEKDAY($F741,2)=3,NOT(ISBLANK($F741))),$H741,"")</f>
        <v/>
      </c>
      <c r="O741" s="186" t="str">
        <f aca="false">IF(AND(WEEKDAY($F741,2)=4,NOT(ISBLANK($F741))),$H741,"")</f>
        <v/>
      </c>
      <c r="P741" s="186" t="str">
        <f aca="false">IF(AND(WEEKDAY($F741,2)=5,NOT(ISBLANK($F741))),$H741,"")</f>
        <v/>
      </c>
      <c r="Q741" s="186" t="str">
        <f aca="false">IF(AND(WEEKDAY($F741,2)=6,NOT(ISBLANK($F741))),$H741,"")</f>
        <v/>
      </c>
      <c r="R741" s="273" t="str">
        <f aca="false">IF(AND(R738&gt;=$F741,R738&lt;=$G741,NOT(ISBLANK($F741))),$H741,"")</f>
        <v/>
      </c>
    </row>
    <row r="742" customFormat="false" ht="15.05" hidden="false" customHeight="false" outlineLevel="0" collapsed="false">
      <c r="G742" s="197"/>
      <c r="I742" s="197"/>
      <c r="K742" s="197"/>
      <c r="L742" s="186" t="str">
        <f aca="false">IF(AND(WEEKDAY($F742,2)=1,NOT(ISBLANK($F742))),$H742,"")</f>
        <v/>
      </c>
      <c r="M742" s="186" t="str">
        <f aca="false">IF(AND(WEEKDAY($F742,2)=2,NOT(ISBLANK($F742))),$H742,"")</f>
        <v/>
      </c>
      <c r="N742" s="186" t="str">
        <f aca="false">IF(AND(WEEKDAY($F742,2)=3,NOT(ISBLANK($F742))),$H742,"")</f>
        <v/>
      </c>
      <c r="O742" s="186" t="str">
        <f aca="false">IF(AND(WEEKDAY($F742,2)=4,NOT(ISBLANK($F742))),$H742,"")</f>
        <v/>
      </c>
      <c r="P742" s="186" t="str">
        <f aca="false">IF(AND(WEEKDAY($F742,2)=5,NOT(ISBLANK($F742))),$H742,"")</f>
        <v/>
      </c>
      <c r="Q742" s="186" t="str">
        <f aca="false">IF(AND(WEEKDAY($F742,2)=6,NOT(ISBLANK($F742))),$H742,"")</f>
        <v/>
      </c>
      <c r="R742" s="273" t="e">
        <f aca="false">IF(AND(R739&gt;=$F742,R739&lt;=$G742,NOT(ISBLANK($F742))),$H742,"")</f>
        <v>#VALUE!</v>
      </c>
    </row>
    <row r="743" customFormat="false" ht="15.05" hidden="false" customHeight="false" outlineLevel="0" collapsed="false">
      <c r="G743" s="197"/>
      <c r="I743" s="197"/>
      <c r="K743" s="197"/>
      <c r="L743" s="186" t="str">
        <f aca="false">IF(AND(WEEKDAY($F743,2)=1,NOT(ISBLANK($F743))),$H743,"")</f>
        <v/>
      </c>
      <c r="M743" s="186" t="str">
        <f aca="false">IF(AND(WEEKDAY($F743,2)=2,NOT(ISBLANK($F743))),$H743,"")</f>
        <v/>
      </c>
      <c r="N743" s="186" t="str">
        <f aca="false">IF(AND(WEEKDAY($F743,2)=3,NOT(ISBLANK($F743))),$H743,"")</f>
        <v/>
      </c>
      <c r="O743" s="186" t="str">
        <f aca="false">IF(AND(WEEKDAY($F743,2)=4,NOT(ISBLANK($F743))),$H743,"")</f>
        <v/>
      </c>
      <c r="P743" s="186" t="str">
        <f aca="false">IF(AND(WEEKDAY($F743,2)=5,NOT(ISBLANK($F743))),$H743,"")</f>
        <v/>
      </c>
      <c r="Q743" s="186" t="str">
        <f aca="false">IF(AND(WEEKDAY($F743,2)=6,NOT(ISBLANK($F743))),$H743,"")</f>
        <v/>
      </c>
      <c r="R743" s="273" t="e">
        <f aca="false">IF(AND(R740&gt;=$F743,R740&lt;=$G743,NOT(ISBLANK($F743))),$H743,"")</f>
        <v>#VALUE!</v>
      </c>
    </row>
    <row r="744" customFormat="false" ht="15.05" hidden="false" customHeight="false" outlineLevel="0" collapsed="false">
      <c r="G744" s="197"/>
      <c r="I744" s="197"/>
      <c r="K744" s="197"/>
      <c r="L744" s="186" t="str">
        <f aca="false">IF(AND(WEEKDAY($F744,2)=1,NOT(ISBLANK($F744))),$H744,"")</f>
        <v/>
      </c>
      <c r="M744" s="186" t="str">
        <f aca="false">IF(AND(WEEKDAY($F744,2)=2,NOT(ISBLANK($F744))),$H744,"")</f>
        <v/>
      </c>
      <c r="N744" s="186" t="str">
        <f aca="false">IF(AND(WEEKDAY($F744,2)=3,NOT(ISBLANK($F744))),$H744,"")</f>
        <v/>
      </c>
      <c r="O744" s="186" t="str">
        <f aca="false">IF(AND(WEEKDAY($F744,2)=4,NOT(ISBLANK($F744))),$H744,"")</f>
        <v/>
      </c>
      <c r="P744" s="186" t="str">
        <f aca="false">IF(AND(WEEKDAY($F744,2)=5,NOT(ISBLANK($F744))),$H744,"")</f>
        <v/>
      </c>
      <c r="Q744" s="186" t="str">
        <f aca="false">IF(AND(WEEKDAY($F744,2)=6,NOT(ISBLANK($F744))),$H744,"")</f>
        <v/>
      </c>
      <c r="R744" s="273" t="str">
        <f aca="false">IF(AND(R741&gt;=$F744,R741&lt;=$G744,NOT(ISBLANK($F744))),$H744,"")</f>
        <v/>
      </c>
    </row>
    <row r="745" customFormat="false" ht="15.05" hidden="false" customHeight="false" outlineLevel="0" collapsed="false">
      <c r="G745" s="197"/>
      <c r="I745" s="197"/>
      <c r="K745" s="197"/>
      <c r="L745" s="186" t="str">
        <f aca="false">IF(AND(WEEKDAY($F745,2)=1,NOT(ISBLANK($F745))),$H745,"")</f>
        <v/>
      </c>
      <c r="M745" s="186" t="str">
        <f aca="false">IF(AND(WEEKDAY($F745,2)=2,NOT(ISBLANK($F745))),$H745,"")</f>
        <v/>
      </c>
      <c r="N745" s="186" t="str">
        <f aca="false">IF(AND(WEEKDAY($F745,2)=3,NOT(ISBLANK($F745))),$H745,"")</f>
        <v/>
      </c>
      <c r="O745" s="186" t="str">
        <f aca="false">IF(AND(WEEKDAY($F745,2)=4,NOT(ISBLANK($F745))),$H745,"")</f>
        <v/>
      </c>
      <c r="P745" s="186" t="str">
        <f aca="false">IF(AND(WEEKDAY($F745,2)=5,NOT(ISBLANK($F745))),$H745,"")</f>
        <v/>
      </c>
      <c r="Q745" s="186" t="str">
        <f aca="false">IF(AND(WEEKDAY($F745,2)=6,NOT(ISBLANK($F745))),$H745,"")</f>
        <v/>
      </c>
      <c r="R745" s="273" t="e">
        <f aca="false">IF(AND(R742&gt;=$F745,R742&lt;=$G745,NOT(ISBLANK($F745))),$H745,"")</f>
        <v>#VALUE!</v>
      </c>
    </row>
    <row r="746" customFormat="false" ht="15.05" hidden="false" customHeight="false" outlineLevel="0" collapsed="false">
      <c r="G746" s="197"/>
      <c r="I746" s="197"/>
      <c r="K746" s="197"/>
      <c r="L746" s="186" t="str">
        <f aca="false">IF(AND(WEEKDAY($F746,2)=1,NOT(ISBLANK($F746))),$H746,"")</f>
        <v/>
      </c>
      <c r="M746" s="186" t="str">
        <f aca="false">IF(AND(WEEKDAY($F746,2)=2,NOT(ISBLANK($F746))),$H746,"")</f>
        <v/>
      </c>
      <c r="N746" s="186" t="str">
        <f aca="false">IF(AND(WEEKDAY($F746,2)=3,NOT(ISBLANK($F746))),$H746,"")</f>
        <v/>
      </c>
      <c r="O746" s="186" t="str">
        <f aca="false">IF(AND(WEEKDAY($F746,2)=4,NOT(ISBLANK($F746))),$H746,"")</f>
        <v/>
      </c>
      <c r="P746" s="186" t="str">
        <f aca="false">IF(AND(WEEKDAY($F746,2)=5,NOT(ISBLANK($F746))),$H746,"")</f>
        <v/>
      </c>
      <c r="Q746" s="186" t="str">
        <f aca="false">IF(AND(WEEKDAY($F746,2)=6,NOT(ISBLANK($F746))),$H746,"")</f>
        <v/>
      </c>
      <c r="R746" s="273" t="e">
        <f aca="false">IF(AND(R743&gt;=$F746,R743&lt;=$G746,NOT(ISBLANK($F746))),$H746,"")</f>
        <v>#VALUE!</v>
      </c>
    </row>
    <row r="747" customFormat="false" ht="15.05" hidden="false" customHeight="false" outlineLevel="0" collapsed="false">
      <c r="G747" s="197"/>
      <c r="I747" s="197"/>
      <c r="K747" s="197"/>
      <c r="L747" s="186" t="str">
        <f aca="false">IF(AND(WEEKDAY($F747,2)=1,NOT(ISBLANK($F747))),$H747,"")</f>
        <v/>
      </c>
      <c r="M747" s="186" t="str">
        <f aca="false">IF(AND(WEEKDAY($F747,2)=2,NOT(ISBLANK($F747))),$H747,"")</f>
        <v/>
      </c>
      <c r="N747" s="186" t="str">
        <f aca="false">IF(AND(WEEKDAY($F747,2)=3,NOT(ISBLANK($F747))),$H747,"")</f>
        <v/>
      </c>
      <c r="O747" s="186" t="str">
        <f aca="false">IF(AND(WEEKDAY($F747,2)=4,NOT(ISBLANK($F747))),$H747,"")</f>
        <v/>
      </c>
      <c r="P747" s="186" t="str">
        <f aca="false">IF(AND(WEEKDAY($F747,2)=5,NOT(ISBLANK($F747))),$H747,"")</f>
        <v/>
      </c>
      <c r="Q747" s="186" t="str">
        <f aca="false">IF(AND(WEEKDAY($F747,2)=6,NOT(ISBLANK($F747))),$H747,"")</f>
        <v/>
      </c>
      <c r="R747" s="273" t="str">
        <f aca="false">IF(AND(R744&gt;=$F747,R744&lt;=$G747,NOT(ISBLANK($F747))),$H747,"")</f>
        <v/>
      </c>
    </row>
    <row r="748" customFormat="false" ht="15.05" hidden="false" customHeight="false" outlineLevel="0" collapsed="false">
      <c r="G748" s="197"/>
      <c r="I748" s="197"/>
      <c r="K748" s="197"/>
      <c r="L748" s="186" t="str">
        <f aca="false">IF(AND(WEEKDAY($F748,2)=1,NOT(ISBLANK($F748))),$H748,"")</f>
        <v/>
      </c>
      <c r="M748" s="186" t="str">
        <f aca="false">IF(AND(WEEKDAY($F748,2)=2,NOT(ISBLANK($F748))),$H748,"")</f>
        <v/>
      </c>
      <c r="N748" s="186" t="str">
        <f aca="false">IF(AND(WEEKDAY($F748,2)=3,NOT(ISBLANK($F748))),$H748,"")</f>
        <v/>
      </c>
      <c r="O748" s="186" t="str">
        <f aca="false">IF(AND(WEEKDAY($F748,2)=4,NOT(ISBLANK($F748))),$H748,"")</f>
        <v/>
      </c>
      <c r="P748" s="186" t="str">
        <f aca="false">IF(AND(WEEKDAY($F748,2)=5,NOT(ISBLANK($F748))),$H748,"")</f>
        <v/>
      </c>
      <c r="Q748" s="186" t="str">
        <f aca="false">IF(AND(WEEKDAY($F748,2)=6,NOT(ISBLANK($F748))),$H748,"")</f>
        <v/>
      </c>
      <c r="R748" s="273" t="e">
        <f aca="false">IF(AND(R745&gt;=$F748,R745&lt;=$G748,NOT(ISBLANK($F748))),$H748,"")</f>
        <v>#VALUE!</v>
      </c>
    </row>
    <row r="749" customFormat="false" ht="15.05" hidden="false" customHeight="false" outlineLevel="0" collapsed="false">
      <c r="G749" s="197"/>
      <c r="I749" s="197"/>
      <c r="K749" s="197"/>
      <c r="L749" s="186" t="str">
        <f aca="false">IF(AND(WEEKDAY($F749,2)=1,NOT(ISBLANK($F749))),$H749,"")</f>
        <v/>
      </c>
      <c r="M749" s="186" t="str">
        <f aca="false">IF(AND(WEEKDAY($F749,2)=2,NOT(ISBLANK($F749))),$H749,"")</f>
        <v/>
      </c>
      <c r="N749" s="186" t="str">
        <f aca="false">IF(AND(WEEKDAY($F749,2)=3,NOT(ISBLANK($F749))),$H749,"")</f>
        <v/>
      </c>
      <c r="O749" s="186" t="str">
        <f aca="false">IF(AND(WEEKDAY($F749,2)=4,NOT(ISBLANK($F749))),$H749,"")</f>
        <v/>
      </c>
      <c r="P749" s="186" t="str">
        <f aca="false">IF(AND(WEEKDAY($F749,2)=5,NOT(ISBLANK($F749))),$H749,"")</f>
        <v/>
      </c>
      <c r="Q749" s="186" t="str">
        <f aca="false">IF(AND(WEEKDAY($F749,2)=6,NOT(ISBLANK($F749))),$H749,"")</f>
        <v/>
      </c>
      <c r="R749" s="273" t="e">
        <f aca="false">IF(AND(R746&gt;=$F749,R746&lt;=$G749,NOT(ISBLANK($F749))),$H749,"")</f>
        <v>#VALUE!</v>
      </c>
    </row>
    <row r="750" customFormat="false" ht="15.05" hidden="false" customHeight="false" outlineLevel="0" collapsed="false">
      <c r="G750" s="197"/>
      <c r="I750" s="197"/>
      <c r="K750" s="197"/>
      <c r="L750" s="186" t="str">
        <f aca="false">IF(AND(WEEKDAY($F750,2)=1,NOT(ISBLANK($F750))),$H750,"")</f>
        <v/>
      </c>
      <c r="M750" s="186" t="str">
        <f aca="false">IF(AND(WEEKDAY($F750,2)=2,NOT(ISBLANK($F750))),$H750,"")</f>
        <v/>
      </c>
      <c r="N750" s="186" t="str">
        <f aca="false">IF(AND(WEEKDAY($F750,2)=3,NOT(ISBLANK($F750))),$H750,"")</f>
        <v/>
      </c>
      <c r="O750" s="186" t="str">
        <f aca="false">IF(AND(WEEKDAY($F750,2)=4,NOT(ISBLANK($F750))),$H750,"")</f>
        <v/>
      </c>
      <c r="P750" s="186" t="str">
        <f aca="false">IF(AND(WEEKDAY($F750,2)=5,NOT(ISBLANK($F750))),$H750,"")</f>
        <v/>
      </c>
      <c r="Q750" s="186" t="str">
        <f aca="false">IF(AND(WEEKDAY($F750,2)=6,NOT(ISBLANK($F750))),$H750,"")</f>
        <v/>
      </c>
      <c r="R750" s="273" t="str">
        <f aca="false">IF(AND(R747&gt;=$F750,R747&lt;=$G750,NOT(ISBLANK($F750))),$H750,"")</f>
        <v/>
      </c>
    </row>
    <row r="751" customFormat="false" ht="15.05" hidden="false" customHeight="false" outlineLevel="0" collapsed="false">
      <c r="G751" s="197"/>
      <c r="I751" s="197"/>
      <c r="K751" s="197"/>
      <c r="L751" s="186" t="str">
        <f aca="false">IF(AND(WEEKDAY($F751,2)=1,NOT(ISBLANK($F751))),$H751,"")</f>
        <v/>
      </c>
      <c r="M751" s="186" t="str">
        <f aca="false">IF(AND(WEEKDAY($F751,2)=2,NOT(ISBLANK($F751))),$H751,"")</f>
        <v/>
      </c>
      <c r="N751" s="186" t="str">
        <f aca="false">IF(AND(WEEKDAY($F751,2)=3,NOT(ISBLANK($F751))),$H751,"")</f>
        <v/>
      </c>
      <c r="O751" s="186" t="str">
        <f aca="false">IF(AND(WEEKDAY($F751,2)=4,NOT(ISBLANK($F751))),$H751,"")</f>
        <v/>
      </c>
      <c r="P751" s="186" t="str">
        <f aca="false">IF(AND(WEEKDAY($F751,2)=5,NOT(ISBLANK($F751))),$H751,"")</f>
        <v/>
      </c>
      <c r="Q751" s="186" t="str">
        <f aca="false">IF(AND(WEEKDAY($F751,2)=6,NOT(ISBLANK($F751))),$H751,"")</f>
        <v/>
      </c>
      <c r="R751" s="273" t="e">
        <f aca="false">IF(AND(R748&gt;=$F751,R748&lt;=$G751,NOT(ISBLANK($F751))),$H751,"")</f>
        <v>#VALUE!</v>
      </c>
    </row>
    <row r="752" customFormat="false" ht="15.05" hidden="false" customHeight="false" outlineLevel="0" collapsed="false">
      <c r="G752" s="197"/>
      <c r="I752" s="197"/>
      <c r="K752" s="197"/>
      <c r="L752" s="186" t="str">
        <f aca="false">IF(AND(WEEKDAY($F752,2)=1,NOT(ISBLANK($F752))),$H752,"")</f>
        <v/>
      </c>
      <c r="M752" s="186" t="str">
        <f aca="false">IF(AND(WEEKDAY($F752,2)=2,NOT(ISBLANK($F752))),$H752,"")</f>
        <v/>
      </c>
      <c r="N752" s="186" t="str">
        <f aca="false">IF(AND(WEEKDAY($F752,2)=3,NOT(ISBLANK($F752))),$H752,"")</f>
        <v/>
      </c>
      <c r="O752" s="186" t="str">
        <f aca="false">IF(AND(WEEKDAY($F752,2)=4,NOT(ISBLANK($F752))),$H752,"")</f>
        <v/>
      </c>
      <c r="P752" s="186" t="str">
        <f aca="false">IF(AND(WEEKDAY($F752,2)=5,NOT(ISBLANK($F752))),$H752,"")</f>
        <v/>
      </c>
      <c r="Q752" s="186" t="str">
        <f aca="false">IF(AND(WEEKDAY($F752,2)=6,NOT(ISBLANK($F752))),$H752,"")</f>
        <v/>
      </c>
      <c r="R752" s="273" t="e">
        <f aca="false">IF(AND(R749&gt;=$F752,R749&lt;=$G752,NOT(ISBLANK($F752))),$H752,"")</f>
        <v>#VALUE!</v>
      </c>
    </row>
    <row r="753" customFormat="false" ht="15.05" hidden="false" customHeight="false" outlineLevel="0" collapsed="false">
      <c r="G753" s="197"/>
      <c r="I753" s="197"/>
      <c r="K753" s="197"/>
      <c r="L753" s="186" t="str">
        <f aca="false">IF(AND(WEEKDAY($F753,2)=1,NOT(ISBLANK($F753))),$H753,"")</f>
        <v/>
      </c>
      <c r="M753" s="186" t="str">
        <f aca="false">IF(AND(WEEKDAY($F753,2)=2,NOT(ISBLANK($F753))),$H753,"")</f>
        <v/>
      </c>
      <c r="N753" s="186" t="str">
        <f aca="false">IF(AND(WEEKDAY($F753,2)=3,NOT(ISBLANK($F753))),$H753,"")</f>
        <v/>
      </c>
      <c r="O753" s="186" t="str">
        <f aca="false">IF(AND(WEEKDAY($F753,2)=4,NOT(ISBLANK($F753))),$H753,"")</f>
        <v/>
      </c>
      <c r="P753" s="186" t="str">
        <f aca="false">IF(AND(WEEKDAY($F753,2)=5,NOT(ISBLANK($F753))),$H753,"")</f>
        <v/>
      </c>
      <c r="Q753" s="186" t="str">
        <f aca="false">IF(AND(WEEKDAY($F753,2)=6,NOT(ISBLANK($F753))),$H753,"")</f>
        <v/>
      </c>
      <c r="R753" s="273" t="str">
        <f aca="false">IF(AND(R750&gt;=$F753,R750&lt;=$G753,NOT(ISBLANK($F753))),$H753,"")</f>
        <v/>
      </c>
    </row>
    <row r="754" customFormat="false" ht="15.05" hidden="false" customHeight="false" outlineLevel="0" collapsed="false">
      <c r="G754" s="197"/>
      <c r="I754" s="197"/>
      <c r="K754" s="197"/>
      <c r="L754" s="186" t="str">
        <f aca="false">IF(AND(WEEKDAY($F754,2)=1,NOT(ISBLANK($F754))),$H754,"")</f>
        <v/>
      </c>
      <c r="M754" s="186" t="str">
        <f aca="false">IF(AND(WEEKDAY($F754,2)=2,NOT(ISBLANK($F754))),$H754,"")</f>
        <v/>
      </c>
      <c r="N754" s="186" t="str">
        <f aca="false">IF(AND(WEEKDAY($F754,2)=3,NOT(ISBLANK($F754))),$H754,"")</f>
        <v/>
      </c>
      <c r="O754" s="186" t="str">
        <f aca="false">IF(AND(WEEKDAY($F754,2)=4,NOT(ISBLANK($F754))),$H754,"")</f>
        <v/>
      </c>
      <c r="P754" s="186" t="str">
        <f aca="false">IF(AND(WEEKDAY($F754,2)=5,NOT(ISBLANK($F754))),$H754,"")</f>
        <v/>
      </c>
      <c r="Q754" s="186" t="str">
        <f aca="false">IF(AND(WEEKDAY($F754,2)=6,NOT(ISBLANK($F754))),$H754,"")</f>
        <v/>
      </c>
      <c r="R754" s="273" t="e">
        <f aca="false">IF(AND(R751&gt;=$F754,R751&lt;=$G754,NOT(ISBLANK($F754))),$H754,"")</f>
        <v>#VALUE!</v>
      </c>
    </row>
    <row r="755" customFormat="false" ht="15.05" hidden="false" customHeight="false" outlineLevel="0" collapsed="false">
      <c r="G755" s="197"/>
      <c r="I755" s="197"/>
      <c r="K755" s="197"/>
      <c r="L755" s="186" t="str">
        <f aca="false">IF(AND(WEEKDAY($F755,2)=1,NOT(ISBLANK($F755))),$H755,"")</f>
        <v/>
      </c>
      <c r="M755" s="186" t="str">
        <f aca="false">IF(AND(WEEKDAY($F755,2)=2,NOT(ISBLANK($F755))),$H755,"")</f>
        <v/>
      </c>
      <c r="N755" s="186" t="str">
        <f aca="false">IF(AND(WEEKDAY($F755,2)=3,NOT(ISBLANK($F755))),$H755,"")</f>
        <v/>
      </c>
      <c r="O755" s="186" t="str">
        <f aca="false">IF(AND(WEEKDAY($F755,2)=4,NOT(ISBLANK($F755))),$H755,"")</f>
        <v/>
      </c>
      <c r="P755" s="186" t="str">
        <f aca="false">IF(AND(WEEKDAY($F755,2)=5,NOT(ISBLANK($F755))),$H755,"")</f>
        <v/>
      </c>
      <c r="Q755" s="186" t="str">
        <f aca="false">IF(AND(WEEKDAY($F755,2)=6,NOT(ISBLANK($F755))),$H755,"")</f>
        <v/>
      </c>
      <c r="R755" s="273" t="e">
        <f aca="false">IF(AND(R752&gt;=$F755,R752&lt;=$G755,NOT(ISBLANK($F755))),$H755,"")</f>
        <v>#VALUE!</v>
      </c>
    </row>
    <row r="756" customFormat="false" ht="15.05" hidden="false" customHeight="false" outlineLevel="0" collapsed="false">
      <c r="G756" s="197"/>
      <c r="I756" s="197"/>
      <c r="K756" s="197"/>
      <c r="L756" s="186" t="str">
        <f aca="false">IF(AND(WEEKDAY($F756,2)=1,NOT(ISBLANK($F756))),$H756,"")</f>
        <v/>
      </c>
      <c r="M756" s="186" t="str">
        <f aca="false">IF(AND(WEEKDAY($F756,2)=2,NOT(ISBLANK($F756))),$H756,"")</f>
        <v/>
      </c>
      <c r="N756" s="186" t="str">
        <f aca="false">IF(AND(WEEKDAY($F756,2)=3,NOT(ISBLANK($F756))),$H756,"")</f>
        <v/>
      </c>
      <c r="O756" s="186" t="str">
        <f aca="false">IF(AND(WEEKDAY($F756,2)=4,NOT(ISBLANK($F756))),$H756,"")</f>
        <v/>
      </c>
      <c r="P756" s="186" t="str">
        <f aca="false">IF(AND(WEEKDAY($F756,2)=5,NOT(ISBLANK($F756))),$H756,"")</f>
        <v/>
      </c>
      <c r="Q756" s="186" t="str">
        <f aca="false">IF(AND(WEEKDAY($F756,2)=6,NOT(ISBLANK($F756))),$H756,"")</f>
        <v/>
      </c>
      <c r="R756" s="273" t="str">
        <f aca="false">IF(AND(R753&gt;=$F756,R753&lt;=$G756,NOT(ISBLANK($F756))),$H756,"")</f>
        <v/>
      </c>
    </row>
    <row r="757" customFormat="false" ht="15.05" hidden="false" customHeight="false" outlineLevel="0" collapsed="false">
      <c r="G757" s="197"/>
      <c r="I757" s="197"/>
      <c r="K757" s="197"/>
      <c r="L757" s="186" t="str">
        <f aca="false">IF(AND(WEEKDAY($F757,2)=1,NOT(ISBLANK($F757))),$H757,"")</f>
        <v/>
      </c>
      <c r="M757" s="186" t="str">
        <f aca="false">IF(AND(WEEKDAY($F757,2)=2,NOT(ISBLANK($F757))),$H757,"")</f>
        <v/>
      </c>
      <c r="N757" s="186" t="str">
        <f aca="false">IF(AND(WEEKDAY($F757,2)=3,NOT(ISBLANK($F757))),$H757,"")</f>
        <v/>
      </c>
      <c r="O757" s="186" t="str">
        <f aca="false">IF(AND(WEEKDAY($F757,2)=4,NOT(ISBLANK($F757))),$H757,"")</f>
        <v/>
      </c>
      <c r="P757" s="186" t="str">
        <f aca="false">IF(AND(WEEKDAY($F757,2)=5,NOT(ISBLANK($F757))),$H757,"")</f>
        <v/>
      </c>
      <c r="Q757" s="186" t="str">
        <f aca="false">IF(AND(WEEKDAY($F757,2)=6,NOT(ISBLANK($F757))),$H757,"")</f>
        <v/>
      </c>
      <c r="R757" s="273" t="e">
        <f aca="false">IF(AND(R754&gt;=$F757,R754&lt;=$G757,NOT(ISBLANK($F757))),$H757,"")</f>
        <v>#VALUE!</v>
      </c>
    </row>
    <row r="758" customFormat="false" ht="15.05" hidden="false" customHeight="false" outlineLevel="0" collapsed="false">
      <c r="G758" s="197"/>
      <c r="I758" s="197"/>
      <c r="K758" s="197"/>
      <c r="L758" s="186" t="str">
        <f aca="false">IF(AND(WEEKDAY($F758,2)=1,NOT(ISBLANK($F758))),$H758,"")</f>
        <v/>
      </c>
      <c r="M758" s="186" t="str">
        <f aca="false">IF(AND(WEEKDAY($F758,2)=2,NOT(ISBLANK($F758))),$H758,"")</f>
        <v/>
      </c>
      <c r="N758" s="186" t="str">
        <f aca="false">IF(AND(WEEKDAY($F758,2)=3,NOT(ISBLANK($F758))),$H758,"")</f>
        <v/>
      </c>
      <c r="O758" s="186" t="str">
        <f aca="false">IF(AND(WEEKDAY($F758,2)=4,NOT(ISBLANK($F758))),$H758,"")</f>
        <v/>
      </c>
      <c r="P758" s="186" t="str">
        <f aca="false">IF(AND(WEEKDAY($F758,2)=5,NOT(ISBLANK($F758))),$H758,"")</f>
        <v/>
      </c>
      <c r="Q758" s="186" t="str">
        <f aca="false">IF(AND(WEEKDAY($F758,2)=6,NOT(ISBLANK($F758))),$H758,"")</f>
        <v/>
      </c>
      <c r="R758" s="273" t="e">
        <f aca="false">IF(AND(R755&gt;=$F758,R755&lt;=$G758,NOT(ISBLANK($F758))),$H758,"")</f>
        <v>#VALUE!</v>
      </c>
    </row>
    <row r="759" customFormat="false" ht="15.05" hidden="false" customHeight="false" outlineLevel="0" collapsed="false">
      <c r="G759" s="197"/>
      <c r="I759" s="197"/>
      <c r="K759" s="197"/>
      <c r="L759" s="186" t="str">
        <f aca="false">IF(AND(WEEKDAY($F759,2)=1,NOT(ISBLANK($F759))),$H759,"")</f>
        <v/>
      </c>
      <c r="M759" s="186" t="str">
        <f aca="false">IF(AND(WEEKDAY($F759,2)=2,NOT(ISBLANK($F759))),$H759,"")</f>
        <v/>
      </c>
      <c r="N759" s="186" t="str">
        <f aca="false">IF(AND(WEEKDAY($F759,2)=3,NOT(ISBLANK($F759))),$H759,"")</f>
        <v/>
      </c>
      <c r="O759" s="186" t="str">
        <f aca="false">IF(AND(WEEKDAY($F759,2)=4,NOT(ISBLANK($F759))),$H759,"")</f>
        <v/>
      </c>
      <c r="P759" s="186" t="str">
        <f aca="false">IF(AND(WEEKDAY($F759,2)=5,NOT(ISBLANK($F759))),$H759,"")</f>
        <v/>
      </c>
      <c r="Q759" s="186" t="str">
        <f aca="false">IF(AND(WEEKDAY($F759,2)=6,NOT(ISBLANK($F759))),$H759,"")</f>
        <v/>
      </c>
      <c r="R759" s="273" t="str">
        <f aca="false">IF(AND(R756&gt;=$F759,R756&lt;=$G759,NOT(ISBLANK($F759))),$H759,"")</f>
        <v/>
      </c>
    </row>
    <row r="760" customFormat="false" ht="15.05" hidden="false" customHeight="false" outlineLevel="0" collapsed="false">
      <c r="G760" s="197"/>
      <c r="I760" s="197"/>
      <c r="K760" s="197"/>
      <c r="L760" s="186" t="str">
        <f aca="false">IF(AND(WEEKDAY($F760,2)=1,NOT(ISBLANK($F760))),$H760,"")</f>
        <v/>
      </c>
      <c r="M760" s="186" t="str">
        <f aca="false">IF(AND(WEEKDAY($F760,2)=2,NOT(ISBLANK($F760))),$H760,"")</f>
        <v/>
      </c>
      <c r="N760" s="186" t="str">
        <f aca="false">IF(AND(WEEKDAY($F760,2)=3,NOT(ISBLANK($F760))),$H760,"")</f>
        <v/>
      </c>
      <c r="O760" s="186" t="str">
        <f aca="false">IF(AND(WEEKDAY($F760,2)=4,NOT(ISBLANK($F760))),$H760,"")</f>
        <v/>
      </c>
      <c r="P760" s="186" t="str">
        <f aca="false">IF(AND(WEEKDAY($F760,2)=5,NOT(ISBLANK($F760))),$H760,"")</f>
        <v/>
      </c>
      <c r="Q760" s="186" t="str">
        <f aca="false">IF(AND(WEEKDAY($F760,2)=6,NOT(ISBLANK($F760))),$H760,"")</f>
        <v/>
      </c>
      <c r="R760" s="273" t="e">
        <f aca="false">IF(AND(R757&gt;=$F760,R757&lt;=$G760,NOT(ISBLANK($F760))),$H760,"")</f>
        <v>#VALUE!</v>
      </c>
    </row>
    <row r="761" customFormat="false" ht="15.05" hidden="false" customHeight="false" outlineLevel="0" collapsed="false">
      <c r="G761" s="197"/>
      <c r="I761" s="197"/>
      <c r="K761" s="197"/>
      <c r="L761" s="186" t="str">
        <f aca="false">IF(AND(WEEKDAY($F761,2)=1,NOT(ISBLANK($F761))),$H761,"")</f>
        <v/>
      </c>
      <c r="M761" s="186" t="str">
        <f aca="false">IF(AND(WEEKDAY($F761,2)=2,NOT(ISBLANK($F761))),$H761,"")</f>
        <v/>
      </c>
      <c r="N761" s="186" t="str">
        <f aca="false">IF(AND(WEEKDAY($F761,2)=3,NOT(ISBLANK($F761))),$H761,"")</f>
        <v/>
      </c>
      <c r="O761" s="186" t="str">
        <f aca="false">IF(AND(WEEKDAY($F761,2)=4,NOT(ISBLANK($F761))),$H761,"")</f>
        <v/>
      </c>
      <c r="P761" s="186" t="str">
        <f aca="false">IF(AND(WEEKDAY($F761,2)=5,NOT(ISBLANK($F761))),$H761,"")</f>
        <v/>
      </c>
      <c r="Q761" s="186" t="str">
        <f aca="false">IF(AND(WEEKDAY($F761,2)=6,NOT(ISBLANK($F761))),$H761,"")</f>
        <v/>
      </c>
      <c r="R761" s="273" t="e">
        <f aca="false">IF(AND(R758&gt;=$F761,R758&lt;=$G761,NOT(ISBLANK($F761))),$H761,"")</f>
        <v>#VALUE!</v>
      </c>
    </row>
    <row r="762" customFormat="false" ht="15.05" hidden="false" customHeight="false" outlineLevel="0" collapsed="false">
      <c r="G762" s="197"/>
      <c r="I762" s="197"/>
      <c r="K762" s="197"/>
      <c r="L762" s="186" t="str">
        <f aca="false">IF(AND(WEEKDAY($F762,2)=1,NOT(ISBLANK($F762))),$H762,"")</f>
        <v/>
      </c>
      <c r="M762" s="186" t="str">
        <f aca="false">IF(AND(WEEKDAY($F762,2)=2,NOT(ISBLANK($F762))),$H762,"")</f>
        <v/>
      </c>
      <c r="N762" s="186" t="str">
        <f aca="false">IF(AND(WEEKDAY($F762,2)=3,NOT(ISBLANK($F762))),$H762,"")</f>
        <v/>
      </c>
      <c r="O762" s="186" t="str">
        <f aca="false">IF(AND(WEEKDAY($F762,2)=4,NOT(ISBLANK($F762))),$H762,"")</f>
        <v/>
      </c>
      <c r="P762" s="186" t="str">
        <f aca="false">IF(AND(WEEKDAY($F762,2)=5,NOT(ISBLANK($F762))),$H762,"")</f>
        <v/>
      </c>
      <c r="Q762" s="186" t="str">
        <f aca="false">IF(AND(WEEKDAY($F762,2)=6,NOT(ISBLANK($F762))),$H762,"")</f>
        <v/>
      </c>
      <c r="R762" s="273" t="str">
        <f aca="false">IF(AND(R759&gt;=$F762,R759&lt;=$G762,NOT(ISBLANK($F762))),$H762,"")</f>
        <v/>
      </c>
    </row>
    <row r="763" customFormat="false" ht="15.05" hidden="false" customHeight="false" outlineLevel="0" collapsed="false">
      <c r="G763" s="197"/>
      <c r="I763" s="197"/>
      <c r="K763" s="197"/>
      <c r="L763" s="186" t="str">
        <f aca="false">IF(AND(WEEKDAY($F763,2)=1,NOT(ISBLANK($F763))),$H763,"")</f>
        <v/>
      </c>
      <c r="M763" s="186" t="str">
        <f aca="false">IF(AND(WEEKDAY($F763,2)=2,NOT(ISBLANK($F763))),$H763,"")</f>
        <v/>
      </c>
      <c r="N763" s="186" t="str">
        <f aca="false">IF(AND(WEEKDAY($F763,2)=3,NOT(ISBLANK($F763))),$H763,"")</f>
        <v/>
      </c>
      <c r="O763" s="186" t="str">
        <f aca="false">IF(AND(WEEKDAY($F763,2)=4,NOT(ISBLANK($F763))),$H763,"")</f>
        <v/>
      </c>
      <c r="P763" s="186" t="str">
        <f aca="false">IF(AND(WEEKDAY($F763,2)=5,NOT(ISBLANK($F763))),$H763,"")</f>
        <v/>
      </c>
      <c r="Q763" s="186" t="str">
        <f aca="false">IF(AND(WEEKDAY($F763,2)=6,NOT(ISBLANK($F763))),$H763,"")</f>
        <v/>
      </c>
      <c r="R763" s="273" t="e">
        <f aca="false">IF(AND(R760&gt;=$F763,R760&lt;=$G763,NOT(ISBLANK($F763))),$H763,"")</f>
        <v>#VALUE!</v>
      </c>
    </row>
    <row r="764" customFormat="false" ht="15.05" hidden="false" customHeight="false" outlineLevel="0" collapsed="false">
      <c r="G764" s="197"/>
      <c r="I764" s="197"/>
      <c r="K764" s="197"/>
      <c r="L764" s="186" t="str">
        <f aca="false">IF(AND(WEEKDAY($F764,2)=1,NOT(ISBLANK($F764))),$H764,"")</f>
        <v/>
      </c>
      <c r="M764" s="186" t="str">
        <f aca="false">IF(AND(WEEKDAY($F764,2)=2,NOT(ISBLANK($F764))),$H764,"")</f>
        <v/>
      </c>
      <c r="N764" s="186" t="str">
        <f aca="false">IF(AND(WEEKDAY($F764,2)=3,NOT(ISBLANK($F764))),$H764,"")</f>
        <v/>
      </c>
      <c r="O764" s="186" t="str">
        <f aca="false">IF(AND(WEEKDAY($F764,2)=4,NOT(ISBLANK($F764))),$H764,"")</f>
        <v/>
      </c>
      <c r="P764" s="186" t="str">
        <f aca="false">IF(AND(WEEKDAY($F764,2)=5,NOT(ISBLANK($F764))),$H764,"")</f>
        <v/>
      </c>
      <c r="Q764" s="186" t="str">
        <f aca="false">IF(AND(WEEKDAY($F764,2)=6,NOT(ISBLANK($F764))),$H764,"")</f>
        <v/>
      </c>
      <c r="R764" s="273" t="e">
        <f aca="false">IF(AND(R761&gt;=$F764,R761&lt;=$G764,NOT(ISBLANK($F764))),$H764,"")</f>
        <v>#VALUE!</v>
      </c>
    </row>
    <row r="765" customFormat="false" ht="15.05" hidden="false" customHeight="false" outlineLevel="0" collapsed="false">
      <c r="G765" s="197"/>
      <c r="I765" s="197"/>
      <c r="K765" s="197"/>
      <c r="L765" s="186" t="str">
        <f aca="false">IF(AND(WEEKDAY($F765,2)=1,NOT(ISBLANK($F765))),$H765,"")</f>
        <v/>
      </c>
      <c r="M765" s="186" t="str">
        <f aca="false">IF(AND(WEEKDAY($F765,2)=2,NOT(ISBLANK($F765))),$H765,"")</f>
        <v/>
      </c>
      <c r="N765" s="186" t="str">
        <f aca="false">IF(AND(WEEKDAY($F765,2)=3,NOT(ISBLANK($F765))),$H765,"")</f>
        <v/>
      </c>
      <c r="O765" s="186" t="str">
        <f aca="false">IF(AND(WEEKDAY($F765,2)=4,NOT(ISBLANK($F765))),$H765,"")</f>
        <v/>
      </c>
      <c r="P765" s="186" t="str">
        <f aca="false">IF(AND(WEEKDAY($F765,2)=5,NOT(ISBLANK($F765))),$H765,"")</f>
        <v/>
      </c>
      <c r="Q765" s="186" t="str">
        <f aca="false">IF(AND(WEEKDAY($F765,2)=6,NOT(ISBLANK($F765))),$H765,"")</f>
        <v/>
      </c>
      <c r="R765" s="273" t="str">
        <f aca="false">IF(AND(R762&gt;=$F765,R762&lt;=$G765,NOT(ISBLANK($F765))),$H765,"")</f>
        <v/>
      </c>
    </row>
    <row r="766" customFormat="false" ht="15.05" hidden="false" customHeight="false" outlineLevel="0" collapsed="false">
      <c r="G766" s="197"/>
      <c r="I766" s="197"/>
      <c r="K766" s="197"/>
      <c r="L766" s="186" t="str">
        <f aca="false">IF(AND(WEEKDAY($F766,2)=1,NOT(ISBLANK($F766))),$H766,"")</f>
        <v/>
      </c>
      <c r="M766" s="186" t="str">
        <f aca="false">IF(AND(WEEKDAY($F766,2)=2,NOT(ISBLANK($F766))),$H766,"")</f>
        <v/>
      </c>
      <c r="N766" s="186" t="str">
        <f aca="false">IF(AND(WEEKDAY($F766,2)=3,NOT(ISBLANK($F766))),$H766,"")</f>
        <v/>
      </c>
      <c r="O766" s="186" t="str">
        <f aca="false">IF(AND(WEEKDAY($F766,2)=4,NOT(ISBLANK($F766))),$H766,"")</f>
        <v/>
      </c>
      <c r="P766" s="186" t="str">
        <f aca="false">IF(AND(WEEKDAY($F766,2)=5,NOT(ISBLANK($F766))),$H766,"")</f>
        <v/>
      </c>
      <c r="Q766" s="186" t="str">
        <f aca="false">IF(AND(WEEKDAY($F766,2)=6,NOT(ISBLANK($F766))),$H766,"")</f>
        <v/>
      </c>
      <c r="R766" s="273" t="e">
        <f aca="false">IF(AND(R763&gt;=$F766,R763&lt;=$G766,NOT(ISBLANK($F766))),$H766,"")</f>
        <v>#VALUE!</v>
      </c>
    </row>
    <row r="767" customFormat="false" ht="15.05" hidden="false" customHeight="false" outlineLevel="0" collapsed="false">
      <c r="G767" s="197"/>
      <c r="I767" s="197"/>
      <c r="K767" s="197"/>
      <c r="L767" s="186" t="str">
        <f aca="false">IF(AND(WEEKDAY($F767,2)=1,NOT(ISBLANK($F767))),$H767,"")</f>
        <v/>
      </c>
      <c r="M767" s="186" t="str">
        <f aca="false">IF(AND(WEEKDAY($F767,2)=2,NOT(ISBLANK($F767))),$H767,"")</f>
        <v/>
      </c>
      <c r="N767" s="186" t="str">
        <f aca="false">IF(AND(WEEKDAY($F767,2)=3,NOT(ISBLANK($F767))),$H767,"")</f>
        <v/>
      </c>
      <c r="O767" s="186" t="str">
        <f aca="false">IF(AND(WEEKDAY($F767,2)=4,NOT(ISBLANK($F767))),$H767,"")</f>
        <v/>
      </c>
      <c r="P767" s="186" t="str">
        <f aca="false">IF(AND(WEEKDAY($F767,2)=5,NOT(ISBLANK($F767))),$H767,"")</f>
        <v/>
      </c>
      <c r="Q767" s="186" t="str">
        <f aca="false">IF(AND(WEEKDAY($F767,2)=6,NOT(ISBLANK($F767))),$H767,"")</f>
        <v/>
      </c>
      <c r="R767" s="273" t="e">
        <f aca="false">IF(AND(R764&gt;=$F767,R764&lt;=$G767,NOT(ISBLANK($F767))),$H767,"")</f>
        <v>#VALUE!</v>
      </c>
    </row>
    <row r="768" customFormat="false" ht="15.05" hidden="false" customHeight="false" outlineLevel="0" collapsed="false">
      <c r="G768" s="197"/>
      <c r="I768" s="197"/>
      <c r="K768" s="197"/>
      <c r="L768" s="186" t="str">
        <f aca="false">IF(AND(WEEKDAY($F768,2)=1,NOT(ISBLANK($F768))),$H768,"")</f>
        <v/>
      </c>
      <c r="M768" s="186" t="str">
        <f aca="false">IF(AND(WEEKDAY($F768,2)=2,NOT(ISBLANK($F768))),$H768,"")</f>
        <v/>
      </c>
      <c r="N768" s="186" t="str">
        <f aca="false">IF(AND(WEEKDAY($F768,2)=3,NOT(ISBLANK($F768))),$H768,"")</f>
        <v/>
      </c>
      <c r="O768" s="186" t="str">
        <f aca="false">IF(AND(WEEKDAY($F768,2)=4,NOT(ISBLANK($F768))),$H768,"")</f>
        <v/>
      </c>
      <c r="P768" s="186" t="str">
        <f aca="false">IF(AND(WEEKDAY($F768,2)=5,NOT(ISBLANK($F768))),$H768,"")</f>
        <v/>
      </c>
      <c r="Q768" s="186" t="str">
        <f aca="false">IF(AND(WEEKDAY($F768,2)=6,NOT(ISBLANK($F768))),$H768,"")</f>
        <v/>
      </c>
      <c r="R768" s="273" t="str">
        <f aca="false">IF(AND(R765&gt;=$F768,R765&lt;=$G768,NOT(ISBLANK($F768))),$H768,"")</f>
        <v/>
      </c>
    </row>
    <row r="769" customFormat="false" ht="15.05" hidden="false" customHeight="false" outlineLevel="0" collapsed="false">
      <c r="G769" s="197"/>
      <c r="I769" s="197"/>
      <c r="K769" s="197"/>
      <c r="L769" s="186" t="str">
        <f aca="false">IF(AND(WEEKDAY($F769,2)=1,NOT(ISBLANK($F769))),$H769,"")</f>
        <v/>
      </c>
      <c r="M769" s="186" t="str">
        <f aca="false">IF(AND(WEEKDAY($F769,2)=2,NOT(ISBLANK($F769))),$H769,"")</f>
        <v/>
      </c>
      <c r="N769" s="186" t="str">
        <f aca="false">IF(AND(WEEKDAY($F769,2)=3,NOT(ISBLANK($F769))),$H769,"")</f>
        <v/>
      </c>
      <c r="O769" s="186" t="str">
        <f aca="false">IF(AND(WEEKDAY($F769,2)=4,NOT(ISBLANK($F769))),$H769,"")</f>
        <v/>
      </c>
      <c r="P769" s="186" t="str">
        <f aca="false">IF(AND(WEEKDAY($F769,2)=5,NOT(ISBLANK($F769))),$H769,"")</f>
        <v/>
      </c>
      <c r="Q769" s="186" t="str">
        <f aca="false">IF(AND(WEEKDAY($F769,2)=6,NOT(ISBLANK($F769))),$H769,"")</f>
        <v/>
      </c>
      <c r="R769" s="273" t="e">
        <f aca="false">IF(AND(R766&gt;=$F769,R766&lt;=$G769,NOT(ISBLANK($F769))),$H769,"")</f>
        <v>#VALUE!</v>
      </c>
    </row>
    <row r="770" customFormat="false" ht="15.05" hidden="false" customHeight="false" outlineLevel="0" collapsed="false">
      <c r="G770" s="197"/>
      <c r="I770" s="197"/>
      <c r="K770" s="197"/>
      <c r="L770" s="186" t="str">
        <f aca="false">IF(AND(WEEKDAY($F770,2)=1,NOT(ISBLANK($F770))),$H770,"")</f>
        <v/>
      </c>
      <c r="M770" s="186" t="str">
        <f aca="false">IF(AND(WEEKDAY($F770,2)=2,NOT(ISBLANK($F770))),$H770,"")</f>
        <v/>
      </c>
      <c r="N770" s="186" t="str">
        <f aca="false">IF(AND(WEEKDAY($F770,2)=3,NOT(ISBLANK($F770))),$H770,"")</f>
        <v/>
      </c>
      <c r="O770" s="186" t="str">
        <f aca="false">IF(AND(WEEKDAY($F770,2)=4,NOT(ISBLANK($F770))),$H770,"")</f>
        <v/>
      </c>
      <c r="P770" s="186" t="str">
        <f aca="false">IF(AND(WEEKDAY($F770,2)=5,NOT(ISBLANK($F770))),$H770,"")</f>
        <v/>
      </c>
      <c r="Q770" s="186" t="str">
        <f aca="false">IF(AND(WEEKDAY($F770,2)=6,NOT(ISBLANK($F770))),$H770,"")</f>
        <v/>
      </c>
      <c r="R770" s="273" t="e">
        <f aca="false">IF(AND(R767&gt;=$F770,R767&lt;=$G770,NOT(ISBLANK($F770))),$H770,"")</f>
        <v>#VALUE!</v>
      </c>
    </row>
    <row r="771" customFormat="false" ht="15.05" hidden="false" customHeight="false" outlineLevel="0" collapsed="false">
      <c r="G771" s="197"/>
      <c r="I771" s="197"/>
      <c r="K771" s="197"/>
      <c r="L771" s="186" t="str">
        <f aca="false">IF(AND(WEEKDAY($F771,2)=1,NOT(ISBLANK($F771))),$H771,"")</f>
        <v/>
      </c>
      <c r="M771" s="186" t="str">
        <f aca="false">IF(AND(WEEKDAY($F771,2)=2,NOT(ISBLANK($F771))),$H771,"")</f>
        <v/>
      </c>
      <c r="N771" s="186" t="str">
        <f aca="false">IF(AND(WEEKDAY($F771,2)=3,NOT(ISBLANK($F771))),$H771,"")</f>
        <v/>
      </c>
      <c r="O771" s="186" t="str">
        <f aca="false">IF(AND(WEEKDAY($F771,2)=4,NOT(ISBLANK($F771))),$H771,"")</f>
        <v/>
      </c>
      <c r="P771" s="186" t="str">
        <f aca="false">IF(AND(WEEKDAY($F771,2)=5,NOT(ISBLANK($F771))),$H771,"")</f>
        <v/>
      </c>
      <c r="Q771" s="186" t="str">
        <f aca="false">IF(AND(WEEKDAY($F771,2)=6,NOT(ISBLANK($F771))),$H771,"")</f>
        <v/>
      </c>
      <c r="R771" s="273" t="str">
        <f aca="false">IF(AND(R768&gt;=$F771,R768&lt;=$G771,NOT(ISBLANK($F771))),$H771,"")</f>
        <v/>
      </c>
    </row>
    <row r="772" customFormat="false" ht="15.05" hidden="false" customHeight="false" outlineLevel="0" collapsed="false">
      <c r="G772" s="197"/>
      <c r="I772" s="197"/>
      <c r="K772" s="197"/>
      <c r="L772" s="186" t="str">
        <f aca="false">IF(AND(WEEKDAY($F772,2)=1,NOT(ISBLANK($F772))),$H772,"")</f>
        <v/>
      </c>
      <c r="M772" s="186" t="str">
        <f aca="false">IF(AND(WEEKDAY($F772,2)=2,NOT(ISBLANK($F772))),$H772,"")</f>
        <v/>
      </c>
      <c r="N772" s="186" t="str">
        <f aca="false">IF(AND(WEEKDAY($F772,2)=3,NOT(ISBLANK($F772))),$H772,"")</f>
        <v/>
      </c>
      <c r="O772" s="186" t="str">
        <f aca="false">IF(AND(WEEKDAY($F772,2)=4,NOT(ISBLANK($F772))),$H772,"")</f>
        <v/>
      </c>
      <c r="P772" s="186" t="str">
        <f aca="false">IF(AND(WEEKDAY($F772,2)=5,NOT(ISBLANK($F772))),$H772,"")</f>
        <v/>
      </c>
      <c r="Q772" s="186" t="str">
        <f aca="false">IF(AND(WEEKDAY($F772,2)=6,NOT(ISBLANK($F772))),$H772,"")</f>
        <v/>
      </c>
      <c r="R772" s="273" t="e">
        <f aca="false">IF(AND(R769&gt;=$F772,R769&lt;=$G772,NOT(ISBLANK($F772))),$H772,"")</f>
        <v>#VALUE!</v>
      </c>
    </row>
    <row r="773" customFormat="false" ht="15.05" hidden="false" customHeight="false" outlineLevel="0" collapsed="false">
      <c r="G773" s="197"/>
      <c r="I773" s="197"/>
      <c r="K773" s="197"/>
      <c r="L773" s="186" t="str">
        <f aca="false">IF(AND(WEEKDAY($F773,2)=1,NOT(ISBLANK($F773))),$H773,"")</f>
        <v/>
      </c>
      <c r="M773" s="186" t="str">
        <f aca="false">IF(AND(WEEKDAY($F773,2)=2,NOT(ISBLANK($F773))),$H773,"")</f>
        <v/>
      </c>
      <c r="N773" s="186" t="str">
        <f aca="false">IF(AND(WEEKDAY($F773,2)=3,NOT(ISBLANK($F773))),$H773,"")</f>
        <v/>
      </c>
      <c r="O773" s="186" t="str">
        <f aca="false">IF(AND(WEEKDAY($F773,2)=4,NOT(ISBLANK($F773))),$H773,"")</f>
        <v/>
      </c>
      <c r="P773" s="186" t="str">
        <f aca="false">IF(AND(WEEKDAY($F773,2)=5,NOT(ISBLANK($F773))),$H773,"")</f>
        <v/>
      </c>
      <c r="Q773" s="186" t="str">
        <f aca="false">IF(AND(WEEKDAY($F773,2)=6,NOT(ISBLANK($F773))),$H773,"")</f>
        <v/>
      </c>
      <c r="R773" s="273" t="e">
        <f aca="false">IF(AND(R770&gt;=$F773,R770&lt;=$G773,NOT(ISBLANK($F773))),$H773,"")</f>
        <v>#VALUE!</v>
      </c>
    </row>
    <row r="774" customFormat="false" ht="15.05" hidden="false" customHeight="false" outlineLevel="0" collapsed="false">
      <c r="G774" s="197"/>
      <c r="I774" s="197"/>
      <c r="K774" s="197"/>
      <c r="L774" s="186" t="str">
        <f aca="false">IF(AND(WEEKDAY($F774,2)=1,NOT(ISBLANK($F774))),$H774,"")</f>
        <v/>
      </c>
      <c r="M774" s="186" t="str">
        <f aca="false">IF(AND(WEEKDAY($F774,2)=2,NOT(ISBLANK($F774))),$H774,"")</f>
        <v/>
      </c>
      <c r="N774" s="186" t="str">
        <f aca="false">IF(AND(WEEKDAY($F774,2)=3,NOT(ISBLANK($F774))),$H774,"")</f>
        <v/>
      </c>
      <c r="O774" s="186" t="str">
        <f aca="false">IF(AND(WEEKDAY($F774,2)=4,NOT(ISBLANK($F774))),$H774,"")</f>
        <v/>
      </c>
      <c r="P774" s="186" t="str">
        <f aca="false">IF(AND(WEEKDAY($F774,2)=5,NOT(ISBLANK($F774))),$H774,"")</f>
        <v/>
      </c>
      <c r="Q774" s="186" t="str">
        <f aca="false">IF(AND(WEEKDAY($F774,2)=6,NOT(ISBLANK($F774))),$H774,"")</f>
        <v/>
      </c>
      <c r="R774" s="273" t="str">
        <f aca="false">IF(AND(R771&gt;=$F774,R771&lt;=$G774,NOT(ISBLANK($F774))),$H774,"")</f>
        <v/>
      </c>
    </row>
    <row r="775" customFormat="false" ht="15.05" hidden="false" customHeight="false" outlineLevel="0" collapsed="false">
      <c r="G775" s="197"/>
      <c r="I775" s="197"/>
      <c r="K775" s="197"/>
      <c r="L775" s="186" t="str">
        <f aca="false">IF(AND(WEEKDAY($F775,2)=1,NOT(ISBLANK($F775))),$H775,"")</f>
        <v/>
      </c>
      <c r="M775" s="186" t="str">
        <f aca="false">IF(AND(WEEKDAY($F775,2)=2,NOT(ISBLANK($F775))),$H775,"")</f>
        <v/>
      </c>
      <c r="N775" s="186" t="str">
        <f aca="false">IF(AND(WEEKDAY($F775,2)=3,NOT(ISBLANK($F775))),$H775,"")</f>
        <v/>
      </c>
      <c r="O775" s="186" t="str">
        <f aca="false">IF(AND(WEEKDAY($F775,2)=4,NOT(ISBLANK($F775))),$H775,"")</f>
        <v/>
      </c>
      <c r="P775" s="186" t="str">
        <f aca="false">IF(AND(WEEKDAY($F775,2)=5,NOT(ISBLANK($F775))),$H775,"")</f>
        <v/>
      </c>
      <c r="Q775" s="186" t="str">
        <f aca="false">IF(AND(WEEKDAY($F775,2)=6,NOT(ISBLANK($F775))),$H775,"")</f>
        <v/>
      </c>
      <c r="R775" s="273" t="e">
        <f aca="false">IF(AND(R772&gt;=$F775,R772&lt;=$G775,NOT(ISBLANK($F775))),$H775,"")</f>
        <v>#VALUE!</v>
      </c>
    </row>
    <row r="776" customFormat="false" ht="15.05" hidden="false" customHeight="false" outlineLevel="0" collapsed="false">
      <c r="G776" s="197"/>
      <c r="I776" s="197"/>
      <c r="K776" s="197"/>
      <c r="L776" s="186" t="str">
        <f aca="false">IF(AND(WEEKDAY($F776,2)=1,NOT(ISBLANK($F776))),$H776,"")</f>
        <v/>
      </c>
      <c r="M776" s="186" t="str">
        <f aca="false">IF(AND(WEEKDAY($F776,2)=2,NOT(ISBLANK($F776))),$H776,"")</f>
        <v/>
      </c>
      <c r="N776" s="186" t="str">
        <f aca="false">IF(AND(WEEKDAY($F776,2)=3,NOT(ISBLANK($F776))),$H776,"")</f>
        <v/>
      </c>
      <c r="O776" s="186" t="str">
        <f aca="false">IF(AND(WEEKDAY($F776,2)=4,NOT(ISBLANK($F776))),$H776,"")</f>
        <v/>
      </c>
      <c r="P776" s="186" t="str">
        <f aca="false">IF(AND(WEEKDAY($F776,2)=5,NOT(ISBLANK($F776))),$H776,"")</f>
        <v/>
      </c>
      <c r="Q776" s="186" t="str">
        <f aca="false">IF(AND(WEEKDAY($F776,2)=6,NOT(ISBLANK($F776))),$H776,"")</f>
        <v/>
      </c>
      <c r="R776" s="273" t="e">
        <f aca="false">IF(AND(R773&gt;=$F776,R773&lt;=$G776,NOT(ISBLANK($F776))),$H776,"")</f>
        <v>#VALUE!</v>
      </c>
    </row>
    <row r="777" customFormat="false" ht="15.05" hidden="false" customHeight="false" outlineLevel="0" collapsed="false">
      <c r="G777" s="197"/>
      <c r="I777" s="197"/>
      <c r="K777" s="197"/>
      <c r="L777" s="186" t="str">
        <f aca="false">IF(AND(WEEKDAY($F777,2)=1,NOT(ISBLANK($F777))),$H777,"")</f>
        <v/>
      </c>
      <c r="M777" s="186" t="str">
        <f aca="false">IF(AND(WEEKDAY($F777,2)=2,NOT(ISBLANK($F777))),$H777,"")</f>
        <v/>
      </c>
      <c r="N777" s="186" t="str">
        <f aca="false">IF(AND(WEEKDAY($F777,2)=3,NOT(ISBLANK($F777))),$H777,"")</f>
        <v/>
      </c>
      <c r="O777" s="186" t="str">
        <f aca="false">IF(AND(WEEKDAY($F777,2)=4,NOT(ISBLANK($F777))),$H777,"")</f>
        <v/>
      </c>
      <c r="P777" s="186" t="str">
        <f aca="false">IF(AND(WEEKDAY($F777,2)=5,NOT(ISBLANK($F777))),$H777,"")</f>
        <v/>
      </c>
      <c r="Q777" s="186" t="str">
        <f aca="false">IF(AND(WEEKDAY($F777,2)=6,NOT(ISBLANK($F777))),$H777,"")</f>
        <v/>
      </c>
      <c r="R777" s="273" t="str">
        <f aca="false">IF(AND(R774&gt;=$F777,R774&lt;=$G777,NOT(ISBLANK($F777))),$H777,"")</f>
        <v/>
      </c>
    </row>
    <row r="778" customFormat="false" ht="15.05" hidden="false" customHeight="false" outlineLevel="0" collapsed="false">
      <c r="G778" s="197"/>
      <c r="I778" s="197"/>
      <c r="K778" s="197"/>
      <c r="L778" s="186" t="str">
        <f aca="false">IF(AND(WEEKDAY($F778,2)=1,NOT(ISBLANK($F778))),$H778,"")</f>
        <v/>
      </c>
      <c r="M778" s="186" t="str">
        <f aca="false">IF(AND(WEEKDAY($F778,2)=2,NOT(ISBLANK($F778))),$H778,"")</f>
        <v/>
      </c>
      <c r="N778" s="186" t="str">
        <f aca="false">IF(AND(WEEKDAY($F778,2)=3,NOT(ISBLANK($F778))),$H778,"")</f>
        <v/>
      </c>
      <c r="O778" s="186" t="str">
        <f aca="false">IF(AND(WEEKDAY($F778,2)=4,NOT(ISBLANK($F778))),$H778,"")</f>
        <v/>
      </c>
      <c r="P778" s="186" t="str">
        <f aca="false">IF(AND(WEEKDAY($F778,2)=5,NOT(ISBLANK($F778))),$H778,"")</f>
        <v/>
      </c>
      <c r="Q778" s="186" t="str">
        <f aca="false">IF(AND(WEEKDAY($F778,2)=6,NOT(ISBLANK($F778))),$H778,"")</f>
        <v/>
      </c>
      <c r="R778" s="273" t="e">
        <f aca="false">IF(AND(R775&gt;=$F778,R775&lt;=$G778,NOT(ISBLANK($F778))),$H778,"")</f>
        <v>#VALUE!</v>
      </c>
    </row>
    <row r="779" customFormat="false" ht="15.05" hidden="false" customHeight="false" outlineLevel="0" collapsed="false">
      <c r="G779" s="197"/>
      <c r="I779" s="197"/>
      <c r="K779" s="197"/>
      <c r="L779" s="186" t="str">
        <f aca="false">IF(AND(WEEKDAY($F779,2)=1,NOT(ISBLANK($F779))),$H779,"")</f>
        <v/>
      </c>
      <c r="M779" s="186" t="str">
        <f aca="false">IF(AND(WEEKDAY($F779,2)=2,NOT(ISBLANK($F779))),$H779,"")</f>
        <v/>
      </c>
      <c r="N779" s="186" t="str">
        <f aca="false">IF(AND(WEEKDAY($F779,2)=3,NOT(ISBLANK($F779))),$H779,"")</f>
        <v/>
      </c>
      <c r="O779" s="186" t="str">
        <f aca="false">IF(AND(WEEKDAY($F779,2)=4,NOT(ISBLANK($F779))),$H779,"")</f>
        <v/>
      </c>
      <c r="P779" s="186" t="str">
        <f aca="false">IF(AND(WEEKDAY($F779,2)=5,NOT(ISBLANK($F779))),$H779,"")</f>
        <v/>
      </c>
      <c r="Q779" s="186" t="str">
        <f aca="false">IF(AND(WEEKDAY($F779,2)=6,NOT(ISBLANK($F779))),$H779,"")</f>
        <v/>
      </c>
      <c r="R779" s="273" t="e">
        <f aca="false">IF(AND(R776&gt;=$F779,R776&lt;=$G779,NOT(ISBLANK($F779))),$H779,"")</f>
        <v>#VALUE!</v>
      </c>
    </row>
    <row r="780" customFormat="false" ht="15.05" hidden="false" customHeight="false" outlineLevel="0" collapsed="false">
      <c r="G780" s="197"/>
      <c r="I780" s="197"/>
      <c r="K780" s="197"/>
      <c r="L780" s="186" t="str">
        <f aca="false">IF(AND(WEEKDAY($F780,2)=1,NOT(ISBLANK($F780))),$H780,"")</f>
        <v/>
      </c>
      <c r="M780" s="186" t="str">
        <f aca="false">IF(AND(WEEKDAY($F780,2)=2,NOT(ISBLANK($F780))),$H780,"")</f>
        <v/>
      </c>
      <c r="N780" s="186" t="str">
        <f aca="false">IF(AND(WEEKDAY($F780,2)=3,NOT(ISBLANK($F780))),$H780,"")</f>
        <v/>
      </c>
      <c r="O780" s="186" t="str">
        <f aca="false">IF(AND(WEEKDAY($F780,2)=4,NOT(ISBLANK($F780))),$H780,"")</f>
        <v/>
      </c>
      <c r="P780" s="186" t="str">
        <f aca="false">IF(AND(WEEKDAY($F780,2)=5,NOT(ISBLANK($F780))),$H780,"")</f>
        <v/>
      </c>
      <c r="Q780" s="186" t="str">
        <f aca="false">IF(AND(WEEKDAY($F780,2)=6,NOT(ISBLANK($F780))),$H780,"")</f>
        <v/>
      </c>
      <c r="R780" s="273" t="str">
        <f aca="false">IF(AND(R777&gt;=$F780,R777&lt;=$G780,NOT(ISBLANK($F780))),$H780,"")</f>
        <v/>
      </c>
    </row>
    <row r="781" customFormat="false" ht="15.05" hidden="false" customHeight="false" outlineLevel="0" collapsed="false">
      <c r="G781" s="197"/>
      <c r="I781" s="197"/>
      <c r="K781" s="197"/>
      <c r="L781" s="186" t="str">
        <f aca="false">IF(AND(WEEKDAY($F781,2)=1,NOT(ISBLANK($F781))),$H781,"")</f>
        <v/>
      </c>
      <c r="M781" s="186" t="str">
        <f aca="false">IF(AND(WEEKDAY($F781,2)=2,NOT(ISBLANK($F781))),$H781,"")</f>
        <v/>
      </c>
      <c r="N781" s="186" t="str">
        <f aca="false">IF(AND(WEEKDAY($F781,2)=3,NOT(ISBLANK($F781))),$H781,"")</f>
        <v/>
      </c>
      <c r="O781" s="186" t="str">
        <f aca="false">IF(AND(WEEKDAY($F781,2)=4,NOT(ISBLANK($F781))),$H781,"")</f>
        <v/>
      </c>
      <c r="P781" s="186" t="str">
        <f aca="false">IF(AND(WEEKDAY($F781,2)=5,NOT(ISBLANK($F781))),$H781,"")</f>
        <v/>
      </c>
      <c r="Q781" s="186" t="str">
        <f aca="false">IF(AND(WEEKDAY($F781,2)=6,NOT(ISBLANK($F781))),$H781,"")</f>
        <v/>
      </c>
      <c r="R781" s="273" t="e">
        <f aca="false">IF(AND(R778&gt;=$F781,R778&lt;=$G781,NOT(ISBLANK($F781))),$H781,"")</f>
        <v>#VALUE!</v>
      </c>
    </row>
    <row r="782" customFormat="false" ht="15.05" hidden="false" customHeight="false" outlineLevel="0" collapsed="false">
      <c r="G782" s="197"/>
      <c r="I782" s="197"/>
      <c r="K782" s="197"/>
      <c r="L782" s="186" t="str">
        <f aca="false">IF(AND(WEEKDAY($F782,2)=1,NOT(ISBLANK($F782))),$H782,"")</f>
        <v/>
      </c>
      <c r="M782" s="186" t="str">
        <f aca="false">IF(AND(WEEKDAY($F782,2)=2,NOT(ISBLANK($F782))),$H782,"")</f>
        <v/>
      </c>
      <c r="N782" s="186" t="str">
        <f aca="false">IF(AND(WEEKDAY($F782,2)=3,NOT(ISBLANK($F782))),$H782,"")</f>
        <v/>
      </c>
      <c r="O782" s="186" t="str">
        <f aca="false">IF(AND(WEEKDAY($F782,2)=4,NOT(ISBLANK($F782))),$H782,"")</f>
        <v/>
      </c>
      <c r="P782" s="186" t="str">
        <f aca="false">IF(AND(WEEKDAY($F782,2)=5,NOT(ISBLANK($F782))),$H782,"")</f>
        <v/>
      </c>
      <c r="Q782" s="186" t="str">
        <f aca="false">IF(AND(WEEKDAY($F782,2)=6,NOT(ISBLANK($F782))),$H782,"")</f>
        <v/>
      </c>
      <c r="R782" s="273" t="e">
        <f aca="false">IF(AND(R779&gt;=$F782,R779&lt;=$G782,NOT(ISBLANK($F782))),$H782,"")</f>
        <v>#VALUE!</v>
      </c>
    </row>
    <row r="783" customFormat="false" ht="15.05" hidden="false" customHeight="false" outlineLevel="0" collapsed="false">
      <c r="G783" s="197"/>
      <c r="I783" s="197"/>
      <c r="K783" s="197"/>
      <c r="L783" s="186" t="str">
        <f aca="false">IF(AND(WEEKDAY($F783,2)=1,NOT(ISBLANK($F783))),$H783,"")</f>
        <v/>
      </c>
      <c r="M783" s="186" t="str">
        <f aca="false">IF(AND(WEEKDAY($F783,2)=2,NOT(ISBLANK($F783))),$H783,"")</f>
        <v/>
      </c>
      <c r="N783" s="186" t="str">
        <f aca="false">IF(AND(WEEKDAY($F783,2)=3,NOT(ISBLANK($F783))),$H783,"")</f>
        <v/>
      </c>
      <c r="O783" s="186" t="str">
        <f aca="false">IF(AND(WEEKDAY($F783,2)=4,NOT(ISBLANK($F783))),$H783,"")</f>
        <v/>
      </c>
      <c r="P783" s="186" t="str">
        <f aca="false">IF(AND(WEEKDAY($F783,2)=5,NOT(ISBLANK($F783))),$H783,"")</f>
        <v/>
      </c>
      <c r="Q783" s="186" t="str">
        <f aca="false">IF(AND(WEEKDAY($F783,2)=6,NOT(ISBLANK($F783))),$H783,"")</f>
        <v/>
      </c>
      <c r="R783" s="273" t="str">
        <f aca="false">IF(AND(R780&gt;=$F783,R780&lt;=$G783,NOT(ISBLANK($F783))),$H783,"")</f>
        <v/>
      </c>
    </row>
    <row r="784" customFormat="false" ht="15.05" hidden="false" customHeight="false" outlineLevel="0" collapsed="false">
      <c r="G784" s="197"/>
      <c r="I784" s="197"/>
      <c r="K784" s="197"/>
      <c r="L784" s="186" t="str">
        <f aca="false">IF(AND(WEEKDAY($F784,2)=1,NOT(ISBLANK($F784))),$H784,"")</f>
        <v/>
      </c>
      <c r="M784" s="186" t="str">
        <f aca="false">IF(AND(WEEKDAY($F784,2)=2,NOT(ISBLANK($F784))),$H784,"")</f>
        <v/>
      </c>
      <c r="N784" s="186" t="str">
        <f aca="false">IF(AND(WEEKDAY($F784,2)=3,NOT(ISBLANK($F784))),$H784,"")</f>
        <v/>
      </c>
      <c r="O784" s="186" t="str">
        <f aca="false">IF(AND(WEEKDAY($F784,2)=4,NOT(ISBLANK($F784))),$H784,"")</f>
        <v/>
      </c>
      <c r="P784" s="186" t="str">
        <f aca="false">IF(AND(WEEKDAY($F784,2)=5,NOT(ISBLANK($F784))),$H784,"")</f>
        <v/>
      </c>
      <c r="Q784" s="186" t="str">
        <f aca="false">IF(AND(WEEKDAY($F784,2)=6,NOT(ISBLANK($F784))),$H784,"")</f>
        <v/>
      </c>
      <c r="R784" s="273" t="e">
        <f aca="false">IF(AND(R781&gt;=$F784,R781&lt;=$G784,NOT(ISBLANK($F784))),$H784,"")</f>
        <v>#VALUE!</v>
      </c>
    </row>
    <row r="785" customFormat="false" ht="15.05" hidden="false" customHeight="false" outlineLevel="0" collapsed="false">
      <c r="G785" s="197"/>
      <c r="I785" s="197"/>
      <c r="K785" s="197"/>
      <c r="L785" s="186" t="str">
        <f aca="false">IF(AND(WEEKDAY($F785,2)=1,NOT(ISBLANK($F785))),$H785,"")</f>
        <v/>
      </c>
      <c r="M785" s="186" t="str">
        <f aca="false">IF(AND(WEEKDAY($F785,2)=2,NOT(ISBLANK($F785))),$H785,"")</f>
        <v/>
      </c>
      <c r="N785" s="186" t="str">
        <f aca="false">IF(AND(WEEKDAY($F785,2)=3,NOT(ISBLANK($F785))),$H785,"")</f>
        <v/>
      </c>
      <c r="O785" s="186" t="str">
        <f aca="false">IF(AND(WEEKDAY($F785,2)=4,NOT(ISBLANK($F785))),$H785,"")</f>
        <v/>
      </c>
      <c r="P785" s="186" t="str">
        <f aca="false">IF(AND(WEEKDAY($F785,2)=5,NOT(ISBLANK($F785))),$H785,"")</f>
        <v/>
      </c>
      <c r="Q785" s="186" t="str">
        <f aca="false">IF(AND(WEEKDAY($F785,2)=6,NOT(ISBLANK($F785))),$H785,"")</f>
        <v/>
      </c>
      <c r="R785" s="273" t="e">
        <f aca="false">IF(AND(R782&gt;=$F785,R782&lt;=$G785,NOT(ISBLANK($F785))),$H785,"")</f>
        <v>#VALUE!</v>
      </c>
    </row>
    <row r="786" customFormat="false" ht="15.05" hidden="false" customHeight="false" outlineLevel="0" collapsed="false">
      <c r="G786" s="197"/>
      <c r="I786" s="197"/>
      <c r="K786" s="197"/>
      <c r="L786" s="186" t="str">
        <f aca="false">IF(AND(WEEKDAY($F786,2)=1,NOT(ISBLANK($F786))),$H786,"")</f>
        <v/>
      </c>
      <c r="M786" s="186" t="str">
        <f aca="false">IF(AND(WEEKDAY($F786,2)=2,NOT(ISBLANK($F786))),$H786,"")</f>
        <v/>
      </c>
      <c r="N786" s="186" t="str">
        <f aca="false">IF(AND(WEEKDAY($F786,2)=3,NOT(ISBLANK($F786))),$H786,"")</f>
        <v/>
      </c>
      <c r="O786" s="186" t="str">
        <f aca="false">IF(AND(WEEKDAY($F786,2)=4,NOT(ISBLANK($F786))),$H786,"")</f>
        <v/>
      </c>
      <c r="P786" s="186" t="str">
        <f aca="false">IF(AND(WEEKDAY($F786,2)=5,NOT(ISBLANK($F786))),$H786,"")</f>
        <v/>
      </c>
      <c r="Q786" s="186" t="str">
        <f aca="false">IF(AND(WEEKDAY($F786,2)=6,NOT(ISBLANK($F786))),$H786,"")</f>
        <v/>
      </c>
      <c r="R786" s="273" t="str">
        <f aca="false">IF(AND(R783&gt;=$F786,R783&lt;=$G786,NOT(ISBLANK($F786))),$H786,"")</f>
        <v/>
      </c>
    </row>
    <row r="787" customFormat="false" ht="15.05" hidden="false" customHeight="false" outlineLevel="0" collapsed="false">
      <c r="G787" s="197"/>
      <c r="I787" s="197"/>
      <c r="K787" s="197"/>
      <c r="L787" s="186" t="str">
        <f aca="false">IF(AND(WEEKDAY($F787,2)=1,NOT(ISBLANK($F787))),$H787,"")</f>
        <v/>
      </c>
      <c r="M787" s="186" t="str">
        <f aca="false">IF(AND(WEEKDAY($F787,2)=2,NOT(ISBLANK($F787))),$H787,"")</f>
        <v/>
      </c>
      <c r="N787" s="186" t="str">
        <f aca="false">IF(AND(WEEKDAY($F787,2)=3,NOT(ISBLANK($F787))),$H787,"")</f>
        <v/>
      </c>
      <c r="O787" s="186" t="str">
        <f aca="false">IF(AND(WEEKDAY($F787,2)=4,NOT(ISBLANK($F787))),$H787,"")</f>
        <v/>
      </c>
      <c r="P787" s="186" t="str">
        <f aca="false">IF(AND(WEEKDAY($F787,2)=5,NOT(ISBLANK($F787))),$H787,"")</f>
        <v/>
      </c>
      <c r="Q787" s="186" t="str">
        <f aca="false">IF(AND(WEEKDAY($F787,2)=6,NOT(ISBLANK($F787))),$H787,"")</f>
        <v/>
      </c>
      <c r="R787" s="273" t="e">
        <f aca="false">IF(AND(R784&gt;=$F787,R784&lt;=$G787,NOT(ISBLANK($F787))),$H787,"")</f>
        <v>#VALUE!</v>
      </c>
    </row>
    <row r="788" customFormat="false" ht="15.05" hidden="false" customHeight="false" outlineLevel="0" collapsed="false">
      <c r="G788" s="197"/>
      <c r="I788" s="197"/>
      <c r="K788" s="197"/>
      <c r="L788" s="186" t="str">
        <f aca="false">IF(AND(WEEKDAY($F788,2)=1,NOT(ISBLANK($F788))),$H788,"")</f>
        <v/>
      </c>
      <c r="M788" s="186" t="str">
        <f aca="false">IF(AND(WEEKDAY($F788,2)=2,NOT(ISBLANK($F788))),$H788,"")</f>
        <v/>
      </c>
      <c r="N788" s="186" t="str">
        <f aca="false">IF(AND(WEEKDAY($F788,2)=3,NOT(ISBLANK($F788))),$H788,"")</f>
        <v/>
      </c>
      <c r="O788" s="186" t="str">
        <f aca="false">IF(AND(WEEKDAY($F788,2)=4,NOT(ISBLANK($F788))),$H788,"")</f>
        <v/>
      </c>
      <c r="P788" s="186" t="str">
        <f aca="false">IF(AND(WEEKDAY($F788,2)=5,NOT(ISBLANK($F788))),$H788,"")</f>
        <v/>
      </c>
      <c r="Q788" s="186" t="str">
        <f aca="false">IF(AND(WEEKDAY($F788,2)=6,NOT(ISBLANK($F788))),$H788,"")</f>
        <v/>
      </c>
      <c r="R788" s="273" t="e">
        <f aca="false">IF(AND(R785&gt;=$F788,R785&lt;=$G788,NOT(ISBLANK($F788))),$H788,"")</f>
        <v>#VALUE!</v>
      </c>
    </row>
    <row r="789" customFormat="false" ht="15.05" hidden="false" customHeight="false" outlineLevel="0" collapsed="false">
      <c r="G789" s="197"/>
      <c r="I789" s="197"/>
      <c r="K789" s="197"/>
      <c r="L789" s="186" t="str">
        <f aca="false">IF(AND(WEEKDAY($F789,2)=1,NOT(ISBLANK($F789))),$H789,"")</f>
        <v/>
      </c>
      <c r="M789" s="186" t="str">
        <f aca="false">IF(AND(WEEKDAY($F789,2)=2,NOT(ISBLANK($F789))),$H789,"")</f>
        <v/>
      </c>
      <c r="N789" s="186" t="str">
        <f aca="false">IF(AND(WEEKDAY($F789,2)=3,NOT(ISBLANK($F789))),$H789,"")</f>
        <v/>
      </c>
      <c r="O789" s="186" t="str">
        <f aca="false">IF(AND(WEEKDAY($F789,2)=4,NOT(ISBLANK($F789))),$H789,"")</f>
        <v/>
      </c>
      <c r="P789" s="186" t="str">
        <f aca="false">IF(AND(WEEKDAY($F789,2)=5,NOT(ISBLANK($F789))),$H789,"")</f>
        <v/>
      </c>
      <c r="Q789" s="186" t="str">
        <f aca="false">IF(AND(WEEKDAY($F789,2)=6,NOT(ISBLANK($F789))),$H789,"")</f>
        <v/>
      </c>
      <c r="R789" s="273" t="str">
        <f aca="false">IF(AND(R786&gt;=$F789,R786&lt;=$G789,NOT(ISBLANK($F789))),$H789,"")</f>
        <v/>
      </c>
    </row>
    <row r="790" customFormat="false" ht="15.05" hidden="false" customHeight="false" outlineLevel="0" collapsed="false">
      <c r="G790" s="197"/>
      <c r="I790" s="197"/>
      <c r="K790" s="197"/>
      <c r="L790" s="186" t="str">
        <f aca="false">IF(AND(WEEKDAY($F790,2)=1,NOT(ISBLANK($F790))),$H790,"")</f>
        <v/>
      </c>
      <c r="M790" s="186" t="str">
        <f aca="false">IF(AND(WEEKDAY($F790,2)=2,NOT(ISBLANK($F790))),$H790,"")</f>
        <v/>
      </c>
      <c r="N790" s="186" t="str">
        <f aca="false">IF(AND(WEEKDAY($F790,2)=3,NOT(ISBLANK($F790))),$H790,"")</f>
        <v/>
      </c>
      <c r="O790" s="186" t="str">
        <f aca="false">IF(AND(WEEKDAY($F790,2)=4,NOT(ISBLANK($F790))),$H790,"")</f>
        <v/>
      </c>
      <c r="P790" s="186" t="str">
        <f aca="false">IF(AND(WEEKDAY($F790,2)=5,NOT(ISBLANK($F790))),$H790,"")</f>
        <v/>
      </c>
      <c r="Q790" s="186" t="str">
        <f aca="false">IF(AND(WEEKDAY($F790,2)=6,NOT(ISBLANK($F790))),$H790,"")</f>
        <v/>
      </c>
      <c r="R790" s="273" t="e">
        <f aca="false">IF(AND(R787&gt;=$F790,R787&lt;=$G790,NOT(ISBLANK($F790))),$H790,"")</f>
        <v>#VALUE!</v>
      </c>
    </row>
    <row r="791" customFormat="false" ht="15.05" hidden="false" customHeight="false" outlineLevel="0" collapsed="false">
      <c r="G791" s="197"/>
      <c r="I791" s="197"/>
      <c r="K791" s="197"/>
      <c r="L791" s="186" t="str">
        <f aca="false">IF(AND(WEEKDAY($F791,2)=1,NOT(ISBLANK($F791))),$H791,"")</f>
        <v/>
      </c>
      <c r="M791" s="186" t="str">
        <f aca="false">IF(AND(WEEKDAY($F791,2)=2,NOT(ISBLANK($F791))),$H791,"")</f>
        <v/>
      </c>
      <c r="N791" s="186" t="str">
        <f aca="false">IF(AND(WEEKDAY($F791,2)=3,NOT(ISBLANK($F791))),$H791,"")</f>
        <v/>
      </c>
      <c r="O791" s="186" t="str">
        <f aca="false">IF(AND(WEEKDAY($F791,2)=4,NOT(ISBLANK($F791))),$H791,"")</f>
        <v/>
      </c>
      <c r="P791" s="186" t="str">
        <f aca="false">IF(AND(WEEKDAY($F791,2)=5,NOT(ISBLANK($F791))),$H791,"")</f>
        <v/>
      </c>
      <c r="Q791" s="186" t="str">
        <f aca="false">IF(AND(WEEKDAY($F791,2)=6,NOT(ISBLANK($F791))),$H791,"")</f>
        <v/>
      </c>
      <c r="R791" s="273" t="e">
        <f aca="false">IF(AND(R788&gt;=$F791,R788&lt;=$G791,NOT(ISBLANK($F791))),$H791,"")</f>
        <v>#VALUE!</v>
      </c>
    </row>
    <row r="792" customFormat="false" ht="15.05" hidden="false" customHeight="false" outlineLevel="0" collapsed="false">
      <c r="G792" s="197"/>
      <c r="I792" s="197"/>
      <c r="K792" s="197"/>
      <c r="L792" s="186" t="str">
        <f aca="false">IF(AND(WEEKDAY($F792,2)=1,NOT(ISBLANK($F792))),$H792,"")</f>
        <v/>
      </c>
      <c r="M792" s="186" t="str">
        <f aca="false">IF(AND(WEEKDAY($F792,2)=2,NOT(ISBLANK($F792))),$H792,"")</f>
        <v/>
      </c>
      <c r="N792" s="186" t="str">
        <f aca="false">IF(AND(WEEKDAY($F792,2)=3,NOT(ISBLANK($F792))),$H792,"")</f>
        <v/>
      </c>
      <c r="O792" s="186" t="str">
        <f aca="false">IF(AND(WEEKDAY($F792,2)=4,NOT(ISBLANK($F792))),$H792,"")</f>
        <v/>
      </c>
      <c r="P792" s="186" t="str">
        <f aca="false">IF(AND(WEEKDAY($F792,2)=5,NOT(ISBLANK($F792))),$H792,"")</f>
        <v/>
      </c>
      <c r="Q792" s="186" t="str">
        <f aca="false">IF(AND(WEEKDAY($F792,2)=6,NOT(ISBLANK($F792))),$H792,"")</f>
        <v/>
      </c>
      <c r="R792" s="273" t="str">
        <f aca="false">IF(AND(R789&gt;=$F792,R789&lt;=$G792,NOT(ISBLANK($F792))),$H792,"")</f>
        <v/>
      </c>
    </row>
    <row r="793" customFormat="false" ht="15.05" hidden="false" customHeight="false" outlineLevel="0" collapsed="false">
      <c r="G793" s="197"/>
      <c r="I793" s="197"/>
      <c r="K793" s="197"/>
      <c r="L793" s="186" t="str">
        <f aca="false">IF(AND(WEEKDAY($F793,2)=1,NOT(ISBLANK($F793))),$H793,"")</f>
        <v/>
      </c>
      <c r="M793" s="186" t="str">
        <f aca="false">IF(AND(WEEKDAY($F793,2)=2,NOT(ISBLANK($F793))),$H793,"")</f>
        <v/>
      </c>
      <c r="N793" s="186" t="str">
        <f aca="false">IF(AND(WEEKDAY($F793,2)=3,NOT(ISBLANK($F793))),$H793,"")</f>
        <v/>
      </c>
      <c r="O793" s="186" t="str">
        <f aca="false">IF(AND(WEEKDAY($F793,2)=4,NOT(ISBLANK($F793))),$H793,"")</f>
        <v/>
      </c>
      <c r="P793" s="186" t="str">
        <f aca="false">IF(AND(WEEKDAY($F793,2)=5,NOT(ISBLANK($F793))),$H793,"")</f>
        <v/>
      </c>
      <c r="Q793" s="186" t="str">
        <f aca="false">IF(AND(WEEKDAY($F793,2)=6,NOT(ISBLANK($F793))),$H793,"")</f>
        <v/>
      </c>
      <c r="R793" s="273" t="e">
        <f aca="false">IF(AND(R790&gt;=$F793,R790&lt;=$G793,NOT(ISBLANK($F793))),$H793,"")</f>
        <v>#VALUE!</v>
      </c>
    </row>
    <row r="794" customFormat="false" ht="15.05" hidden="false" customHeight="false" outlineLevel="0" collapsed="false">
      <c r="G794" s="197"/>
      <c r="I794" s="197"/>
      <c r="K794" s="197"/>
      <c r="L794" s="186" t="str">
        <f aca="false">IF(AND(WEEKDAY($F794,2)=1,NOT(ISBLANK($F794))),$H794,"")</f>
        <v/>
      </c>
      <c r="M794" s="186" t="str">
        <f aca="false">IF(AND(WEEKDAY($F794,2)=2,NOT(ISBLANK($F794))),$H794,"")</f>
        <v/>
      </c>
      <c r="N794" s="186" t="str">
        <f aca="false">IF(AND(WEEKDAY($F794,2)=3,NOT(ISBLANK($F794))),$H794,"")</f>
        <v/>
      </c>
      <c r="O794" s="186" t="str">
        <f aca="false">IF(AND(WEEKDAY($F794,2)=4,NOT(ISBLANK($F794))),$H794,"")</f>
        <v/>
      </c>
      <c r="P794" s="186" t="str">
        <f aca="false">IF(AND(WEEKDAY($F794,2)=5,NOT(ISBLANK($F794))),$H794,"")</f>
        <v/>
      </c>
      <c r="Q794" s="186" t="str">
        <f aca="false">IF(AND(WEEKDAY($F794,2)=6,NOT(ISBLANK($F794))),$H794,"")</f>
        <v/>
      </c>
      <c r="R794" s="273" t="e">
        <f aca="false">IF(AND(R791&gt;=$F794,R791&lt;=$G794,NOT(ISBLANK($F794))),$H794,"")</f>
        <v>#VALUE!</v>
      </c>
    </row>
    <row r="795" customFormat="false" ht="15.05" hidden="false" customHeight="false" outlineLevel="0" collapsed="false">
      <c r="G795" s="197"/>
      <c r="I795" s="197"/>
      <c r="K795" s="197"/>
      <c r="L795" s="186" t="str">
        <f aca="false">IF(AND(WEEKDAY($F795,2)=1,NOT(ISBLANK($F795))),$H795,"")</f>
        <v/>
      </c>
      <c r="M795" s="186" t="str">
        <f aca="false">IF(AND(WEEKDAY($F795,2)=2,NOT(ISBLANK($F795))),$H795,"")</f>
        <v/>
      </c>
      <c r="N795" s="186" t="str">
        <f aca="false">IF(AND(WEEKDAY($F795,2)=3,NOT(ISBLANK($F795))),$H795,"")</f>
        <v/>
      </c>
      <c r="O795" s="186" t="str">
        <f aca="false">IF(AND(WEEKDAY($F795,2)=4,NOT(ISBLANK($F795))),$H795,"")</f>
        <v/>
      </c>
      <c r="P795" s="186" t="str">
        <f aca="false">IF(AND(WEEKDAY($F795,2)=5,NOT(ISBLANK($F795))),$H795,"")</f>
        <v/>
      </c>
      <c r="Q795" s="186" t="str">
        <f aca="false">IF(AND(WEEKDAY($F795,2)=6,NOT(ISBLANK($F795))),$H795,"")</f>
        <v/>
      </c>
      <c r="R795" s="273" t="str">
        <f aca="false">IF(AND(R792&gt;=$F795,R792&lt;=$G795,NOT(ISBLANK($F795))),$H795,"")</f>
        <v/>
      </c>
    </row>
    <row r="796" customFormat="false" ht="15.05" hidden="false" customHeight="false" outlineLevel="0" collapsed="false">
      <c r="G796" s="197"/>
      <c r="I796" s="197"/>
      <c r="K796" s="197"/>
      <c r="L796" s="186" t="str">
        <f aca="false">IF(AND(WEEKDAY($F796,2)=1,NOT(ISBLANK($F796))),$H796,"")</f>
        <v/>
      </c>
      <c r="M796" s="186" t="str">
        <f aca="false">IF(AND(WEEKDAY($F796,2)=2,NOT(ISBLANK($F796))),$H796,"")</f>
        <v/>
      </c>
      <c r="N796" s="186" t="str">
        <f aca="false">IF(AND(WEEKDAY($F796,2)=3,NOT(ISBLANK($F796))),$H796,"")</f>
        <v/>
      </c>
      <c r="O796" s="186" t="str">
        <f aca="false">IF(AND(WEEKDAY($F796,2)=4,NOT(ISBLANK($F796))),$H796,"")</f>
        <v/>
      </c>
      <c r="P796" s="186" t="str">
        <f aca="false">IF(AND(WEEKDAY($F796,2)=5,NOT(ISBLANK($F796))),$H796,"")</f>
        <v/>
      </c>
      <c r="Q796" s="186" t="str">
        <f aca="false">IF(AND(WEEKDAY($F796,2)=6,NOT(ISBLANK($F796))),$H796,"")</f>
        <v/>
      </c>
      <c r="R796" s="273" t="e">
        <f aca="false">IF(AND(R793&gt;=$F796,R793&lt;=$G796,NOT(ISBLANK($F796))),$H796,"")</f>
        <v>#VALUE!</v>
      </c>
    </row>
    <row r="797" customFormat="false" ht="15.05" hidden="false" customHeight="false" outlineLevel="0" collapsed="false">
      <c r="G797" s="197"/>
      <c r="I797" s="197"/>
      <c r="K797" s="197"/>
      <c r="L797" s="186" t="str">
        <f aca="false">IF(AND(WEEKDAY($F797,2)=1,NOT(ISBLANK($F797))),$H797,"")</f>
        <v/>
      </c>
      <c r="M797" s="186" t="str">
        <f aca="false">IF(AND(WEEKDAY($F797,2)=2,NOT(ISBLANK($F797))),$H797,"")</f>
        <v/>
      </c>
      <c r="N797" s="186" t="str">
        <f aca="false">IF(AND(WEEKDAY($F797,2)=3,NOT(ISBLANK($F797))),$H797,"")</f>
        <v/>
      </c>
      <c r="O797" s="186" t="str">
        <f aca="false">IF(AND(WEEKDAY($F797,2)=4,NOT(ISBLANK($F797))),$H797,"")</f>
        <v/>
      </c>
      <c r="P797" s="186" t="str">
        <f aca="false">IF(AND(WEEKDAY($F797,2)=5,NOT(ISBLANK($F797))),$H797,"")</f>
        <v/>
      </c>
      <c r="Q797" s="186" t="str">
        <f aca="false">IF(AND(WEEKDAY($F797,2)=6,NOT(ISBLANK($F797))),$H797,"")</f>
        <v/>
      </c>
      <c r="R797" s="273" t="e">
        <f aca="false">IF(AND(R794&gt;=$F797,R794&lt;=$G797,NOT(ISBLANK($F797))),$H797,"")</f>
        <v>#VALUE!</v>
      </c>
    </row>
    <row r="798" customFormat="false" ht="15.05" hidden="false" customHeight="false" outlineLevel="0" collapsed="false">
      <c r="G798" s="197"/>
      <c r="I798" s="197"/>
      <c r="K798" s="197"/>
      <c r="L798" s="186" t="str">
        <f aca="false">IF(AND(WEEKDAY($F798,2)=1,NOT(ISBLANK($F798))),$H798,"")</f>
        <v/>
      </c>
      <c r="M798" s="186" t="str">
        <f aca="false">IF(AND(WEEKDAY($F798,2)=2,NOT(ISBLANK($F798))),$H798,"")</f>
        <v/>
      </c>
      <c r="N798" s="186" t="str">
        <f aca="false">IF(AND(WEEKDAY($F798,2)=3,NOT(ISBLANK($F798))),$H798,"")</f>
        <v/>
      </c>
      <c r="O798" s="186" t="str">
        <f aca="false">IF(AND(WEEKDAY($F798,2)=4,NOT(ISBLANK($F798))),$H798,"")</f>
        <v/>
      </c>
      <c r="P798" s="186" t="str">
        <f aca="false">IF(AND(WEEKDAY($F798,2)=5,NOT(ISBLANK($F798))),$H798,"")</f>
        <v/>
      </c>
      <c r="Q798" s="186" t="str">
        <f aca="false">IF(AND(WEEKDAY($F798,2)=6,NOT(ISBLANK($F798))),$H798,"")</f>
        <v/>
      </c>
      <c r="R798" s="273" t="str">
        <f aca="false">IF(AND(R795&gt;=$F798,R795&lt;=$G798,NOT(ISBLANK($F798))),$H798,"")</f>
        <v/>
      </c>
    </row>
    <row r="799" customFormat="false" ht="15.05" hidden="false" customHeight="false" outlineLevel="0" collapsed="false">
      <c r="G799" s="197"/>
      <c r="I799" s="197"/>
      <c r="K799" s="197"/>
      <c r="L799" s="186" t="str">
        <f aca="false">IF(AND(WEEKDAY($F799,2)=1,NOT(ISBLANK($F799))),$H799,"")</f>
        <v/>
      </c>
      <c r="M799" s="186" t="str">
        <f aca="false">IF(AND(WEEKDAY($F799,2)=2,NOT(ISBLANK($F799))),$H799,"")</f>
        <v/>
      </c>
      <c r="N799" s="186" t="str">
        <f aca="false">IF(AND(WEEKDAY($F799,2)=3,NOT(ISBLANK($F799))),$H799,"")</f>
        <v/>
      </c>
      <c r="O799" s="186" t="str">
        <f aca="false">IF(AND(WEEKDAY($F799,2)=4,NOT(ISBLANK($F799))),$H799,"")</f>
        <v/>
      </c>
      <c r="P799" s="186" t="str">
        <f aca="false">IF(AND(WEEKDAY($F799,2)=5,NOT(ISBLANK($F799))),$H799,"")</f>
        <v/>
      </c>
      <c r="Q799" s="186" t="str">
        <f aca="false">IF(AND(WEEKDAY($F799,2)=6,NOT(ISBLANK($F799))),$H799,"")</f>
        <v/>
      </c>
      <c r="R799" s="273" t="e">
        <f aca="false">IF(AND(R796&gt;=$F799,R796&lt;=$G799,NOT(ISBLANK($F799))),$H799,"")</f>
        <v>#VALUE!</v>
      </c>
    </row>
    <row r="800" customFormat="false" ht="15.05" hidden="false" customHeight="false" outlineLevel="0" collapsed="false">
      <c r="G800" s="197"/>
      <c r="I800" s="197"/>
      <c r="K800" s="197"/>
      <c r="L800" s="186" t="str">
        <f aca="false">IF(AND(WEEKDAY($F800,2)=1,NOT(ISBLANK($F800))),$H800,"")</f>
        <v/>
      </c>
      <c r="M800" s="186" t="str">
        <f aca="false">IF(AND(WEEKDAY($F800,2)=2,NOT(ISBLANK($F800))),$H800,"")</f>
        <v/>
      </c>
      <c r="N800" s="186" t="str">
        <f aca="false">IF(AND(WEEKDAY($F800,2)=3,NOT(ISBLANK($F800))),$H800,"")</f>
        <v/>
      </c>
      <c r="O800" s="186" t="str">
        <f aca="false">IF(AND(WEEKDAY($F800,2)=4,NOT(ISBLANK($F800))),$H800,"")</f>
        <v/>
      </c>
      <c r="P800" s="186" t="str">
        <f aca="false">IF(AND(WEEKDAY($F800,2)=5,NOT(ISBLANK($F800))),$H800,"")</f>
        <v/>
      </c>
      <c r="Q800" s="186" t="str">
        <f aca="false">IF(AND(WEEKDAY($F800,2)=6,NOT(ISBLANK($F800))),$H800,"")</f>
        <v/>
      </c>
      <c r="R800" s="273" t="e">
        <f aca="false">IF(AND(R797&gt;=$F800,R797&lt;=$G800,NOT(ISBLANK($F800))),$H800,"")</f>
        <v>#VALUE!</v>
      </c>
    </row>
    <row r="801" customFormat="false" ht="15.05" hidden="false" customHeight="false" outlineLevel="0" collapsed="false">
      <c r="G801" s="197"/>
      <c r="I801" s="197"/>
      <c r="K801" s="197"/>
      <c r="L801" s="186" t="str">
        <f aca="false">IF(AND(WEEKDAY($F801,2)=1,NOT(ISBLANK($F801))),$H801,"")</f>
        <v/>
      </c>
      <c r="M801" s="186" t="str">
        <f aca="false">IF(AND(WEEKDAY($F801,2)=2,NOT(ISBLANK($F801))),$H801,"")</f>
        <v/>
      </c>
      <c r="N801" s="186" t="str">
        <f aca="false">IF(AND(WEEKDAY($F801,2)=3,NOT(ISBLANK($F801))),$H801,"")</f>
        <v/>
      </c>
      <c r="O801" s="186" t="str">
        <f aca="false">IF(AND(WEEKDAY($F801,2)=4,NOT(ISBLANK($F801))),$H801,"")</f>
        <v/>
      </c>
      <c r="P801" s="186" t="str">
        <f aca="false">IF(AND(WEEKDAY($F801,2)=5,NOT(ISBLANK($F801))),$H801,"")</f>
        <v/>
      </c>
      <c r="Q801" s="186" t="str">
        <f aca="false">IF(AND(WEEKDAY($F801,2)=6,NOT(ISBLANK($F801))),$H801,"")</f>
        <v/>
      </c>
      <c r="R801" s="273" t="str">
        <f aca="false">IF(AND(R798&gt;=$F801,R798&lt;=$G801,NOT(ISBLANK($F801))),$H801,"")</f>
        <v/>
      </c>
    </row>
    <row r="802" customFormat="false" ht="15.05" hidden="false" customHeight="false" outlineLevel="0" collapsed="false">
      <c r="G802" s="197"/>
      <c r="I802" s="197"/>
      <c r="K802" s="197"/>
      <c r="L802" s="186" t="str">
        <f aca="false">IF(AND(WEEKDAY($F802,2)=1,NOT(ISBLANK($F802))),$H802,"")</f>
        <v/>
      </c>
      <c r="M802" s="186" t="str">
        <f aca="false">IF(AND(WEEKDAY($F802,2)=2,NOT(ISBLANK($F802))),$H802,"")</f>
        <v/>
      </c>
      <c r="N802" s="186" t="str">
        <f aca="false">IF(AND(WEEKDAY($F802,2)=3,NOT(ISBLANK($F802))),$H802,"")</f>
        <v/>
      </c>
      <c r="O802" s="186" t="str">
        <f aca="false">IF(AND(WEEKDAY($F802,2)=4,NOT(ISBLANK($F802))),$H802,"")</f>
        <v/>
      </c>
      <c r="P802" s="186" t="str">
        <f aca="false">IF(AND(WEEKDAY($F802,2)=5,NOT(ISBLANK($F802))),$H802,"")</f>
        <v/>
      </c>
      <c r="Q802" s="186" t="str">
        <f aca="false">IF(AND(WEEKDAY($F802,2)=6,NOT(ISBLANK($F802))),$H802,"")</f>
        <v/>
      </c>
      <c r="R802" s="273" t="e">
        <f aca="false">IF(AND(R799&gt;=$F802,R799&lt;=$G802,NOT(ISBLANK($F802))),$H802,"")</f>
        <v>#VALUE!</v>
      </c>
    </row>
    <row r="803" customFormat="false" ht="15.05" hidden="false" customHeight="false" outlineLevel="0" collapsed="false">
      <c r="G803" s="197"/>
      <c r="I803" s="197"/>
      <c r="K803" s="197"/>
      <c r="L803" s="186" t="str">
        <f aca="false">IF(AND(WEEKDAY($F803,2)=1,NOT(ISBLANK($F803))),$H803,"")</f>
        <v/>
      </c>
      <c r="M803" s="186" t="str">
        <f aca="false">IF(AND(WEEKDAY($F803,2)=2,NOT(ISBLANK($F803))),$H803,"")</f>
        <v/>
      </c>
      <c r="N803" s="186" t="str">
        <f aca="false">IF(AND(WEEKDAY($F803,2)=3,NOT(ISBLANK($F803))),$H803,"")</f>
        <v/>
      </c>
      <c r="O803" s="186" t="str">
        <f aca="false">IF(AND(WEEKDAY($F803,2)=4,NOT(ISBLANK($F803))),$H803,"")</f>
        <v/>
      </c>
      <c r="P803" s="186" t="str">
        <f aca="false">IF(AND(WEEKDAY($F803,2)=5,NOT(ISBLANK($F803))),$H803,"")</f>
        <v/>
      </c>
      <c r="Q803" s="186" t="str">
        <f aca="false">IF(AND(WEEKDAY($F803,2)=6,NOT(ISBLANK($F803))),$H803,"")</f>
        <v/>
      </c>
      <c r="R803" s="273" t="e">
        <f aca="false">IF(AND(R800&gt;=$F803,R800&lt;=$G803,NOT(ISBLANK($F803))),$H803,"")</f>
        <v>#VALUE!</v>
      </c>
    </row>
    <row r="804" customFormat="false" ht="15.05" hidden="false" customHeight="false" outlineLevel="0" collapsed="false">
      <c r="G804" s="197"/>
      <c r="I804" s="197"/>
      <c r="K804" s="197"/>
      <c r="L804" s="186" t="str">
        <f aca="false">IF(AND(WEEKDAY($F804,2)=1,NOT(ISBLANK($F804))),$H804,"")</f>
        <v/>
      </c>
      <c r="M804" s="186" t="str">
        <f aca="false">IF(AND(WEEKDAY($F804,2)=2,NOT(ISBLANK($F804))),$H804,"")</f>
        <v/>
      </c>
      <c r="N804" s="186" t="str">
        <f aca="false">IF(AND(WEEKDAY($F804,2)=3,NOT(ISBLANK($F804))),$H804,"")</f>
        <v/>
      </c>
      <c r="O804" s="186" t="str">
        <f aca="false">IF(AND(WEEKDAY($F804,2)=4,NOT(ISBLANK($F804))),$H804,"")</f>
        <v/>
      </c>
      <c r="P804" s="186" t="str">
        <f aca="false">IF(AND(WEEKDAY($F804,2)=5,NOT(ISBLANK($F804))),$H804,"")</f>
        <v/>
      </c>
      <c r="Q804" s="186" t="str">
        <f aca="false">IF(AND(WEEKDAY($F804,2)=6,NOT(ISBLANK($F804))),$H804,"")</f>
        <v/>
      </c>
      <c r="R804" s="273" t="str">
        <f aca="false">IF(AND(R801&gt;=$F804,R801&lt;=$G804,NOT(ISBLANK($F804))),$H804,"")</f>
        <v/>
      </c>
    </row>
    <row r="805" customFormat="false" ht="15.05" hidden="false" customHeight="false" outlineLevel="0" collapsed="false">
      <c r="G805" s="197"/>
      <c r="I805" s="197"/>
      <c r="K805" s="197"/>
      <c r="L805" s="186" t="str">
        <f aca="false">IF(AND(WEEKDAY($F805,2)=1,NOT(ISBLANK($F805))),$H805,"")</f>
        <v/>
      </c>
      <c r="M805" s="186" t="str">
        <f aca="false">IF(AND(WEEKDAY($F805,2)=2,NOT(ISBLANK($F805))),$H805,"")</f>
        <v/>
      </c>
      <c r="N805" s="186" t="str">
        <f aca="false">IF(AND(WEEKDAY($F805,2)=3,NOT(ISBLANK($F805))),$H805,"")</f>
        <v/>
      </c>
      <c r="O805" s="186" t="str">
        <f aca="false">IF(AND(WEEKDAY($F805,2)=4,NOT(ISBLANK($F805))),$H805,"")</f>
        <v/>
      </c>
      <c r="P805" s="186" t="str">
        <f aca="false">IF(AND(WEEKDAY($F805,2)=5,NOT(ISBLANK($F805))),$H805,"")</f>
        <v/>
      </c>
      <c r="Q805" s="186" t="str">
        <f aca="false">IF(AND(WEEKDAY($F805,2)=6,NOT(ISBLANK($F805))),$H805,"")</f>
        <v/>
      </c>
      <c r="R805" s="273" t="e">
        <f aca="false">IF(AND(R802&gt;=$F805,R802&lt;=$G805,NOT(ISBLANK($F805))),$H805,"")</f>
        <v>#VALUE!</v>
      </c>
    </row>
    <row r="806" customFormat="false" ht="15.05" hidden="false" customHeight="false" outlineLevel="0" collapsed="false">
      <c r="G806" s="197"/>
      <c r="I806" s="197"/>
      <c r="K806" s="197"/>
      <c r="L806" s="186" t="str">
        <f aca="false">IF(AND(WEEKDAY($F806,2)=1,NOT(ISBLANK($F806))),$H806,"")</f>
        <v/>
      </c>
      <c r="M806" s="186" t="str">
        <f aca="false">IF(AND(WEEKDAY($F806,2)=2,NOT(ISBLANK($F806))),$H806,"")</f>
        <v/>
      </c>
      <c r="N806" s="186" t="str">
        <f aca="false">IF(AND(WEEKDAY($F806,2)=3,NOT(ISBLANK($F806))),$H806,"")</f>
        <v/>
      </c>
      <c r="O806" s="186" t="str">
        <f aca="false">IF(AND(WEEKDAY($F806,2)=4,NOT(ISBLANK($F806))),$H806,"")</f>
        <v/>
      </c>
      <c r="P806" s="186" t="str">
        <f aca="false">IF(AND(WEEKDAY($F806,2)=5,NOT(ISBLANK($F806))),$H806,"")</f>
        <v/>
      </c>
      <c r="Q806" s="186" t="str">
        <f aca="false">IF(AND(WEEKDAY($F806,2)=6,NOT(ISBLANK($F806))),$H806,"")</f>
        <v/>
      </c>
      <c r="R806" s="273" t="e">
        <f aca="false">IF(AND(R803&gt;=$F806,R803&lt;=$G806,NOT(ISBLANK($F806))),$H806,"")</f>
        <v>#VALUE!</v>
      </c>
    </row>
    <row r="807" customFormat="false" ht="15.05" hidden="false" customHeight="false" outlineLevel="0" collapsed="false">
      <c r="G807" s="197"/>
      <c r="I807" s="197"/>
      <c r="K807" s="197"/>
      <c r="L807" s="186" t="str">
        <f aca="false">IF(AND(WEEKDAY($F807,2)=1,NOT(ISBLANK($F807))),$H807,"")</f>
        <v/>
      </c>
      <c r="M807" s="186" t="str">
        <f aca="false">IF(AND(WEEKDAY($F807,2)=2,NOT(ISBLANK($F807))),$H807,"")</f>
        <v/>
      </c>
      <c r="N807" s="186" t="str">
        <f aca="false">IF(AND(WEEKDAY($F807,2)=3,NOT(ISBLANK($F807))),$H807,"")</f>
        <v/>
      </c>
      <c r="O807" s="186" t="str">
        <f aca="false">IF(AND(WEEKDAY($F807,2)=4,NOT(ISBLANK($F807))),$H807,"")</f>
        <v/>
      </c>
      <c r="P807" s="186" t="str">
        <f aca="false">IF(AND(WEEKDAY($F807,2)=5,NOT(ISBLANK($F807))),$H807,"")</f>
        <v/>
      </c>
      <c r="Q807" s="186" t="str">
        <f aca="false">IF(AND(WEEKDAY($F807,2)=6,NOT(ISBLANK($F807))),$H807,"")</f>
        <v/>
      </c>
      <c r="R807" s="273" t="str">
        <f aca="false">IF(AND(R804&gt;=$F807,R804&lt;=$G807,NOT(ISBLANK($F807))),$H807,"")</f>
        <v/>
      </c>
    </row>
    <row r="808" customFormat="false" ht="15.05" hidden="false" customHeight="false" outlineLevel="0" collapsed="false">
      <c r="G808" s="197"/>
      <c r="I808" s="197"/>
      <c r="K808" s="197"/>
      <c r="L808" s="186" t="str">
        <f aca="false">IF(AND(WEEKDAY($F808,2)=1,NOT(ISBLANK($F808))),$H808,"")</f>
        <v/>
      </c>
      <c r="M808" s="186" t="str">
        <f aca="false">IF(AND(WEEKDAY($F808,2)=2,NOT(ISBLANK($F808))),$H808,"")</f>
        <v/>
      </c>
      <c r="N808" s="186" t="str">
        <f aca="false">IF(AND(WEEKDAY($F808,2)=3,NOT(ISBLANK($F808))),$H808,"")</f>
        <v/>
      </c>
      <c r="O808" s="186" t="str">
        <f aca="false">IF(AND(WEEKDAY($F808,2)=4,NOT(ISBLANK($F808))),$H808,"")</f>
        <v/>
      </c>
      <c r="P808" s="186" t="str">
        <f aca="false">IF(AND(WEEKDAY($F808,2)=5,NOT(ISBLANK($F808))),$H808,"")</f>
        <v/>
      </c>
      <c r="Q808" s="186" t="str">
        <f aca="false">IF(AND(WEEKDAY($F808,2)=6,NOT(ISBLANK($F808))),$H808,"")</f>
        <v/>
      </c>
      <c r="R808" s="273" t="e">
        <f aca="false">IF(AND(R805&gt;=$F808,R805&lt;=$G808,NOT(ISBLANK($F808))),$H808,"")</f>
        <v>#VALUE!</v>
      </c>
    </row>
    <row r="809" customFormat="false" ht="15.05" hidden="false" customHeight="false" outlineLevel="0" collapsed="false">
      <c r="G809" s="197"/>
      <c r="I809" s="197"/>
      <c r="K809" s="197"/>
      <c r="L809" s="186" t="str">
        <f aca="false">IF(AND(WEEKDAY($F809,2)=1,NOT(ISBLANK($F809))),$H809,"")</f>
        <v/>
      </c>
      <c r="M809" s="186" t="str">
        <f aca="false">IF(AND(WEEKDAY($F809,2)=2,NOT(ISBLANK($F809))),$H809,"")</f>
        <v/>
      </c>
      <c r="N809" s="186" t="str">
        <f aca="false">IF(AND(WEEKDAY($F809,2)=3,NOT(ISBLANK($F809))),$H809,"")</f>
        <v/>
      </c>
      <c r="O809" s="186" t="str">
        <f aca="false">IF(AND(WEEKDAY($F809,2)=4,NOT(ISBLANK($F809))),$H809,"")</f>
        <v/>
      </c>
      <c r="P809" s="186" t="str">
        <f aca="false">IF(AND(WEEKDAY($F809,2)=5,NOT(ISBLANK($F809))),$H809,"")</f>
        <v/>
      </c>
      <c r="Q809" s="186" t="str">
        <f aca="false">IF(AND(WEEKDAY($F809,2)=6,NOT(ISBLANK($F809))),$H809,"")</f>
        <v/>
      </c>
      <c r="R809" s="273" t="e">
        <f aca="false">IF(AND(R806&gt;=$F809,R806&lt;=$G809,NOT(ISBLANK($F809))),$H809,"")</f>
        <v>#VALUE!</v>
      </c>
    </row>
    <row r="810" customFormat="false" ht="15.05" hidden="false" customHeight="false" outlineLevel="0" collapsed="false">
      <c r="G810" s="197"/>
      <c r="I810" s="197"/>
      <c r="K810" s="197"/>
      <c r="L810" s="186" t="str">
        <f aca="false">IF(AND(WEEKDAY($F810,2)=1,NOT(ISBLANK($F810))),$H810,"")</f>
        <v/>
      </c>
      <c r="M810" s="186" t="str">
        <f aca="false">IF(AND(WEEKDAY($F810,2)=2,NOT(ISBLANK($F810))),$H810,"")</f>
        <v/>
      </c>
      <c r="N810" s="186" t="str">
        <f aca="false">IF(AND(WEEKDAY($F810,2)=3,NOT(ISBLANK($F810))),$H810,"")</f>
        <v/>
      </c>
      <c r="O810" s="186" t="str">
        <f aca="false">IF(AND(WEEKDAY($F810,2)=4,NOT(ISBLANK($F810))),$H810,"")</f>
        <v/>
      </c>
      <c r="P810" s="186" t="str">
        <f aca="false">IF(AND(WEEKDAY($F810,2)=5,NOT(ISBLANK($F810))),$H810,"")</f>
        <v/>
      </c>
      <c r="Q810" s="186" t="str">
        <f aca="false">IF(AND(WEEKDAY($F810,2)=6,NOT(ISBLANK($F810))),$H810,"")</f>
        <v/>
      </c>
      <c r="R810" s="273" t="str">
        <f aca="false">IF(AND(R807&gt;=$F810,R807&lt;=$G810,NOT(ISBLANK($F810))),$H810,"")</f>
        <v/>
      </c>
    </row>
    <row r="811" customFormat="false" ht="15.05" hidden="false" customHeight="false" outlineLevel="0" collapsed="false">
      <c r="G811" s="197"/>
      <c r="I811" s="197"/>
      <c r="K811" s="197"/>
      <c r="L811" s="186" t="str">
        <f aca="false">IF(AND(WEEKDAY($F811,2)=1,NOT(ISBLANK($F811))),$H811,"")</f>
        <v/>
      </c>
      <c r="M811" s="186" t="str">
        <f aca="false">IF(AND(WEEKDAY($F811,2)=2,NOT(ISBLANK($F811))),$H811,"")</f>
        <v/>
      </c>
      <c r="N811" s="186" t="str">
        <f aca="false">IF(AND(WEEKDAY($F811,2)=3,NOT(ISBLANK($F811))),$H811,"")</f>
        <v/>
      </c>
      <c r="O811" s="186" t="str">
        <f aca="false">IF(AND(WEEKDAY($F811,2)=4,NOT(ISBLANK($F811))),$H811,"")</f>
        <v/>
      </c>
      <c r="P811" s="186" t="str">
        <f aca="false">IF(AND(WEEKDAY($F811,2)=5,NOT(ISBLANK($F811))),$H811,"")</f>
        <v/>
      </c>
      <c r="Q811" s="186" t="str">
        <f aca="false">IF(AND(WEEKDAY($F811,2)=6,NOT(ISBLANK($F811))),$H811,"")</f>
        <v/>
      </c>
      <c r="R811" s="273" t="e">
        <f aca="false">IF(AND(R808&gt;=$F811,R808&lt;=$G811,NOT(ISBLANK($F811))),$H811,"")</f>
        <v>#VALUE!</v>
      </c>
    </row>
    <row r="812" customFormat="false" ht="15.05" hidden="false" customHeight="false" outlineLevel="0" collapsed="false">
      <c r="G812" s="197"/>
      <c r="I812" s="197"/>
      <c r="K812" s="197"/>
      <c r="L812" s="186" t="str">
        <f aca="false">IF(AND(WEEKDAY($F812,2)=1,NOT(ISBLANK($F812))),$H812,"")</f>
        <v/>
      </c>
      <c r="M812" s="186" t="str">
        <f aca="false">IF(AND(WEEKDAY($F812,2)=2,NOT(ISBLANK($F812))),$H812,"")</f>
        <v/>
      </c>
      <c r="N812" s="186" t="str">
        <f aca="false">IF(AND(WEEKDAY($F812,2)=3,NOT(ISBLANK($F812))),$H812,"")</f>
        <v/>
      </c>
      <c r="O812" s="186" t="str">
        <f aca="false">IF(AND(WEEKDAY($F812,2)=4,NOT(ISBLANK($F812))),$H812,"")</f>
        <v/>
      </c>
      <c r="P812" s="186" t="str">
        <f aca="false">IF(AND(WEEKDAY($F812,2)=5,NOT(ISBLANK($F812))),$H812,"")</f>
        <v/>
      </c>
      <c r="Q812" s="186" t="str">
        <f aca="false">IF(AND(WEEKDAY($F812,2)=6,NOT(ISBLANK($F812))),$H812,"")</f>
        <v/>
      </c>
      <c r="R812" s="273" t="e">
        <f aca="false">IF(AND(R809&gt;=$F812,R809&lt;=$G812,NOT(ISBLANK($F812))),$H812,"")</f>
        <v>#VALUE!</v>
      </c>
    </row>
    <row r="813" customFormat="false" ht="15.05" hidden="false" customHeight="false" outlineLevel="0" collapsed="false">
      <c r="G813" s="197"/>
      <c r="I813" s="197"/>
      <c r="K813" s="197"/>
      <c r="L813" s="186" t="str">
        <f aca="false">IF(AND(WEEKDAY($F813,2)=1,NOT(ISBLANK($F813))),$H813,"")</f>
        <v/>
      </c>
      <c r="M813" s="186" t="str">
        <f aca="false">IF(AND(WEEKDAY($F813,2)=2,NOT(ISBLANK($F813))),$H813,"")</f>
        <v/>
      </c>
      <c r="N813" s="186" t="str">
        <f aca="false">IF(AND(WEEKDAY($F813,2)=3,NOT(ISBLANK($F813))),$H813,"")</f>
        <v/>
      </c>
      <c r="O813" s="186" t="str">
        <f aca="false">IF(AND(WEEKDAY($F813,2)=4,NOT(ISBLANK($F813))),$H813,"")</f>
        <v/>
      </c>
      <c r="P813" s="186" t="str">
        <f aca="false">IF(AND(WEEKDAY($F813,2)=5,NOT(ISBLANK($F813))),$H813,"")</f>
        <v/>
      </c>
      <c r="Q813" s="186" t="str">
        <f aca="false">IF(AND(WEEKDAY($F813,2)=6,NOT(ISBLANK($F813))),$H813,"")</f>
        <v/>
      </c>
      <c r="R813" s="273" t="str">
        <f aca="false">IF(AND(R810&gt;=$F813,R810&lt;=$G813,NOT(ISBLANK($F813))),$H813,"")</f>
        <v/>
      </c>
    </row>
    <row r="814" customFormat="false" ht="15.05" hidden="false" customHeight="false" outlineLevel="0" collapsed="false">
      <c r="G814" s="197"/>
      <c r="I814" s="197"/>
      <c r="K814" s="197"/>
      <c r="L814" s="186" t="str">
        <f aca="false">IF(AND(WEEKDAY($F814,2)=1,NOT(ISBLANK($F814))),$H814,"")</f>
        <v/>
      </c>
      <c r="M814" s="186" t="str">
        <f aca="false">IF(AND(WEEKDAY($F814,2)=2,NOT(ISBLANK($F814))),$H814,"")</f>
        <v/>
      </c>
      <c r="N814" s="186" t="str">
        <f aca="false">IF(AND(WEEKDAY($F814,2)=3,NOT(ISBLANK($F814))),$H814,"")</f>
        <v/>
      </c>
      <c r="O814" s="186" t="str">
        <f aca="false">IF(AND(WEEKDAY($F814,2)=4,NOT(ISBLANK($F814))),$H814,"")</f>
        <v/>
      </c>
      <c r="P814" s="186" t="str">
        <f aca="false">IF(AND(WEEKDAY($F814,2)=5,NOT(ISBLANK($F814))),$H814,"")</f>
        <v/>
      </c>
      <c r="Q814" s="186" t="str">
        <f aca="false">IF(AND(WEEKDAY($F814,2)=6,NOT(ISBLANK($F814))),$H814,"")</f>
        <v/>
      </c>
      <c r="R814" s="273" t="e">
        <f aca="false">IF(AND(R811&gt;=$F814,R811&lt;=$G814,NOT(ISBLANK($F814))),$H814,"")</f>
        <v>#VALUE!</v>
      </c>
    </row>
    <row r="815" customFormat="false" ht="15.05" hidden="false" customHeight="false" outlineLevel="0" collapsed="false">
      <c r="G815" s="197"/>
      <c r="I815" s="197"/>
      <c r="K815" s="197"/>
      <c r="L815" s="186" t="str">
        <f aca="false">IF(AND(WEEKDAY($F815,2)=1,NOT(ISBLANK($F815))),$H815,"")</f>
        <v/>
      </c>
      <c r="M815" s="186" t="str">
        <f aca="false">IF(AND(WEEKDAY($F815,2)=2,NOT(ISBLANK($F815))),$H815,"")</f>
        <v/>
      </c>
      <c r="N815" s="186" t="str">
        <f aca="false">IF(AND(WEEKDAY($F815,2)=3,NOT(ISBLANK($F815))),$H815,"")</f>
        <v/>
      </c>
      <c r="O815" s="186" t="str">
        <f aca="false">IF(AND(WEEKDAY($F815,2)=4,NOT(ISBLANK($F815))),$H815,"")</f>
        <v/>
      </c>
      <c r="P815" s="186" t="str">
        <f aca="false">IF(AND(WEEKDAY($F815,2)=5,NOT(ISBLANK($F815))),$H815,"")</f>
        <v/>
      </c>
      <c r="Q815" s="186" t="str">
        <f aca="false">IF(AND(WEEKDAY($F815,2)=6,NOT(ISBLANK($F815))),$H815,"")</f>
        <v/>
      </c>
      <c r="R815" s="273" t="e">
        <f aca="false">IF(AND(R812&gt;=$F815,R812&lt;=$G815,NOT(ISBLANK($F815))),$H815,"")</f>
        <v>#VALUE!</v>
      </c>
    </row>
    <row r="816" customFormat="false" ht="15.05" hidden="false" customHeight="false" outlineLevel="0" collapsed="false">
      <c r="G816" s="197"/>
      <c r="I816" s="197"/>
      <c r="K816" s="197"/>
      <c r="L816" s="186" t="str">
        <f aca="false">IF(AND(WEEKDAY($F816,2)=1,NOT(ISBLANK($F816))),$H816,"")</f>
        <v/>
      </c>
      <c r="M816" s="186" t="str">
        <f aca="false">IF(AND(WEEKDAY($F816,2)=2,NOT(ISBLANK($F816))),$H816,"")</f>
        <v/>
      </c>
      <c r="N816" s="186" t="str">
        <f aca="false">IF(AND(WEEKDAY($F816,2)=3,NOT(ISBLANK($F816))),$H816,"")</f>
        <v/>
      </c>
      <c r="O816" s="186" t="str">
        <f aca="false">IF(AND(WEEKDAY($F816,2)=4,NOT(ISBLANK($F816))),$H816,"")</f>
        <v/>
      </c>
      <c r="P816" s="186" t="str">
        <f aca="false">IF(AND(WEEKDAY($F816,2)=5,NOT(ISBLANK($F816))),$H816,"")</f>
        <v/>
      </c>
      <c r="Q816" s="186" t="str">
        <f aca="false">IF(AND(WEEKDAY($F816,2)=6,NOT(ISBLANK($F816))),$H816,"")</f>
        <v/>
      </c>
      <c r="R816" s="273" t="str">
        <f aca="false">IF(AND(R813&gt;=$F816,R813&lt;=$G816,NOT(ISBLANK($F816))),$H816,"")</f>
        <v/>
      </c>
    </row>
    <row r="817" customFormat="false" ht="15.05" hidden="false" customHeight="false" outlineLevel="0" collapsed="false">
      <c r="G817" s="197"/>
      <c r="I817" s="197"/>
      <c r="K817" s="197"/>
      <c r="L817" s="186" t="str">
        <f aca="false">IF(AND(WEEKDAY($F817,2)=1,NOT(ISBLANK($F817))),$H817,"")</f>
        <v/>
      </c>
      <c r="M817" s="186" t="str">
        <f aca="false">IF(AND(WEEKDAY($F817,2)=2,NOT(ISBLANK($F817))),$H817,"")</f>
        <v/>
      </c>
      <c r="N817" s="186" t="str">
        <f aca="false">IF(AND(WEEKDAY($F817,2)=3,NOT(ISBLANK($F817))),$H817,"")</f>
        <v/>
      </c>
      <c r="O817" s="186" t="str">
        <f aca="false">IF(AND(WEEKDAY($F817,2)=4,NOT(ISBLANK($F817))),$H817,"")</f>
        <v/>
      </c>
      <c r="P817" s="186" t="str">
        <f aca="false">IF(AND(WEEKDAY($F817,2)=5,NOT(ISBLANK($F817))),$H817,"")</f>
        <v/>
      </c>
      <c r="Q817" s="186" t="str">
        <f aca="false">IF(AND(WEEKDAY($F817,2)=6,NOT(ISBLANK($F817))),$H817,"")</f>
        <v/>
      </c>
      <c r="R817" s="273" t="e">
        <f aca="false">IF(AND(R814&gt;=$F817,R814&lt;=$G817,NOT(ISBLANK($F817))),$H817,"")</f>
        <v>#VALUE!</v>
      </c>
    </row>
    <row r="818" customFormat="false" ht="15.05" hidden="false" customHeight="false" outlineLevel="0" collapsed="false">
      <c r="G818" s="197"/>
      <c r="I818" s="197"/>
      <c r="K818" s="197"/>
      <c r="L818" s="186" t="str">
        <f aca="false">IF(AND(WEEKDAY($F818,2)=1,NOT(ISBLANK($F818))),$H818,"")</f>
        <v/>
      </c>
      <c r="M818" s="186" t="str">
        <f aca="false">IF(AND(WEEKDAY($F818,2)=2,NOT(ISBLANK($F818))),$H818,"")</f>
        <v/>
      </c>
      <c r="N818" s="186" t="str">
        <f aca="false">IF(AND(WEEKDAY($F818,2)=3,NOT(ISBLANK($F818))),$H818,"")</f>
        <v/>
      </c>
      <c r="O818" s="186" t="str">
        <f aca="false">IF(AND(WEEKDAY($F818,2)=4,NOT(ISBLANK($F818))),$H818,"")</f>
        <v/>
      </c>
      <c r="P818" s="186" t="str">
        <f aca="false">IF(AND(WEEKDAY($F818,2)=5,NOT(ISBLANK($F818))),$H818,"")</f>
        <v/>
      </c>
      <c r="Q818" s="186" t="str">
        <f aca="false">IF(AND(WEEKDAY($F818,2)=6,NOT(ISBLANK($F818))),$H818,"")</f>
        <v/>
      </c>
      <c r="R818" s="273" t="e">
        <f aca="false">IF(AND(R815&gt;=$F818,R815&lt;=$G818,NOT(ISBLANK($F818))),$H818,"")</f>
        <v>#VALUE!</v>
      </c>
    </row>
    <row r="819" customFormat="false" ht="15.05" hidden="false" customHeight="false" outlineLevel="0" collapsed="false">
      <c r="G819" s="197"/>
      <c r="I819" s="197"/>
      <c r="K819" s="197"/>
      <c r="L819" s="186" t="str">
        <f aca="false">IF(AND(WEEKDAY($F819,2)=1,NOT(ISBLANK($F819))),$H819,"")</f>
        <v/>
      </c>
      <c r="M819" s="186" t="str">
        <f aca="false">IF(AND(WEEKDAY($F819,2)=2,NOT(ISBLANK($F819))),$H819,"")</f>
        <v/>
      </c>
      <c r="N819" s="186" t="str">
        <f aca="false">IF(AND(WEEKDAY($F819,2)=3,NOT(ISBLANK($F819))),$H819,"")</f>
        <v/>
      </c>
      <c r="O819" s="186" t="str">
        <f aca="false">IF(AND(WEEKDAY($F819,2)=4,NOT(ISBLANK($F819))),$H819,"")</f>
        <v/>
      </c>
      <c r="P819" s="186" t="str">
        <f aca="false">IF(AND(WEEKDAY($F819,2)=5,NOT(ISBLANK($F819))),$H819,"")</f>
        <v/>
      </c>
      <c r="Q819" s="186" t="str">
        <f aca="false">IF(AND(WEEKDAY($F819,2)=6,NOT(ISBLANK($F819))),$H819,"")</f>
        <v/>
      </c>
      <c r="R819" s="273" t="str">
        <f aca="false">IF(AND(R816&gt;=$F819,R816&lt;=$G819,NOT(ISBLANK($F819))),$H819,"")</f>
        <v/>
      </c>
    </row>
    <row r="820" customFormat="false" ht="15.05" hidden="false" customHeight="false" outlineLevel="0" collapsed="false">
      <c r="G820" s="197"/>
      <c r="I820" s="197"/>
      <c r="K820" s="197"/>
      <c r="L820" s="186" t="str">
        <f aca="false">IF(AND(WEEKDAY($F820,2)=1,NOT(ISBLANK($F820))),$H820,"")</f>
        <v/>
      </c>
      <c r="M820" s="186" t="str">
        <f aca="false">IF(AND(WEEKDAY($F820,2)=2,NOT(ISBLANK($F820))),$H820,"")</f>
        <v/>
      </c>
      <c r="N820" s="186" t="str">
        <f aca="false">IF(AND(WEEKDAY($F820,2)=3,NOT(ISBLANK($F820))),$H820,"")</f>
        <v/>
      </c>
      <c r="O820" s="186" t="str">
        <f aca="false">IF(AND(WEEKDAY($F820,2)=4,NOT(ISBLANK($F820))),$H820,"")</f>
        <v/>
      </c>
      <c r="P820" s="186" t="str">
        <f aca="false">IF(AND(WEEKDAY($F820,2)=5,NOT(ISBLANK($F820))),$H820,"")</f>
        <v/>
      </c>
      <c r="Q820" s="186" t="str">
        <f aca="false">IF(AND(WEEKDAY($F820,2)=6,NOT(ISBLANK($F820))),$H820,"")</f>
        <v/>
      </c>
      <c r="R820" s="273" t="e">
        <f aca="false">IF(AND(R817&gt;=$F820,R817&lt;=$G820,NOT(ISBLANK($F820))),$H820,"")</f>
        <v>#VALUE!</v>
      </c>
    </row>
    <row r="821" customFormat="false" ht="15.05" hidden="false" customHeight="false" outlineLevel="0" collapsed="false">
      <c r="G821" s="197"/>
      <c r="I821" s="197"/>
      <c r="K821" s="197"/>
      <c r="L821" s="186" t="str">
        <f aca="false">IF(AND(WEEKDAY($F821,2)=1,NOT(ISBLANK($F821))),$H821,"")</f>
        <v/>
      </c>
      <c r="M821" s="186" t="str">
        <f aca="false">IF(AND(WEEKDAY($F821,2)=2,NOT(ISBLANK($F821))),$H821,"")</f>
        <v/>
      </c>
      <c r="N821" s="186" t="str">
        <f aca="false">IF(AND(WEEKDAY($F821,2)=3,NOT(ISBLANK($F821))),$H821,"")</f>
        <v/>
      </c>
      <c r="O821" s="186" t="str">
        <f aca="false">IF(AND(WEEKDAY($F821,2)=4,NOT(ISBLANK($F821))),$H821,"")</f>
        <v/>
      </c>
      <c r="P821" s="186" t="str">
        <f aca="false">IF(AND(WEEKDAY($F821,2)=5,NOT(ISBLANK($F821))),$H821,"")</f>
        <v/>
      </c>
      <c r="Q821" s="186" t="str">
        <f aca="false">IF(AND(WEEKDAY($F821,2)=6,NOT(ISBLANK($F821))),$H821,"")</f>
        <v/>
      </c>
      <c r="R821" s="273" t="e">
        <f aca="false">IF(AND(R818&gt;=$F821,R818&lt;=$G821,NOT(ISBLANK($F821))),$H821,"")</f>
        <v>#VALUE!</v>
      </c>
    </row>
    <row r="822" customFormat="false" ht="15.05" hidden="false" customHeight="false" outlineLevel="0" collapsed="false">
      <c r="G822" s="197"/>
      <c r="I822" s="197"/>
      <c r="K822" s="197"/>
      <c r="L822" s="186" t="str">
        <f aca="false">IF(AND(WEEKDAY($F822,2)=1,NOT(ISBLANK($F822))),$H822,"")</f>
        <v/>
      </c>
      <c r="M822" s="186" t="str">
        <f aca="false">IF(AND(WEEKDAY($F822,2)=2,NOT(ISBLANK($F822))),$H822,"")</f>
        <v/>
      </c>
      <c r="N822" s="186" t="str">
        <f aca="false">IF(AND(WEEKDAY($F822,2)=3,NOT(ISBLANK($F822))),$H822,"")</f>
        <v/>
      </c>
      <c r="O822" s="186" t="str">
        <f aca="false">IF(AND(WEEKDAY($F822,2)=4,NOT(ISBLANK($F822))),$H822,"")</f>
        <v/>
      </c>
      <c r="P822" s="186" t="str">
        <f aca="false">IF(AND(WEEKDAY($F822,2)=5,NOT(ISBLANK($F822))),$H822,"")</f>
        <v/>
      </c>
      <c r="Q822" s="186" t="str">
        <f aca="false">IF(AND(WEEKDAY($F822,2)=6,NOT(ISBLANK($F822))),$H822,"")</f>
        <v/>
      </c>
      <c r="R822" s="273" t="str">
        <f aca="false">IF(AND(R819&gt;=$F822,R819&lt;=$G822,NOT(ISBLANK($F822))),$H822,"")</f>
        <v/>
      </c>
    </row>
    <row r="823" customFormat="false" ht="15.05" hidden="false" customHeight="false" outlineLevel="0" collapsed="false">
      <c r="G823" s="197"/>
      <c r="I823" s="197"/>
      <c r="K823" s="197"/>
      <c r="L823" s="186" t="str">
        <f aca="false">IF(AND(WEEKDAY($F823,2)=1,NOT(ISBLANK($F823))),$H823,"")</f>
        <v/>
      </c>
      <c r="M823" s="186" t="str">
        <f aca="false">IF(AND(WEEKDAY($F823,2)=2,NOT(ISBLANK($F823))),$H823,"")</f>
        <v/>
      </c>
      <c r="N823" s="186" t="str">
        <f aca="false">IF(AND(WEEKDAY($F823,2)=3,NOT(ISBLANK($F823))),$H823,"")</f>
        <v/>
      </c>
      <c r="O823" s="186" t="str">
        <f aca="false">IF(AND(WEEKDAY($F823,2)=4,NOT(ISBLANK($F823))),$H823,"")</f>
        <v/>
      </c>
      <c r="P823" s="186" t="str">
        <f aca="false">IF(AND(WEEKDAY($F823,2)=5,NOT(ISBLANK($F823))),$H823,"")</f>
        <v/>
      </c>
      <c r="Q823" s="186" t="str">
        <f aca="false">IF(AND(WEEKDAY($F823,2)=6,NOT(ISBLANK($F823))),$H823,"")</f>
        <v/>
      </c>
      <c r="R823" s="273" t="e">
        <f aca="false">IF(AND(R820&gt;=$F823,R820&lt;=$G823,NOT(ISBLANK($F823))),$H823,"")</f>
        <v>#VALUE!</v>
      </c>
    </row>
    <row r="824" customFormat="false" ht="15.05" hidden="false" customHeight="false" outlineLevel="0" collapsed="false">
      <c r="G824" s="197"/>
      <c r="I824" s="197"/>
      <c r="K824" s="197"/>
      <c r="L824" s="186" t="str">
        <f aca="false">IF(AND(WEEKDAY($F824,2)=1,NOT(ISBLANK($F824))),$H824,"")</f>
        <v/>
      </c>
      <c r="M824" s="186" t="str">
        <f aca="false">IF(AND(WEEKDAY($F824,2)=2,NOT(ISBLANK($F824))),$H824,"")</f>
        <v/>
      </c>
      <c r="N824" s="186" t="str">
        <f aca="false">IF(AND(WEEKDAY($F824,2)=3,NOT(ISBLANK($F824))),$H824,"")</f>
        <v/>
      </c>
      <c r="O824" s="186" t="str">
        <f aca="false">IF(AND(WEEKDAY($F824,2)=4,NOT(ISBLANK($F824))),$H824,"")</f>
        <v/>
      </c>
      <c r="P824" s="186" t="str">
        <f aca="false">IF(AND(WEEKDAY($F824,2)=5,NOT(ISBLANK($F824))),$H824,"")</f>
        <v/>
      </c>
      <c r="Q824" s="186" t="str">
        <f aca="false">IF(AND(WEEKDAY($F824,2)=6,NOT(ISBLANK($F824))),$H824,"")</f>
        <v/>
      </c>
      <c r="R824" s="273" t="e">
        <f aca="false">IF(AND(R821&gt;=$F824,R821&lt;=$G824,NOT(ISBLANK($F824))),$H824,"")</f>
        <v>#VALUE!</v>
      </c>
    </row>
    <row r="825" customFormat="false" ht="15.05" hidden="false" customHeight="false" outlineLevel="0" collapsed="false">
      <c r="G825" s="197"/>
      <c r="I825" s="197"/>
      <c r="K825" s="197"/>
      <c r="L825" s="186" t="str">
        <f aca="false">IF(AND(WEEKDAY($F825,2)=1,NOT(ISBLANK($F825))),$H825,"")</f>
        <v/>
      </c>
      <c r="M825" s="186" t="str">
        <f aca="false">IF(AND(WEEKDAY($F825,2)=2,NOT(ISBLANK($F825))),$H825,"")</f>
        <v/>
      </c>
      <c r="N825" s="186" t="str">
        <f aca="false">IF(AND(WEEKDAY($F825,2)=3,NOT(ISBLANK($F825))),$H825,"")</f>
        <v/>
      </c>
      <c r="O825" s="186" t="str">
        <f aca="false">IF(AND(WEEKDAY($F825,2)=4,NOT(ISBLANK($F825))),$H825,"")</f>
        <v/>
      </c>
      <c r="P825" s="186" t="str">
        <f aca="false">IF(AND(WEEKDAY($F825,2)=5,NOT(ISBLANK($F825))),$H825,"")</f>
        <v/>
      </c>
      <c r="Q825" s="186" t="str">
        <f aca="false">IF(AND(WEEKDAY($F825,2)=6,NOT(ISBLANK($F825))),$H825,"")</f>
        <v/>
      </c>
      <c r="R825" s="273" t="str">
        <f aca="false">IF(AND(R822&gt;=$F825,R822&lt;=$G825,NOT(ISBLANK($F825))),$H825,"")</f>
        <v/>
      </c>
    </row>
    <row r="826" customFormat="false" ht="15.05" hidden="false" customHeight="false" outlineLevel="0" collapsed="false">
      <c r="G826" s="197"/>
      <c r="I826" s="197"/>
      <c r="K826" s="197"/>
      <c r="L826" s="186" t="str">
        <f aca="false">IF(AND(WEEKDAY($F826,2)=1,NOT(ISBLANK($F826))),$H826,"")</f>
        <v/>
      </c>
      <c r="M826" s="186" t="str">
        <f aca="false">IF(AND(WEEKDAY($F826,2)=2,NOT(ISBLANK($F826))),$H826,"")</f>
        <v/>
      </c>
      <c r="N826" s="186" t="str">
        <f aca="false">IF(AND(WEEKDAY($F826,2)=3,NOT(ISBLANK($F826))),$H826,"")</f>
        <v/>
      </c>
      <c r="O826" s="186" t="str">
        <f aca="false">IF(AND(WEEKDAY($F826,2)=4,NOT(ISBLANK($F826))),$H826,"")</f>
        <v/>
      </c>
      <c r="P826" s="186" t="str">
        <f aca="false">IF(AND(WEEKDAY($F826,2)=5,NOT(ISBLANK($F826))),$H826,"")</f>
        <v/>
      </c>
      <c r="Q826" s="186" t="str">
        <f aca="false">IF(AND(WEEKDAY($F826,2)=6,NOT(ISBLANK($F826))),$H826,"")</f>
        <v/>
      </c>
      <c r="R826" s="273" t="e">
        <f aca="false">IF(AND(R823&gt;=$F826,R823&lt;=$G826,NOT(ISBLANK($F826))),$H826,"")</f>
        <v>#VALUE!</v>
      </c>
    </row>
    <row r="827" customFormat="false" ht="15.05" hidden="false" customHeight="false" outlineLevel="0" collapsed="false">
      <c r="G827" s="197"/>
      <c r="I827" s="197"/>
      <c r="K827" s="197"/>
      <c r="L827" s="186" t="str">
        <f aca="false">IF(AND(WEEKDAY($F827,2)=1,NOT(ISBLANK($F827))),$H827,"")</f>
        <v/>
      </c>
      <c r="M827" s="186" t="str">
        <f aca="false">IF(AND(WEEKDAY($F827,2)=2,NOT(ISBLANK($F827))),$H827,"")</f>
        <v/>
      </c>
      <c r="N827" s="186" t="str">
        <f aca="false">IF(AND(WEEKDAY($F827,2)=3,NOT(ISBLANK($F827))),$H827,"")</f>
        <v/>
      </c>
      <c r="O827" s="186" t="str">
        <f aca="false">IF(AND(WEEKDAY($F827,2)=4,NOT(ISBLANK($F827))),$H827,"")</f>
        <v/>
      </c>
      <c r="P827" s="186" t="str">
        <f aca="false">IF(AND(WEEKDAY($F827,2)=5,NOT(ISBLANK($F827))),$H827,"")</f>
        <v/>
      </c>
      <c r="Q827" s="186" t="str">
        <f aca="false">IF(AND(WEEKDAY($F827,2)=6,NOT(ISBLANK($F827))),$H827,"")</f>
        <v/>
      </c>
      <c r="R827" s="273" t="e">
        <f aca="false">IF(AND(R824&gt;=$F827,R824&lt;=$G827,NOT(ISBLANK($F827))),$H827,"")</f>
        <v>#VALUE!</v>
      </c>
    </row>
    <row r="828" customFormat="false" ht="15.05" hidden="false" customHeight="false" outlineLevel="0" collapsed="false">
      <c r="G828" s="197"/>
      <c r="I828" s="197"/>
      <c r="K828" s="197"/>
      <c r="L828" s="186" t="str">
        <f aca="false">IF(AND(WEEKDAY($F828,2)=1,NOT(ISBLANK($F828))),$H828,"")</f>
        <v/>
      </c>
      <c r="M828" s="186" t="str">
        <f aca="false">IF(AND(WEEKDAY($F828,2)=2,NOT(ISBLANK($F828))),$H828,"")</f>
        <v/>
      </c>
      <c r="N828" s="186" t="str">
        <f aca="false">IF(AND(WEEKDAY($F828,2)=3,NOT(ISBLANK($F828))),$H828,"")</f>
        <v/>
      </c>
      <c r="O828" s="186" t="str">
        <f aca="false">IF(AND(WEEKDAY($F828,2)=4,NOT(ISBLANK($F828))),$H828,"")</f>
        <v/>
      </c>
      <c r="P828" s="186" t="str">
        <f aca="false">IF(AND(WEEKDAY($F828,2)=5,NOT(ISBLANK($F828))),$H828,"")</f>
        <v/>
      </c>
      <c r="Q828" s="186" t="str">
        <f aca="false">IF(AND(WEEKDAY($F828,2)=6,NOT(ISBLANK($F828))),$H828,"")</f>
        <v/>
      </c>
      <c r="R828" s="273" t="str">
        <f aca="false">IF(AND(R825&gt;=$F828,R825&lt;=$G828,NOT(ISBLANK($F828))),$H828,"")</f>
        <v/>
      </c>
    </row>
    <row r="829" customFormat="false" ht="15.05" hidden="false" customHeight="false" outlineLevel="0" collapsed="false">
      <c r="G829" s="197"/>
      <c r="I829" s="197"/>
      <c r="K829" s="197"/>
      <c r="L829" s="186" t="str">
        <f aca="false">IF(AND(WEEKDAY($F829,2)=1,NOT(ISBLANK($F829))),$H829,"")</f>
        <v/>
      </c>
      <c r="M829" s="186" t="str">
        <f aca="false">IF(AND(WEEKDAY($F829,2)=2,NOT(ISBLANK($F829))),$H829,"")</f>
        <v/>
      </c>
      <c r="N829" s="186" t="str">
        <f aca="false">IF(AND(WEEKDAY($F829,2)=3,NOT(ISBLANK($F829))),$H829,"")</f>
        <v/>
      </c>
      <c r="O829" s="186" t="str">
        <f aca="false">IF(AND(WEEKDAY($F829,2)=4,NOT(ISBLANK($F829))),$H829,"")</f>
        <v/>
      </c>
      <c r="P829" s="186" t="str">
        <f aca="false">IF(AND(WEEKDAY($F829,2)=5,NOT(ISBLANK($F829))),$H829,"")</f>
        <v/>
      </c>
      <c r="Q829" s="186" t="str">
        <f aca="false">IF(AND(WEEKDAY($F829,2)=6,NOT(ISBLANK($F829))),$H829,"")</f>
        <v/>
      </c>
      <c r="R829" s="273" t="e">
        <f aca="false">IF(AND(R826&gt;=$F829,R826&lt;=$G829,NOT(ISBLANK($F829))),$H829,"")</f>
        <v>#VALUE!</v>
      </c>
    </row>
    <row r="830" customFormat="false" ht="15.05" hidden="false" customHeight="false" outlineLevel="0" collapsed="false">
      <c r="G830" s="197"/>
      <c r="I830" s="197"/>
      <c r="K830" s="197"/>
      <c r="L830" s="186" t="str">
        <f aca="false">IF(AND(WEEKDAY($F830,2)=1,NOT(ISBLANK($F830))),$H830,"")</f>
        <v/>
      </c>
      <c r="M830" s="186" t="str">
        <f aca="false">IF(AND(WEEKDAY($F830,2)=2,NOT(ISBLANK($F830))),$H830,"")</f>
        <v/>
      </c>
      <c r="N830" s="186" t="str">
        <f aca="false">IF(AND(WEEKDAY($F830,2)=3,NOT(ISBLANK($F830))),$H830,"")</f>
        <v/>
      </c>
      <c r="O830" s="186" t="str">
        <f aca="false">IF(AND(WEEKDAY($F830,2)=4,NOT(ISBLANK($F830))),$H830,"")</f>
        <v/>
      </c>
      <c r="P830" s="186" t="str">
        <f aca="false">IF(AND(WEEKDAY($F830,2)=5,NOT(ISBLANK($F830))),$H830,"")</f>
        <v/>
      </c>
      <c r="Q830" s="186" t="str">
        <f aca="false">IF(AND(WEEKDAY($F830,2)=6,NOT(ISBLANK($F830))),$H830,"")</f>
        <v/>
      </c>
      <c r="R830" s="273" t="e">
        <f aca="false">IF(AND(R827&gt;=$F830,R827&lt;=$G830,NOT(ISBLANK($F830))),$H830,"")</f>
        <v>#VALUE!</v>
      </c>
    </row>
    <row r="831" customFormat="false" ht="15.05" hidden="false" customHeight="false" outlineLevel="0" collapsed="false">
      <c r="G831" s="197"/>
      <c r="I831" s="197"/>
      <c r="K831" s="197"/>
      <c r="L831" s="186" t="str">
        <f aca="false">IF(AND(WEEKDAY($F831,2)=1,NOT(ISBLANK($F831))),$H831,"")</f>
        <v/>
      </c>
      <c r="M831" s="186" t="str">
        <f aca="false">IF(AND(WEEKDAY($F831,2)=2,NOT(ISBLANK($F831))),$H831,"")</f>
        <v/>
      </c>
      <c r="N831" s="186" t="str">
        <f aca="false">IF(AND(WEEKDAY($F831,2)=3,NOT(ISBLANK($F831))),$H831,"")</f>
        <v/>
      </c>
      <c r="O831" s="186" t="str">
        <f aca="false">IF(AND(WEEKDAY($F831,2)=4,NOT(ISBLANK($F831))),$H831,"")</f>
        <v/>
      </c>
      <c r="P831" s="186" t="str">
        <f aca="false">IF(AND(WEEKDAY($F831,2)=5,NOT(ISBLANK($F831))),$H831,"")</f>
        <v/>
      </c>
      <c r="Q831" s="186" t="str">
        <f aca="false">IF(AND(WEEKDAY($F831,2)=6,NOT(ISBLANK($F831))),$H831,"")</f>
        <v/>
      </c>
      <c r="R831" s="273" t="str">
        <f aca="false">IF(AND(R828&gt;=$F831,R828&lt;=$G831,NOT(ISBLANK($F831))),$H831,"")</f>
        <v/>
      </c>
    </row>
    <row r="832" customFormat="false" ht="15.05" hidden="false" customHeight="false" outlineLevel="0" collapsed="false">
      <c r="G832" s="197"/>
      <c r="I832" s="197"/>
      <c r="K832" s="197"/>
      <c r="L832" s="186" t="str">
        <f aca="false">IF(AND(WEEKDAY($F832,2)=1,NOT(ISBLANK($F832))),$H832,"")</f>
        <v/>
      </c>
      <c r="M832" s="186" t="str">
        <f aca="false">IF(AND(WEEKDAY($F832,2)=2,NOT(ISBLANK($F832))),$H832,"")</f>
        <v/>
      </c>
      <c r="N832" s="186" t="str">
        <f aca="false">IF(AND(WEEKDAY($F832,2)=3,NOT(ISBLANK($F832))),$H832,"")</f>
        <v/>
      </c>
      <c r="O832" s="186" t="str">
        <f aca="false">IF(AND(WEEKDAY($F832,2)=4,NOT(ISBLANK($F832))),$H832,"")</f>
        <v/>
      </c>
      <c r="P832" s="186" t="str">
        <f aca="false">IF(AND(WEEKDAY($F832,2)=5,NOT(ISBLANK($F832))),$H832,"")</f>
        <v/>
      </c>
      <c r="Q832" s="186" t="str">
        <f aca="false">IF(AND(WEEKDAY($F832,2)=6,NOT(ISBLANK($F832))),$H832,"")</f>
        <v/>
      </c>
      <c r="R832" s="273" t="e">
        <f aca="false">IF(AND(R829&gt;=$F832,R829&lt;=$G832,NOT(ISBLANK($F832))),$H832,"")</f>
        <v>#VALUE!</v>
      </c>
    </row>
    <row r="833" customFormat="false" ht="15.05" hidden="false" customHeight="false" outlineLevel="0" collapsed="false">
      <c r="G833" s="197"/>
      <c r="I833" s="197"/>
      <c r="K833" s="197"/>
      <c r="L833" s="186" t="str">
        <f aca="false">IF(AND(WEEKDAY($F833,2)=1,NOT(ISBLANK($F833))),$H833,"")</f>
        <v/>
      </c>
      <c r="M833" s="186" t="str">
        <f aca="false">IF(AND(WEEKDAY($F833,2)=2,NOT(ISBLANK($F833))),$H833,"")</f>
        <v/>
      </c>
      <c r="N833" s="186" t="str">
        <f aca="false">IF(AND(WEEKDAY($F833,2)=3,NOT(ISBLANK($F833))),$H833,"")</f>
        <v/>
      </c>
      <c r="O833" s="186" t="str">
        <f aca="false">IF(AND(WEEKDAY($F833,2)=4,NOT(ISBLANK($F833))),$H833,"")</f>
        <v/>
      </c>
      <c r="P833" s="186" t="str">
        <f aca="false">IF(AND(WEEKDAY($F833,2)=5,NOT(ISBLANK($F833))),$H833,"")</f>
        <v/>
      </c>
      <c r="Q833" s="186" t="str">
        <f aca="false">IF(AND(WEEKDAY($F833,2)=6,NOT(ISBLANK($F833))),$H833,"")</f>
        <v/>
      </c>
      <c r="R833" s="273" t="e">
        <f aca="false">IF(AND(R830&gt;=$F833,R830&lt;=$G833,NOT(ISBLANK($F833))),$H833,"")</f>
        <v>#VALUE!</v>
      </c>
    </row>
    <row r="834" customFormat="false" ht="15.05" hidden="false" customHeight="false" outlineLevel="0" collapsed="false">
      <c r="G834" s="197"/>
      <c r="I834" s="197"/>
      <c r="K834" s="197"/>
      <c r="L834" s="186" t="str">
        <f aca="false">IF(AND(WEEKDAY($F834,2)=1,NOT(ISBLANK($F834))),$H834,"")</f>
        <v/>
      </c>
      <c r="M834" s="186" t="str">
        <f aca="false">IF(AND(WEEKDAY($F834,2)=2,NOT(ISBLANK($F834))),$H834,"")</f>
        <v/>
      </c>
      <c r="N834" s="186" t="str">
        <f aca="false">IF(AND(WEEKDAY($F834,2)=3,NOT(ISBLANK($F834))),$H834,"")</f>
        <v/>
      </c>
      <c r="O834" s="186" t="str">
        <f aca="false">IF(AND(WEEKDAY($F834,2)=4,NOT(ISBLANK($F834))),$H834,"")</f>
        <v/>
      </c>
      <c r="P834" s="186" t="str">
        <f aca="false">IF(AND(WEEKDAY($F834,2)=5,NOT(ISBLANK($F834))),$H834,"")</f>
        <v/>
      </c>
      <c r="Q834" s="186" t="str">
        <f aca="false">IF(AND(WEEKDAY($F834,2)=6,NOT(ISBLANK($F834))),$H834,"")</f>
        <v/>
      </c>
      <c r="R834" s="273" t="str">
        <f aca="false">IF(AND(R831&gt;=$F834,R831&lt;=$G834,NOT(ISBLANK($F834))),$H834,"")</f>
        <v/>
      </c>
    </row>
    <row r="835" customFormat="false" ht="15.05" hidden="false" customHeight="false" outlineLevel="0" collapsed="false">
      <c r="G835" s="197"/>
      <c r="I835" s="197"/>
      <c r="K835" s="197"/>
      <c r="L835" s="186" t="str">
        <f aca="false">IF(AND(WEEKDAY($F835,2)=1,NOT(ISBLANK($F835))),$H835,"")</f>
        <v/>
      </c>
      <c r="M835" s="186" t="str">
        <f aca="false">IF(AND(WEEKDAY($F835,2)=2,NOT(ISBLANK($F835))),$H835,"")</f>
        <v/>
      </c>
      <c r="N835" s="186" t="str">
        <f aca="false">IF(AND(WEEKDAY($F835,2)=3,NOT(ISBLANK($F835))),$H835,"")</f>
        <v/>
      </c>
      <c r="O835" s="186" t="str">
        <f aca="false">IF(AND(WEEKDAY($F835,2)=4,NOT(ISBLANK($F835))),$H835,"")</f>
        <v/>
      </c>
      <c r="P835" s="186" t="str">
        <f aca="false">IF(AND(WEEKDAY($F835,2)=5,NOT(ISBLANK($F835))),$H835,"")</f>
        <v/>
      </c>
      <c r="Q835" s="186" t="str">
        <f aca="false">IF(AND(WEEKDAY($F835,2)=6,NOT(ISBLANK($F835))),$H835,"")</f>
        <v/>
      </c>
      <c r="R835" s="273" t="e">
        <f aca="false">IF(AND(R832&gt;=$F835,R832&lt;=$G835,NOT(ISBLANK($F835))),$H835,"")</f>
        <v>#VALUE!</v>
      </c>
    </row>
    <row r="836" customFormat="false" ht="15.05" hidden="false" customHeight="false" outlineLevel="0" collapsed="false">
      <c r="G836" s="197"/>
      <c r="I836" s="197"/>
      <c r="K836" s="197"/>
      <c r="L836" s="186" t="str">
        <f aca="false">IF(AND(WEEKDAY($F836,2)=1,NOT(ISBLANK($F836))),$H836,"")</f>
        <v/>
      </c>
      <c r="M836" s="186" t="str">
        <f aca="false">IF(AND(WEEKDAY($F836,2)=2,NOT(ISBLANK($F836))),$H836,"")</f>
        <v/>
      </c>
      <c r="N836" s="186" t="str">
        <f aca="false">IF(AND(WEEKDAY($F836,2)=3,NOT(ISBLANK($F836))),$H836,"")</f>
        <v/>
      </c>
      <c r="O836" s="186" t="str">
        <f aca="false">IF(AND(WEEKDAY($F836,2)=4,NOT(ISBLANK($F836))),$H836,"")</f>
        <v/>
      </c>
      <c r="P836" s="186" t="str">
        <f aca="false">IF(AND(WEEKDAY($F836,2)=5,NOT(ISBLANK($F836))),$H836,"")</f>
        <v/>
      </c>
      <c r="Q836" s="186" t="str">
        <f aca="false">IF(AND(WEEKDAY($F836,2)=6,NOT(ISBLANK($F836))),$H836,"")</f>
        <v/>
      </c>
      <c r="R836" s="273" t="e">
        <f aca="false">IF(AND(R833&gt;=$F836,R833&lt;=$G836,NOT(ISBLANK($F836))),$H836,"")</f>
        <v>#VALUE!</v>
      </c>
    </row>
    <row r="837" customFormat="false" ht="15.05" hidden="false" customHeight="false" outlineLevel="0" collapsed="false">
      <c r="G837" s="197"/>
      <c r="I837" s="197"/>
      <c r="K837" s="197"/>
      <c r="L837" s="186" t="str">
        <f aca="false">IF(AND(WEEKDAY($F837,2)=1,NOT(ISBLANK($F837))),$H837,"")</f>
        <v/>
      </c>
      <c r="M837" s="186" t="str">
        <f aca="false">IF(AND(WEEKDAY($F837,2)=2,NOT(ISBLANK($F837))),$H837,"")</f>
        <v/>
      </c>
      <c r="N837" s="186" t="str">
        <f aca="false">IF(AND(WEEKDAY($F837,2)=3,NOT(ISBLANK($F837))),$H837,"")</f>
        <v/>
      </c>
      <c r="O837" s="186" t="str">
        <f aca="false">IF(AND(WEEKDAY($F837,2)=4,NOT(ISBLANK($F837))),$H837,"")</f>
        <v/>
      </c>
      <c r="P837" s="186" t="str">
        <f aca="false">IF(AND(WEEKDAY($F837,2)=5,NOT(ISBLANK($F837))),$H837,"")</f>
        <v/>
      </c>
      <c r="Q837" s="186" t="str">
        <f aca="false">IF(AND(WEEKDAY($F837,2)=6,NOT(ISBLANK($F837))),$H837,"")</f>
        <v/>
      </c>
      <c r="R837" s="273" t="str">
        <f aca="false">IF(AND(R834&gt;=$F837,R834&lt;=$G837,NOT(ISBLANK($F837))),$H837,"")</f>
        <v/>
      </c>
    </row>
    <row r="838" customFormat="false" ht="15.05" hidden="false" customHeight="false" outlineLevel="0" collapsed="false">
      <c r="G838" s="197"/>
      <c r="I838" s="197"/>
      <c r="K838" s="197"/>
      <c r="L838" s="186" t="str">
        <f aca="false">IF(AND(WEEKDAY($F838,2)=1,NOT(ISBLANK($F838))),$H838,"")</f>
        <v/>
      </c>
      <c r="M838" s="186" t="str">
        <f aca="false">IF(AND(WEEKDAY($F838,2)=2,NOT(ISBLANK($F838))),$H838,"")</f>
        <v/>
      </c>
      <c r="N838" s="186" t="str">
        <f aca="false">IF(AND(WEEKDAY($F838,2)=3,NOT(ISBLANK($F838))),$H838,"")</f>
        <v/>
      </c>
      <c r="O838" s="186" t="str">
        <f aca="false">IF(AND(WEEKDAY($F838,2)=4,NOT(ISBLANK($F838))),$H838,"")</f>
        <v/>
      </c>
      <c r="P838" s="186" t="str">
        <f aca="false">IF(AND(WEEKDAY($F838,2)=5,NOT(ISBLANK($F838))),$H838,"")</f>
        <v/>
      </c>
      <c r="Q838" s="186" t="str">
        <f aca="false">IF(AND(WEEKDAY($F838,2)=6,NOT(ISBLANK($F838))),$H838,"")</f>
        <v/>
      </c>
      <c r="R838" s="273" t="e">
        <f aca="false">IF(AND(R835&gt;=$F838,R835&lt;=$G838,NOT(ISBLANK($F838))),$H838,"")</f>
        <v>#VALUE!</v>
      </c>
    </row>
    <row r="839" customFormat="false" ht="15.05" hidden="false" customHeight="false" outlineLevel="0" collapsed="false">
      <c r="G839" s="197"/>
      <c r="I839" s="197"/>
      <c r="K839" s="197"/>
      <c r="L839" s="186" t="str">
        <f aca="false">IF(AND(WEEKDAY($F839,2)=1,NOT(ISBLANK($F839))),$H839,"")</f>
        <v/>
      </c>
      <c r="M839" s="186" t="str">
        <f aca="false">IF(AND(WEEKDAY($F839,2)=2,NOT(ISBLANK($F839))),$H839,"")</f>
        <v/>
      </c>
      <c r="N839" s="186" t="str">
        <f aca="false">IF(AND(WEEKDAY($F839,2)=3,NOT(ISBLANK($F839))),$H839,"")</f>
        <v/>
      </c>
      <c r="O839" s="186" t="str">
        <f aca="false">IF(AND(WEEKDAY($F839,2)=4,NOT(ISBLANK($F839))),$H839,"")</f>
        <v/>
      </c>
      <c r="P839" s="186" t="str">
        <f aca="false">IF(AND(WEEKDAY($F839,2)=5,NOT(ISBLANK($F839))),$H839,"")</f>
        <v/>
      </c>
      <c r="Q839" s="186" t="str">
        <f aca="false">IF(AND(WEEKDAY($F839,2)=6,NOT(ISBLANK($F839))),$H839,"")</f>
        <v/>
      </c>
      <c r="R839" s="273" t="e">
        <f aca="false">IF(AND(R836&gt;=$F839,R836&lt;=$G839,NOT(ISBLANK($F839))),$H839,"")</f>
        <v>#VALUE!</v>
      </c>
    </row>
    <row r="840" customFormat="false" ht="15.05" hidden="false" customHeight="false" outlineLevel="0" collapsed="false">
      <c r="G840" s="197"/>
      <c r="I840" s="197"/>
      <c r="K840" s="197"/>
      <c r="L840" s="186" t="str">
        <f aca="false">IF(AND(WEEKDAY($F840,2)=1,NOT(ISBLANK($F840))),$H840,"")</f>
        <v/>
      </c>
      <c r="M840" s="186" t="str">
        <f aca="false">IF(AND(WEEKDAY($F840,2)=2,NOT(ISBLANK($F840))),$H840,"")</f>
        <v/>
      </c>
      <c r="N840" s="186" t="str">
        <f aca="false">IF(AND(WEEKDAY($F840,2)=3,NOT(ISBLANK($F840))),$H840,"")</f>
        <v/>
      </c>
      <c r="O840" s="186" t="str">
        <f aca="false">IF(AND(WEEKDAY($F840,2)=4,NOT(ISBLANK($F840))),$H840,"")</f>
        <v/>
      </c>
      <c r="P840" s="186" t="str">
        <f aca="false">IF(AND(WEEKDAY($F840,2)=5,NOT(ISBLANK($F840))),$H840,"")</f>
        <v/>
      </c>
      <c r="Q840" s="186" t="str">
        <f aca="false">IF(AND(WEEKDAY($F840,2)=6,NOT(ISBLANK($F840))),$H840,"")</f>
        <v/>
      </c>
      <c r="R840" s="273" t="str">
        <f aca="false">IF(AND(R837&gt;=$F840,R837&lt;=$G840,NOT(ISBLANK($F840))),$H840,"")</f>
        <v/>
      </c>
    </row>
    <row r="841" customFormat="false" ht="15.05" hidden="false" customHeight="false" outlineLevel="0" collapsed="false">
      <c r="G841" s="197"/>
      <c r="I841" s="197"/>
      <c r="K841" s="197"/>
      <c r="L841" s="186" t="str">
        <f aca="false">IF(AND(WEEKDAY($F841,2)=1,NOT(ISBLANK($F841))),$H841,"")</f>
        <v/>
      </c>
      <c r="M841" s="186" t="str">
        <f aca="false">IF(AND(WEEKDAY($F841,2)=2,NOT(ISBLANK($F841))),$H841,"")</f>
        <v/>
      </c>
      <c r="N841" s="186" t="str">
        <f aca="false">IF(AND(WEEKDAY($F841,2)=3,NOT(ISBLANK($F841))),$H841,"")</f>
        <v/>
      </c>
      <c r="O841" s="186" t="str">
        <f aca="false">IF(AND(WEEKDAY($F841,2)=4,NOT(ISBLANK($F841))),$H841,"")</f>
        <v/>
      </c>
      <c r="P841" s="186" t="str">
        <f aca="false">IF(AND(WEEKDAY($F841,2)=5,NOT(ISBLANK($F841))),$H841,"")</f>
        <v/>
      </c>
      <c r="Q841" s="186" t="str">
        <f aca="false">IF(AND(WEEKDAY($F841,2)=6,NOT(ISBLANK($F841))),$H841,"")</f>
        <v/>
      </c>
      <c r="R841" s="273" t="e">
        <f aca="false">IF(AND(R838&gt;=$F841,R838&lt;=$G841,NOT(ISBLANK($F841))),$H841,"")</f>
        <v>#VALUE!</v>
      </c>
    </row>
    <row r="842" customFormat="false" ht="15.05" hidden="false" customHeight="false" outlineLevel="0" collapsed="false">
      <c r="G842" s="197"/>
      <c r="I842" s="197"/>
      <c r="K842" s="197"/>
      <c r="L842" s="186" t="str">
        <f aca="false">IF(AND(WEEKDAY($F842,2)=1,NOT(ISBLANK($F842))),$H842,"")</f>
        <v/>
      </c>
      <c r="M842" s="186" t="str">
        <f aca="false">IF(AND(WEEKDAY($F842,2)=2,NOT(ISBLANK($F842))),$H842,"")</f>
        <v/>
      </c>
      <c r="N842" s="186" t="str">
        <f aca="false">IF(AND(WEEKDAY($F842,2)=3,NOT(ISBLANK($F842))),$H842,"")</f>
        <v/>
      </c>
      <c r="O842" s="186" t="str">
        <f aca="false">IF(AND(WEEKDAY($F842,2)=4,NOT(ISBLANK($F842))),$H842,"")</f>
        <v/>
      </c>
      <c r="P842" s="186" t="str">
        <f aca="false">IF(AND(WEEKDAY($F842,2)=5,NOT(ISBLANK($F842))),$H842,"")</f>
        <v/>
      </c>
      <c r="Q842" s="186" t="str">
        <f aca="false">IF(AND(WEEKDAY($F842,2)=6,NOT(ISBLANK($F842))),$H842,"")</f>
        <v/>
      </c>
      <c r="R842" s="273" t="e">
        <f aca="false">IF(AND(R839&gt;=$F842,R839&lt;=$G842,NOT(ISBLANK($F842))),$H842,"")</f>
        <v>#VALUE!</v>
      </c>
    </row>
    <row r="843" customFormat="false" ht="15.05" hidden="false" customHeight="false" outlineLevel="0" collapsed="false">
      <c r="G843" s="197"/>
      <c r="I843" s="197"/>
      <c r="K843" s="197"/>
      <c r="L843" s="186" t="str">
        <f aca="false">IF(AND(WEEKDAY($F843,2)=1,NOT(ISBLANK($F843))),$H843,"")</f>
        <v/>
      </c>
      <c r="M843" s="186" t="str">
        <f aca="false">IF(AND(WEEKDAY($F843,2)=2,NOT(ISBLANK($F843))),$H843,"")</f>
        <v/>
      </c>
      <c r="N843" s="186" t="str">
        <f aca="false">IF(AND(WEEKDAY($F843,2)=3,NOT(ISBLANK($F843))),$H843,"")</f>
        <v/>
      </c>
      <c r="O843" s="186" t="str">
        <f aca="false">IF(AND(WEEKDAY($F843,2)=4,NOT(ISBLANK($F843))),$H843,"")</f>
        <v/>
      </c>
      <c r="P843" s="186" t="str">
        <f aca="false">IF(AND(WEEKDAY($F843,2)=5,NOT(ISBLANK($F843))),$H843,"")</f>
        <v/>
      </c>
      <c r="Q843" s="186" t="str">
        <f aca="false">IF(AND(WEEKDAY($F843,2)=6,NOT(ISBLANK($F843))),$H843,"")</f>
        <v/>
      </c>
      <c r="R843" s="273" t="str">
        <f aca="false">IF(AND(R840&gt;=$F843,R840&lt;=$G843,NOT(ISBLANK($F843))),$H843,"")</f>
        <v/>
      </c>
    </row>
    <row r="844" customFormat="false" ht="15.05" hidden="false" customHeight="false" outlineLevel="0" collapsed="false">
      <c r="G844" s="197"/>
      <c r="I844" s="197"/>
      <c r="K844" s="197"/>
      <c r="L844" s="186" t="str">
        <f aca="false">IF(AND(WEEKDAY($F844,2)=1,NOT(ISBLANK($F844))),$H844,"")</f>
        <v/>
      </c>
      <c r="M844" s="186" t="str">
        <f aca="false">IF(AND(WEEKDAY($F844,2)=2,NOT(ISBLANK($F844))),$H844,"")</f>
        <v/>
      </c>
      <c r="N844" s="186" t="str">
        <f aca="false">IF(AND(WEEKDAY($F844,2)=3,NOT(ISBLANK($F844))),$H844,"")</f>
        <v/>
      </c>
      <c r="O844" s="186" t="str">
        <f aca="false">IF(AND(WEEKDAY($F844,2)=4,NOT(ISBLANK($F844))),$H844,"")</f>
        <v/>
      </c>
      <c r="P844" s="186" t="str">
        <f aca="false">IF(AND(WEEKDAY($F844,2)=5,NOT(ISBLANK($F844))),$H844,"")</f>
        <v/>
      </c>
      <c r="Q844" s="186" t="str">
        <f aca="false">IF(AND(WEEKDAY($F844,2)=6,NOT(ISBLANK($F844))),$H844,"")</f>
        <v/>
      </c>
      <c r="R844" s="273" t="e">
        <f aca="false">IF(AND(R841&gt;=$F844,R841&lt;=$G844,NOT(ISBLANK($F844))),$H844,"")</f>
        <v>#VALUE!</v>
      </c>
    </row>
    <row r="845" customFormat="false" ht="15.05" hidden="false" customHeight="false" outlineLevel="0" collapsed="false">
      <c r="G845" s="197"/>
      <c r="I845" s="197"/>
      <c r="K845" s="197"/>
      <c r="L845" s="186" t="str">
        <f aca="false">IF(AND(WEEKDAY($F845,2)=1,NOT(ISBLANK($F845))),$H845,"")</f>
        <v/>
      </c>
      <c r="M845" s="186" t="str">
        <f aca="false">IF(AND(WEEKDAY($F845,2)=2,NOT(ISBLANK($F845))),$H845,"")</f>
        <v/>
      </c>
      <c r="N845" s="186" t="str">
        <f aca="false">IF(AND(WEEKDAY($F845,2)=3,NOT(ISBLANK($F845))),$H845,"")</f>
        <v/>
      </c>
      <c r="O845" s="186" t="str">
        <f aca="false">IF(AND(WEEKDAY($F845,2)=4,NOT(ISBLANK($F845))),$H845,"")</f>
        <v/>
      </c>
      <c r="P845" s="186" t="str">
        <f aca="false">IF(AND(WEEKDAY($F845,2)=5,NOT(ISBLANK($F845))),$H845,"")</f>
        <v/>
      </c>
      <c r="Q845" s="186" t="str">
        <f aca="false">IF(AND(WEEKDAY($F845,2)=6,NOT(ISBLANK($F845))),$H845,"")</f>
        <v/>
      </c>
      <c r="R845" s="273" t="e">
        <f aca="false">IF(AND(R842&gt;=$F845,R842&lt;=$G845,NOT(ISBLANK($F845))),$H845,"")</f>
        <v>#VALUE!</v>
      </c>
    </row>
    <row r="846" customFormat="false" ht="15.05" hidden="false" customHeight="false" outlineLevel="0" collapsed="false">
      <c r="G846" s="197"/>
      <c r="I846" s="197"/>
      <c r="K846" s="197"/>
      <c r="L846" s="186" t="str">
        <f aca="false">IF(AND(WEEKDAY($F846,2)=1,NOT(ISBLANK($F846))),$H846,"")</f>
        <v/>
      </c>
      <c r="M846" s="186" t="str">
        <f aca="false">IF(AND(WEEKDAY($F846,2)=2,NOT(ISBLANK($F846))),$H846,"")</f>
        <v/>
      </c>
      <c r="N846" s="186" t="str">
        <f aca="false">IF(AND(WEEKDAY($F846,2)=3,NOT(ISBLANK($F846))),$H846,"")</f>
        <v/>
      </c>
      <c r="O846" s="186" t="str">
        <f aca="false">IF(AND(WEEKDAY($F846,2)=4,NOT(ISBLANK($F846))),$H846,"")</f>
        <v/>
      </c>
      <c r="P846" s="186" t="str">
        <f aca="false">IF(AND(WEEKDAY($F846,2)=5,NOT(ISBLANK($F846))),$H846,"")</f>
        <v/>
      </c>
      <c r="Q846" s="186" t="str">
        <f aca="false">IF(AND(WEEKDAY($F846,2)=6,NOT(ISBLANK($F846))),$H846,"")</f>
        <v/>
      </c>
      <c r="R846" s="273" t="str">
        <f aca="false">IF(AND(R843&gt;=$F846,R843&lt;=$G846,NOT(ISBLANK($F846))),$H846,"")</f>
        <v/>
      </c>
    </row>
    <row r="847" customFormat="false" ht="15.05" hidden="false" customHeight="false" outlineLevel="0" collapsed="false">
      <c r="G847" s="197"/>
      <c r="I847" s="197"/>
      <c r="K847" s="197"/>
      <c r="L847" s="186" t="str">
        <f aca="false">IF(AND(WEEKDAY($F847,2)=1,NOT(ISBLANK($F847))),$H847,"")</f>
        <v/>
      </c>
      <c r="M847" s="186" t="str">
        <f aca="false">IF(AND(WEEKDAY($F847,2)=2,NOT(ISBLANK($F847))),$H847,"")</f>
        <v/>
      </c>
      <c r="N847" s="186" t="str">
        <f aca="false">IF(AND(WEEKDAY($F847,2)=3,NOT(ISBLANK($F847))),$H847,"")</f>
        <v/>
      </c>
      <c r="O847" s="186" t="str">
        <f aca="false">IF(AND(WEEKDAY($F847,2)=4,NOT(ISBLANK($F847))),$H847,"")</f>
        <v/>
      </c>
      <c r="P847" s="186" t="str">
        <f aca="false">IF(AND(WEEKDAY($F847,2)=5,NOT(ISBLANK($F847))),$H847,"")</f>
        <v/>
      </c>
      <c r="Q847" s="186" t="str">
        <f aca="false">IF(AND(WEEKDAY($F847,2)=6,NOT(ISBLANK($F847))),$H847,"")</f>
        <v/>
      </c>
      <c r="R847" s="273" t="e">
        <f aca="false">IF(AND(R844&gt;=$F847,R844&lt;=$G847,NOT(ISBLANK($F847))),$H847,"")</f>
        <v>#VALUE!</v>
      </c>
    </row>
    <row r="848" customFormat="false" ht="15.05" hidden="false" customHeight="false" outlineLevel="0" collapsed="false">
      <c r="G848" s="197"/>
      <c r="I848" s="197"/>
      <c r="K848" s="197"/>
      <c r="L848" s="186" t="str">
        <f aca="false">IF(AND(WEEKDAY($F848,2)=1,NOT(ISBLANK($F848))),$H848,"")</f>
        <v/>
      </c>
      <c r="M848" s="186" t="str">
        <f aca="false">IF(AND(WEEKDAY($F848,2)=2,NOT(ISBLANK($F848))),$H848,"")</f>
        <v/>
      </c>
      <c r="N848" s="186" t="str">
        <f aca="false">IF(AND(WEEKDAY($F848,2)=3,NOT(ISBLANK($F848))),$H848,"")</f>
        <v/>
      </c>
      <c r="O848" s="186" t="str">
        <f aca="false">IF(AND(WEEKDAY($F848,2)=4,NOT(ISBLANK($F848))),$H848,"")</f>
        <v/>
      </c>
      <c r="P848" s="186" t="str">
        <f aca="false">IF(AND(WEEKDAY($F848,2)=5,NOT(ISBLANK($F848))),$H848,"")</f>
        <v/>
      </c>
      <c r="Q848" s="186" t="str">
        <f aca="false">IF(AND(WEEKDAY($F848,2)=6,NOT(ISBLANK($F848))),$H848,"")</f>
        <v/>
      </c>
      <c r="R848" s="273" t="e">
        <f aca="false">IF(AND(R845&gt;=$F848,R845&lt;=$G848,NOT(ISBLANK($F848))),$H848,"")</f>
        <v>#VALUE!</v>
      </c>
    </row>
    <row r="849" customFormat="false" ht="15.05" hidden="false" customHeight="false" outlineLevel="0" collapsed="false">
      <c r="G849" s="197"/>
      <c r="I849" s="197"/>
      <c r="K849" s="197"/>
      <c r="L849" s="186" t="str">
        <f aca="false">IF(AND(WEEKDAY($F849,2)=1,NOT(ISBLANK($F849))),$H849,"")</f>
        <v/>
      </c>
      <c r="M849" s="186" t="str">
        <f aca="false">IF(AND(WEEKDAY($F849,2)=2,NOT(ISBLANK($F849))),$H849,"")</f>
        <v/>
      </c>
      <c r="N849" s="186" t="str">
        <f aca="false">IF(AND(WEEKDAY($F849,2)=3,NOT(ISBLANK($F849))),$H849,"")</f>
        <v/>
      </c>
      <c r="O849" s="186" t="str">
        <f aca="false">IF(AND(WEEKDAY($F849,2)=4,NOT(ISBLANK($F849))),$H849,"")</f>
        <v/>
      </c>
      <c r="P849" s="186" t="str">
        <f aca="false">IF(AND(WEEKDAY($F849,2)=5,NOT(ISBLANK($F849))),$H849,"")</f>
        <v/>
      </c>
      <c r="Q849" s="186" t="str">
        <f aca="false">IF(AND(WEEKDAY($F849,2)=6,NOT(ISBLANK($F849))),$H849,"")</f>
        <v/>
      </c>
      <c r="R849" s="273" t="str">
        <f aca="false">IF(AND(R846&gt;=$F849,R846&lt;=$G849,NOT(ISBLANK($F849))),$H849,"")</f>
        <v/>
      </c>
    </row>
    <row r="850" customFormat="false" ht="15.05" hidden="false" customHeight="false" outlineLevel="0" collapsed="false">
      <c r="G850" s="197"/>
      <c r="I850" s="197"/>
      <c r="K850" s="197"/>
      <c r="L850" s="186" t="str">
        <f aca="false">IF(AND(WEEKDAY($F850,2)=1,NOT(ISBLANK($F850))),$H850,"")</f>
        <v/>
      </c>
      <c r="M850" s="186" t="str">
        <f aca="false">IF(AND(WEEKDAY($F850,2)=2,NOT(ISBLANK($F850))),$H850,"")</f>
        <v/>
      </c>
      <c r="N850" s="186" t="str">
        <f aca="false">IF(AND(WEEKDAY($F850,2)=3,NOT(ISBLANK($F850))),$H850,"")</f>
        <v/>
      </c>
      <c r="O850" s="186" t="str">
        <f aca="false">IF(AND(WEEKDAY($F850,2)=4,NOT(ISBLANK($F850))),$H850,"")</f>
        <v/>
      </c>
      <c r="P850" s="186" t="str">
        <f aca="false">IF(AND(WEEKDAY($F850,2)=5,NOT(ISBLANK($F850))),$H850,"")</f>
        <v/>
      </c>
      <c r="Q850" s="186" t="str">
        <f aca="false">IF(AND(WEEKDAY($F850,2)=6,NOT(ISBLANK($F850))),$H850,"")</f>
        <v/>
      </c>
      <c r="R850" s="273" t="e">
        <f aca="false">IF(AND(R847&gt;=$F850,R847&lt;=$G850,NOT(ISBLANK($F850))),$H850,"")</f>
        <v>#VALUE!</v>
      </c>
    </row>
    <row r="851" customFormat="false" ht="15.05" hidden="false" customHeight="false" outlineLevel="0" collapsed="false">
      <c r="G851" s="197"/>
      <c r="I851" s="197"/>
      <c r="K851" s="197"/>
      <c r="L851" s="186" t="str">
        <f aca="false">IF(AND(WEEKDAY($F851,2)=1,NOT(ISBLANK($F851))),$H851,"")</f>
        <v/>
      </c>
      <c r="M851" s="186" t="str">
        <f aca="false">IF(AND(WEEKDAY($F851,2)=2,NOT(ISBLANK($F851))),$H851,"")</f>
        <v/>
      </c>
      <c r="N851" s="186" t="str">
        <f aca="false">IF(AND(WEEKDAY($F851,2)=3,NOT(ISBLANK($F851))),$H851,"")</f>
        <v/>
      </c>
      <c r="O851" s="186" t="str">
        <f aca="false">IF(AND(WEEKDAY($F851,2)=4,NOT(ISBLANK($F851))),$H851,"")</f>
        <v/>
      </c>
      <c r="P851" s="186" t="str">
        <f aca="false">IF(AND(WEEKDAY($F851,2)=5,NOT(ISBLANK($F851))),$H851,"")</f>
        <v/>
      </c>
      <c r="Q851" s="186" t="str">
        <f aca="false">IF(AND(WEEKDAY($F851,2)=6,NOT(ISBLANK($F851))),$H851,"")</f>
        <v/>
      </c>
      <c r="R851" s="273" t="e">
        <f aca="false">IF(AND(R848&gt;=$F851,R848&lt;=$G851,NOT(ISBLANK($F851))),$H851,"")</f>
        <v>#VALUE!</v>
      </c>
    </row>
    <row r="852" customFormat="false" ht="15.05" hidden="false" customHeight="false" outlineLevel="0" collapsed="false">
      <c r="G852" s="197"/>
      <c r="I852" s="197"/>
      <c r="K852" s="197"/>
      <c r="L852" s="186" t="str">
        <f aca="false">IF(AND(WEEKDAY($F852,2)=1,NOT(ISBLANK($F852))),$H852,"")</f>
        <v/>
      </c>
      <c r="M852" s="186" t="str">
        <f aca="false">IF(AND(WEEKDAY($F852,2)=2,NOT(ISBLANK($F852))),$H852,"")</f>
        <v/>
      </c>
      <c r="N852" s="186" t="str">
        <f aca="false">IF(AND(WEEKDAY($F852,2)=3,NOT(ISBLANK($F852))),$H852,"")</f>
        <v/>
      </c>
      <c r="O852" s="186" t="str">
        <f aca="false">IF(AND(WEEKDAY($F852,2)=4,NOT(ISBLANK($F852))),$H852,"")</f>
        <v/>
      </c>
      <c r="P852" s="186" t="str">
        <f aca="false">IF(AND(WEEKDAY($F852,2)=5,NOT(ISBLANK($F852))),$H852,"")</f>
        <v/>
      </c>
      <c r="Q852" s="186" t="str">
        <f aca="false">IF(AND(WEEKDAY($F852,2)=6,NOT(ISBLANK($F852))),$H852,"")</f>
        <v/>
      </c>
      <c r="R852" s="273" t="str">
        <f aca="false">IF(AND(R849&gt;=$F852,R849&lt;=$G852,NOT(ISBLANK($F852))),$H852,"")</f>
        <v/>
      </c>
    </row>
    <row r="853" customFormat="false" ht="15.05" hidden="false" customHeight="false" outlineLevel="0" collapsed="false">
      <c r="G853" s="197"/>
      <c r="I853" s="197"/>
      <c r="K853" s="197"/>
      <c r="L853" s="186" t="str">
        <f aca="false">IF(AND(WEEKDAY($F853,2)=1,NOT(ISBLANK($F853))),$H853,"")</f>
        <v/>
      </c>
      <c r="M853" s="186" t="str">
        <f aca="false">IF(AND(WEEKDAY($F853,2)=2,NOT(ISBLANK($F853))),$H853,"")</f>
        <v/>
      </c>
      <c r="N853" s="186" t="str">
        <f aca="false">IF(AND(WEEKDAY($F853,2)=3,NOT(ISBLANK($F853))),$H853,"")</f>
        <v/>
      </c>
      <c r="O853" s="186" t="str">
        <f aca="false">IF(AND(WEEKDAY($F853,2)=4,NOT(ISBLANK($F853))),$H853,"")</f>
        <v/>
      </c>
      <c r="P853" s="186" t="str">
        <f aca="false">IF(AND(WEEKDAY($F853,2)=5,NOT(ISBLANK($F853))),$H853,"")</f>
        <v/>
      </c>
      <c r="Q853" s="186" t="str">
        <f aca="false">IF(AND(WEEKDAY($F853,2)=6,NOT(ISBLANK($F853))),$H853,"")</f>
        <v/>
      </c>
      <c r="R853" s="273" t="e">
        <f aca="false">IF(AND(R850&gt;=$F853,R850&lt;=$G853,NOT(ISBLANK($F853))),$H853,"")</f>
        <v>#VALUE!</v>
      </c>
    </row>
    <row r="854" customFormat="false" ht="15.05" hidden="false" customHeight="false" outlineLevel="0" collapsed="false">
      <c r="G854" s="197"/>
      <c r="I854" s="197"/>
      <c r="K854" s="197"/>
      <c r="L854" s="186" t="str">
        <f aca="false">IF(AND(WEEKDAY($F854,2)=1,NOT(ISBLANK($F854))),$H854,"")</f>
        <v/>
      </c>
      <c r="M854" s="186" t="str">
        <f aca="false">IF(AND(WEEKDAY($F854,2)=2,NOT(ISBLANK($F854))),$H854,"")</f>
        <v/>
      </c>
      <c r="N854" s="186" t="str">
        <f aca="false">IF(AND(WEEKDAY($F854,2)=3,NOT(ISBLANK($F854))),$H854,"")</f>
        <v/>
      </c>
      <c r="O854" s="186" t="str">
        <f aca="false">IF(AND(WEEKDAY($F854,2)=4,NOT(ISBLANK($F854))),$H854,"")</f>
        <v/>
      </c>
      <c r="P854" s="186" t="str">
        <f aca="false">IF(AND(WEEKDAY($F854,2)=5,NOT(ISBLANK($F854))),$H854,"")</f>
        <v/>
      </c>
      <c r="Q854" s="186" t="str">
        <f aca="false">IF(AND(WEEKDAY($F854,2)=6,NOT(ISBLANK($F854))),$H854,"")</f>
        <v/>
      </c>
      <c r="R854" s="273" t="e">
        <f aca="false">IF(AND(R851&gt;=$F854,R851&lt;=$G854,NOT(ISBLANK($F854))),$H854,"")</f>
        <v>#VALUE!</v>
      </c>
    </row>
    <row r="855" customFormat="false" ht="15.05" hidden="false" customHeight="false" outlineLevel="0" collapsed="false">
      <c r="G855" s="197"/>
      <c r="I855" s="197"/>
      <c r="K855" s="197"/>
      <c r="L855" s="186" t="str">
        <f aca="false">IF(AND(WEEKDAY($F855,2)=1,NOT(ISBLANK($F855))),$H855,"")</f>
        <v/>
      </c>
      <c r="M855" s="186" t="str">
        <f aca="false">IF(AND(WEEKDAY($F855,2)=2,NOT(ISBLANK($F855))),$H855,"")</f>
        <v/>
      </c>
      <c r="N855" s="186" t="str">
        <f aca="false">IF(AND(WEEKDAY($F855,2)=3,NOT(ISBLANK($F855))),$H855,"")</f>
        <v/>
      </c>
      <c r="O855" s="186" t="str">
        <f aca="false">IF(AND(WEEKDAY($F855,2)=4,NOT(ISBLANK($F855))),$H855,"")</f>
        <v/>
      </c>
      <c r="P855" s="186" t="str">
        <f aca="false">IF(AND(WEEKDAY($F855,2)=5,NOT(ISBLANK($F855))),$H855,"")</f>
        <v/>
      </c>
      <c r="Q855" s="186" t="str">
        <f aca="false">IF(AND(WEEKDAY($F855,2)=6,NOT(ISBLANK($F855))),$H855,"")</f>
        <v/>
      </c>
      <c r="R855" s="273" t="str">
        <f aca="false">IF(AND(R852&gt;=$F855,R852&lt;=$G855,NOT(ISBLANK($F855))),$H855,"")</f>
        <v/>
      </c>
    </row>
    <row r="856" customFormat="false" ht="15.05" hidden="false" customHeight="false" outlineLevel="0" collapsed="false">
      <c r="G856" s="197"/>
      <c r="I856" s="197"/>
      <c r="K856" s="197"/>
      <c r="L856" s="186" t="str">
        <f aca="false">IF(AND(WEEKDAY($F856,2)=1,NOT(ISBLANK($F856))),$H856,"")</f>
        <v/>
      </c>
      <c r="M856" s="186" t="str">
        <f aca="false">IF(AND(WEEKDAY($F856,2)=2,NOT(ISBLANK($F856))),$H856,"")</f>
        <v/>
      </c>
      <c r="N856" s="186" t="str">
        <f aca="false">IF(AND(WEEKDAY($F856,2)=3,NOT(ISBLANK($F856))),$H856,"")</f>
        <v/>
      </c>
      <c r="O856" s="186" t="str">
        <f aca="false">IF(AND(WEEKDAY($F856,2)=4,NOT(ISBLANK($F856))),$H856,"")</f>
        <v/>
      </c>
      <c r="P856" s="186" t="str">
        <f aca="false">IF(AND(WEEKDAY($F856,2)=5,NOT(ISBLANK($F856))),$H856,"")</f>
        <v/>
      </c>
      <c r="Q856" s="186" t="str">
        <f aca="false">IF(AND(WEEKDAY($F856,2)=6,NOT(ISBLANK($F856))),$H856,"")</f>
        <v/>
      </c>
      <c r="R856" s="273" t="e">
        <f aca="false">IF(AND(R853&gt;=$F856,R853&lt;=$G856,NOT(ISBLANK($F856))),$H856,"")</f>
        <v>#VALUE!</v>
      </c>
    </row>
    <row r="857" customFormat="false" ht="15.05" hidden="false" customHeight="false" outlineLevel="0" collapsed="false">
      <c r="G857" s="197"/>
      <c r="I857" s="197"/>
      <c r="K857" s="197"/>
      <c r="L857" s="186" t="str">
        <f aca="false">IF(AND(WEEKDAY($F857,2)=1,NOT(ISBLANK($F857))),$H857,"")</f>
        <v/>
      </c>
      <c r="M857" s="186" t="str">
        <f aca="false">IF(AND(WEEKDAY($F857,2)=2,NOT(ISBLANK($F857))),$H857,"")</f>
        <v/>
      </c>
      <c r="N857" s="186" t="str">
        <f aca="false">IF(AND(WEEKDAY($F857,2)=3,NOT(ISBLANK($F857))),$H857,"")</f>
        <v/>
      </c>
      <c r="O857" s="186" t="str">
        <f aca="false">IF(AND(WEEKDAY($F857,2)=4,NOT(ISBLANK($F857))),$H857,"")</f>
        <v/>
      </c>
      <c r="P857" s="186" t="str">
        <f aca="false">IF(AND(WEEKDAY($F857,2)=5,NOT(ISBLANK($F857))),$H857,"")</f>
        <v/>
      </c>
      <c r="Q857" s="186" t="str">
        <f aca="false">IF(AND(WEEKDAY($F857,2)=6,NOT(ISBLANK($F857))),$H857,"")</f>
        <v/>
      </c>
      <c r="R857" s="273" t="e">
        <f aca="false">IF(AND(R854&gt;=$F857,R854&lt;=$G857,NOT(ISBLANK($F857))),$H857,"")</f>
        <v>#VALUE!</v>
      </c>
    </row>
    <row r="858" customFormat="false" ht="15.05" hidden="false" customHeight="false" outlineLevel="0" collapsed="false">
      <c r="G858" s="197"/>
      <c r="I858" s="197"/>
      <c r="K858" s="197"/>
      <c r="L858" s="186" t="str">
        <f aca="false">IF(AND(WEEKDAY($F858,2)=1,NOT(ISBLANK($F858))),$H858,"")</f>
        <v/>
      </c>
      <c r="M858" s="186" t="str">
        <f aca="false">IF(AND(WEEKDAY($F858,2)=2,NOT(ISBLANK($F858))),$H858,"")</f>
        <v/>
      </c>
      <c r="N858" s="186" t="str">
        <f aca="false">IF(AND(WEEKDAY($F858,2)=3,NOT(ISBLANK($F858))),$H858,"")</f>
        <v/>
      </c>
      <c r="O858" s="186" t="str">
        <f aca="false">IF(AND(WEEKDAY($F858,2)=4,NOT(ISBLANK($F858))),$H858,"")</f>
        <v/>
      </c>
      <c r="P858" s="186" t="str">
        <f aca="false">IF(AND(WEEKDAY($F858,2)=5,NOT(ISBLANK($F858))),$H858,"")</f>
        <v/>
      </c>
      <c r="Q858" s="186" t="str">
        <f aca="false">IF(AND(WEEKDAY($F858,2)=6,NOT(ISBLANK($F858))),$H858,"")</f>
        <v/>
      </c>
      <c r="R858" s="273" t="str">
        <f aca="false">IF(AND(R855&gt;=$F858,R855&lt;=$G858,NOT(ISBLANK($F858))),$H858,"")</f>
        <v/>
      </c>
    </row>
    <row r="859" customFormat="false" ht="15.05" hidden="false" customHeight="false" outlineLevel="0" collapsed="false">
      <c r="G859" s="197"/>
      <c r="I859" s="197"/>
      <c r="K859" s="197"/>
      <c r="L859" s="186" t="str">
        <f aca="false">IF(AND(WEEKDAY($F859,2)=1,NOT(ISBLANK($F859))),$H859,"")</f>
        <v/>
      </c>
      <c r="M859" s="186" t="str">
        <f aca="false">IF(AND(WEEKDAY($F859,2)=2,NOT(ISBLANK($F859))),$H859,"")</f>
        <v/>
      </c>
      <c r="N859" s="186" t="str">
        <f aca="false">IF(AND(WEEKDAY($F859,2)=3,NOT(ISBLANK($F859))),$H859,"")</f>
        <v/>
      </c>
      <c r="O859" s="186" t="str">
        <f aca="false">IF(AND(WEEKDAY($F859,2)=4,NOT(ISBLANK($F859))),$H859,"")</f>
        <v/>
      </c>
      <c r="P859" s="186" t="str">
        <f aca="false">IF(AND(WEEKDAY($F859,2)=5,NOT(ISBLANK($F859))),$H859,"")</f>
        <v/>
      </c>
      <c r="Q859" s="186" t="str">
        <f aca="false">IF(AND(WEEKDAY($F859,2)=6,NOT(ISBLANK($F859))),$H859,"")</f>
        <v/>
      </c>
      <c r="R859" s="273" t="e">
        <f aca="false">IF(AND(R856&gt;=$F859,R856&lt;=$G859,NOT(ISBLANK($F859))),$H859,"")</f>
        <v>#VALUE!</v>
      </c>
    </row>
    <row r="860" customFormat="false" ht="15.05" hidden="false" customHeight="false" outlineLevel="0" collapsed="false">
      <c r="G860" s="197"/>
      <c r="I860" s="197"/>
      <c r="K860" s="197"/>
      <c r="L860" s="186" t="str">
        <f aca="false">IF(AND(WEEKDAY($F860,2)=1,NOT(ISBLANK($F860))),$H860,"")</f>
        <v/>
      </c>
      <c r="M860" s="186" t="str">
        <f aca="false">IF(AND(WEEKDAY($F860,2)=2,NOT(ISBLANK($F860))),$H860,"")</f>
        <v/>
      </c>
      <c r="N860" s="186" t="str">
        <f aca="false">IF(AND(WEEKDAY($F860,2)=3,NOT(ISBLANK($F860))),$H860,"")</f>
        <v/>
      </c>
      <c r="O860" s="186" t="str">
        <f aca="false">IF(AND(WEEKDAY($F860,2)=4,NOT(ISBLANK($F860))),$H860,"")</f>
        <v/>
      </c>
      <c r="P860" s="186" t="str">
        <f aca="false">IF(AND(WEEKDAY($F860,2)=5,NOT(ISBLANK($F860))),$H860,"")</f>
        <v/>
      </c>
      <c r="Q860" s="186" t="str">
        <f aca="false">IF(AND(WEEKDAY($F860,2)=6,NOT(ISBLANK($F860))),$H860,"")</f>
        <v/>
      </c>
      <c r="R860" s="273" t="e">
        <f aca="false">IF(AND(R857&gt;=$F860,R857&lt;=$G860,NOT(ISBLANK($F860))),$H860,"")</f>
        <v>#VALUE!</v>
      </c>
    </row>
    <row r="861" customFormat="false" ht="15.05" hidden="false" customHeight="false" outlineLevel="0" collapsed="false">
      <c r="G861" s="197"/>
      <c r="I861" s="197"/>
      <c r="K861" s="197"/>
      <c r="L861" s="186" t="str">
        <f aca="false">IF(AND(WEEKDAY($F861,2)=1,NOT(ISBLANK($F861))),$H861,"")</f>
        <v/>
      </c>
      <c r="M861" s="186" t="str">
        <f aca="false">IF(AND(WEEKDAY($F861,2)=2,NOT(ISBLANK($F861))),$H861,"")</f>
        <v/>
      </c>
      <c r="N861" s="186" t="str">
        <f aca="false">IF(AND(WEEKDAY($F861,2)=3,NOT(ISBLANK($F861))),$H861,"")</f>
        <v/>
      </c>
      <c r="O861" s="186" t="str">
        <f aca="false">IF(AND(WEEKDAY($F861,2)=4,NOT(ISBLANK($F861))),$H861,"")</f>
        <v/>
      </c>
      <c r="P861" s="186" t="str">
        <f aca="false">IF(AND(WEEKDAY($F861,2)=5,NOT(ISBLANK($F861))),$H861,"")</f>
        <v/>
      </c>
      <c r="Q861" s="186" t="str">
        <f aca="false">IF(AND(WEEKDAY($F861,2)=6,NOT(ISBLANK($F861))),$H861,"")</f>
        <v/>
      </c>
      <c r="R861" s="273" t="str">
        <f aca="false">IF(AND(R858&gt;=$F861,R858&lt;=$G861,NOT(ISBLANK($F861))),$H861,"")</f>
        <v/>
      </c>
    </row>
    <row r="862" customFormat="false" ht="15.05" hidden="false" customHeight="false" outlineLevel="0" collapsed="false">
      <c r="G862" s="197"/>
      <c r="I862" s="197"/>
      <c r="K862" s="197"/>
      <c r="L862" s="186" t="str">
        <f aca="false">IF(AND(WEEKDAY($F862,2)=1,NOT(ISBLANK($F862))),$H862,"")</f>
        <v/>
      </c>
      <c r="M862" s="186" t="str">
        <f aca="false">IF(AND(WEEKDAY($F862,2)=2,NOT(ISBLANK($F862))),$H862,"")</f>
        <v/>
      </c>
      <c r="N862" s="186" t="str">
        <f aca="false">IF(AND(WEEKDAY($F862,2)=3,NOT(ISBLANK($F862))),$H862,"")</f>
        <v/>
      </c>
      <c r="O862" s="186" t="str">
        <f aca="false">IF(AND(WEEKDAY($F862,2)=4,NOT(ISBLANK($F862))),$H862,"")</f>
        <v/>
      </c>
      <c r="P862" s="186" t="str">
        <f aca="false">IF(AND(WEEKDAY($F862,2)=5,NOT(ISBLANK($F862))),$H862,"")</f>
        <v/>
      </c>
      <c r="Q862" s="186" t="str">
        <f aca="false">IF(AND(WEEKDAY($F862,2)=6,NOT(ISBLANK($F862))),$H862,"")</f>
        <v/>
      </c>
      <c r="R862" s="273" t="e">
        <f aca="false">IF(AND(R859&gt;=$F862,R859&lt;=$G862,NOT(ISBLANK($F862))),$H862,"")</f>
        <v>#VALUE!</v>
      </c>
    </row>
    <row r="863" customFormat="false" ht="15.05" hidden="false" customHeight="false" outlineLevel="0" collapsed="false">
      <c r="G863" s="197"/>
      <c r="I863" s="197"/>
      <c r="K863" s="197"/>
      <c r="L863" s="186" t="str">
        <f aca="false">IF(AND(WEEKDAY($F863,2)=1,NOT(ISBLANK($F863))),$H863,"")</f>
        <v/>
      </c>
      <c r="M863" s="186" t="str">
        <f aca="false">IF(AND(WEEKDAY($F863,2)=2,NOT(ISBLANK($F863))),$H863,"")</f>
        <v/>
      </c>
      <c r="N863" s="186" t="str">
        <f aca="false">IF(AND(WEEKDAY($F863,2)=3,NOT(ISBLANK($F863))),$H863,"")</f>
        <v/>
      </c>
      <c r="O863" s="186" t="str">
        <f aca="false">IF(AND(WEEKDAY($F863,2)=4,NOT(ISBLANK($F863))),$H863,"")</f>
        <v/>
      </c>
      <c r="P863" s="186" t="str">
        <f aca="false">IF(AND(WEEKDAY($F863,2)=5,NOT(ISBLANK($F863))),$H863,"")</f>
        <v/>
      </c>
      <c r="Q863" s="186" t="str">
        <f aca="false">IF(AND(WEEKDAY($F863,2)=6,NOT(ISBLANK($F863))),$H863,"")</f>
        <v/>
      </c>
      <c r="R863" s="273" t="e">
        <f aca="false">IF(AND(R860&gt;=$F863,R860&lt;=$G863,NOT(ISBLANK($F863))),$H863,"")</f>
        <v>#VALUE!</v>
      </c>
    </row>
    <row r="864" customFormat="false" ht="15.05" hidden="false" customHeight="false" outlineLevel="0" collapsed="false">
      <c r="G864" s="197"/>
      <c r="I864" s="197"/>
      <c r="K864" s="197"/>
      <c r="L864" s="186" t="str">
        <f aca="false">IF(AND(WEEKDAY($F864,2)=1,NOT(ISBLANK($F864))),$H864,"")</f>
        <v/>
      </c>
      <c r="M864" s="186" t="str">
        <f aca="false">IF(AND(WEEKDAY($F864,2)=2,NOT(ISBLANK($F864))),$H864,"")</f>
        <v/>
      </c>
      <c r="N864" s="186" t="str">
        <f aca="false">IF(AND(WEEKDAY($F864,2)=3,NOT(ISBLANK($F864))),$H864,"")</f>
        <v/>
      </c>
      <c r="O864" s="186" t="str">
        <f aca="false">IF(AND(WEEKDAY($F864,2)=4,NOT(ISBLANK($F864))),$H864,"")</f>
        <v/>
      </c>
      <c r="P864" s="186" t="str">
        <f aca="false">IF(AND(WEEKDAY($F864,2)=5,NOT(ISBLANK($F864))),$H864,"")</f>
        <v/>
      </c>
      <c r="Q864" s="186" t="str">
        <f aca="false">IF(AND(WEEKDAY($F864,2)=6,NOT(ISBLANK($F864))),$H864,"")</f>
        <v/>
      </c>
      <c r="R864" s="273" t="str">
        <f aca="false">IF(AND(R861&gt;=$F864,R861&lt;=$G864,NOT(ISBLANK($F864))),$H864,"")</f>
        <v/>
      </c>
    </row>
    <row r="865" customFormat="false" ht="15.05" hidden="false" customHeight="false" outlineLevel="0" collapsed="false">
      <c r="G865" s="197"/>
      <c r="I865" s="197"/>
      <c r="K865" s="197"/>
      <c r="L865" s="186" t="str">
        <f aca="false">IF(AND(WEEKDAY($F865,2)=1,NOT(ISBLANK($F865))),$H865,"")</f>
        <v/>
      </c>
      <c r="M865" s="186" t="str">
        <f aca="false">IF(AND(WEEKDAY($F865,2)=2,NOT(ISBLANK($F865))),$H865,"")</f>
        <v/>
      </c>
      <c r="N865" s="186" t="str">
        <f aca="false">IF(AND(WEEKDAY($F865,2)=3,NOT(ISBLANK($F865))),$H865,"")</f>
        <v/>
      </c>
      <c r="O865" s="186" t="str">
        <f aca="false">IF(AND(WEEKDAY($F865,2)=4,NOT(ISBLANK($F865))),$H865,"")</f>
        <v/>
      </c>
      <c r="P865" s="186" t="str">
        <f aca="false">IF(AND(WEEKDAY($F865,2)=5,NOT(ISBLANK($F865))),$H865,"")</f>
        <v/>
      </c>
      <c r="Q865" s="186" t="str">
        <f aca="false">IF(AND(WEEKDAY($F865,2)=6,NOT(ISBLANK($F865))),$H865,"")</f>
        <v/>
      </c>
      <c r="R865" s="273" t="e">
        <f aca="false">IF(AND(R862&gt;=$F865,R862&lt;=$G865,NOT(ISBLANK($F865))),$H865,"")</f>
        <v>#VALUE!</v>
      </c>
    </row>
    <row r="866" customFormat="false" ht="15.05" hidden="false" customHeight="false" outlineLevel="0" collapsed="false">
      <c r="G866" s="197"/>
      <c r="I866" s="197"/>
      <c r="K866" s="197"/>
      <c r="L866" s="186" t="str">
        <f aca="false">IF(AND(WEEKDAY($F866,2)=1,NOT(ISBLANK($F866))),$H866,"")</f>
        <v/>
      </c>
      <c r="M866" s="186" t="str">
        <f aca="false">IF(AND(WEEKDAY($F866,2)=2,NOT(ISBLANK($F866))),$H866,"")</f>
        <v/>
      </c>
      <c r="N866" s="186" t="str">
        <f aca="false">IF(AND(WEEKDAY($F866,2)=3,NOT(ISBLANK($F866))),$H866,"")</f>
        <v/>
      </c>
      <c r="O866" s="186" t="str">
        <f aca="false">IF(AND(WEEKDAY($F866,2)=4,NOT(ISBLANK($F866))),$H866,"")</f>
        <v/>
      </c>
      <c r="P866" s="186" t="str">
        <f aca="false">IF(AND(WEEKDAY($F866,2)=5,NOT(ISBLANK($F866))),$H866,"")</f>
        <v/>
      </c>
      <c r="Q866" s="186" t="str">
        <f aca="false">IF(AND(WEEKDAY($F866,2)=6,NOT(ISBLANK($F866))),$H866,"")</f>
        <v/>
      </c>
      <c r="R866" s="273" t="e">
        <f aca="false">IF(AND(R863&gt;=$F866,R863&lt;=$G866,NOT(ISBLANK($F866))),$H866,"")</f>
        <v>#VALUE!</v>
      </c>
    </row>
    <row r="867" customFormat="false" ht="15.05" hidden="false" customHeight="false" outlineLevel="0" collapsed="false">
      <c r="G867" s="197"/>
      <c r="I867" s="197"/>
      <c r="K867" s="197"/>
      <c r="L867" s="186" t="str">
        <f aca="false">IF(AND(WEEKDAY($F867,2)=1,NOT(ISBLANK($F867))),$H867,"")</f>
        <v/>
      </c>
      <c r="M867" s="186" t="str">
        <f aca="false">IF(AND(WEEKDAY($F867,2)=2,NOT(ISBLANK($F867))),$H867,"")</f>
        <v/>
      </c>
      <c r="N867" s="186" t="str">
        <f aca="false">IF(AND(WEEKDAY($F867,2)=3,NOT(ISBLANK($F867))),$H867,"")</f>
        <v/>
      </c>
      <c r="O867" s="186" t="str">
        <f aca="false">IF(AND(WEEKDAY($F867,2)=4,NOT(ISBLANK($F867))),$H867,"")</f>
        <v/>
      </c>
      <c r="P867" s="186" t="str">
        <f aca="false">IF(AND(WEEKDAY($F867,2)=5,NOT(ISBLANK($F867))),$H867,"")</f>
        <v/>
      </c>
      <c r="Q867" s="186" t="str">
        <f aca="false">IF(AND(WEEKDAY($F867,2)=6,NOT(ISBLANK($F867))),$H867,"")</f>
        <v/>
      </c>
      <c r="R867" s="273" t="str">
        <f aca="false">IF(AND(R864&gt;=$F867,R864&lt;=$G867,NOT(ISBLANK($F867))),$H867,"")</f>
        <v/>
      </c>
    </row>
    <row r="868" customFormat="false" ht="15.05" hidden="false" customHeight="false" outlineLevel="0" collapsed="false">
      <c r="G868" s="197"/>
      <c r="I868" s="197"/>
      <c r="K868" s="197"/>
      <c r="L868" s="186" t="str">
        <f aca="false">IF(AND(WEEKDAY($F868,2)=1,NOT(ISBLANK($F868))),$H868,"")</f>
        <v/>
      </c>
      <c r="M868" s="186" t="str">
        <f aca="false">IF(AND(WEEKDAY($F868,2)=2,NOT(ISBLANK($F868))),$H868,"")</f>
        <v/>
      </c>
      <c r="N868" s="186" t="str">
        <f aca="false">IF(AND(WEEKDAY($F868,2)=3,NOT(ISBLANK($F868))),$H868,"")</f>
        <v/>
      </c>
      <c r="O868" s="186" t="str">
        <f aca="false">IF(AND(WEEKDAY($F868,2)=4,NOT(ISBLANK($F868))),$H868,"")</f>
        <v/>
      </c>
      <c r="P868" s="186" t="str">
        <f aca="false">IF(AND(WEEKDAY($F868,2)=5,NOT(ISBLANK($F868))),$H868,"")</f>
        <v/>
      </c>
      <c r="Q868" s="186" t="str">
        <f aca="false">IF(AND(WEEKDAY($F868,2)=6,NOT(ISBLANK($F868))),$H868,"")</f>
        <v/>
      </c>
      <c r="R868" s="273" t="e">
        <f aca="false">IF(AND(R865&gt;=$F868,R865&lt;=$G868,NOT(ISBLANK($F868))),$H868,"")</f>
        <v>#VALUE!</v>
      </c>
    </row>
    <row r="869" customFormat="false" ht="15.05" hidden="false" customHeight="false" outlineLevel="0" collapsed="false">
      <c r="G869" s="197"/>
      <c r="I869" s="197"/>
      <c r="K869" s="197"/>
      <c r="L869" s="186" t="str">
        <f aca="false">IF(AND(WEEKDAY($F869,2)=1,NOT(ISBLANK($F869))),$H869,"")</f>
        <v/>
      </c>
      <c r="M869" s="186" t="str">
        <f aca="false">IF(AND(WEEKDAY($F869,2)=2,NOT(ISBLANK($F869))),$H869,"")</f>
        <v/>
      </c>
      <c r="N869" s="186" t="str">
        <f aca="false">IF(AND(WEEKDAY($F869,2)=3,NOT(ISBLANK($F869))),$H869,"")</f>
        <v/>
      </c>
      <c r="O869" s="186" t="str">
        <f aca="false">IF(AND(WEEKDAY($F869,2)=4,NOT(ISBLANK($F869))),$H869,"")</f>
        <v/>
      </c>
      <c r="P869" s="186" t="str">
        <f aca="false">IF(AND(WEEKDAY($F869,2)=5,NOT(ISBLANK($F869))),$H869,"")</f>
        <v/>
      </c>
      <c r="Q869" s="186" t="str">
        <f aca="false">IF(AND(WEEKDAY($F869,2)=6,NOT(ISBLANK($F869))),$H869,"")</f>
        <v/>
      </c>
      <c r="R869" s="273" t="e">
        <f aca="false">IF(AND(R866&gt;=$F869,R866&lt;=$G869,NOT(ISBLANK($F869))),$H869,"")</f>
        <v>#VALUE!</v>
      </c>
    </row>
    <row r="870" customFormat="false" ht="15.05" hidden="false" customHeight="false" outlineLevel="0" collapsed="false">
      <c r="G870" s="197"/>
      <c r="I870" s="197"/>
      <c r="K870" s="197"/>
      <c r="L870" s="186" t="str">
        <f aca="false">IF(AND(WEEKDAY($F870,2)=1,NOT(ISBLANK($F870))),$H870,"")</f>
        <v/>
      </c>
      <c r="M870" s="186" t="str">
        <f aca="false">IF(AND(WEEKDAY($F870,2)=2,NOT(ISBLANK($F870))),$H870,"")</f>
        <v/>
      </c>
      <c r="N870" s="186" t="str">
        <f aca="false">IF(AND(WEEKDAY($F870,2)=3,NOT(ISBLANK($F870))),$H870,"")</f>
        <v/>
      </c>
      <c r="O870" s="186" t="str">
        <f aca="false">IF(AND(WEEKDAY($F870,2)=4,NOT(ISBLANK($F870))),$H870,"")</f>
        <v/>
      </c>
      <c r="P870" s="186" t="str">
        <f aca="false">IF(AND(WEEKDAY($F870,2)=5,NOT(ISBLANK($F870))),$H870,"")</f>
        <v/>
      </c>
      <c r="Q870" s="186" t="str">
        <f aca="false">IF(AND(WEEKDAY($F870,2)=6,NOT(ISBLANK($F870))),$H870,"")</f>
        <v/>
      </c>
      <c r="R870" s="273" t="str">
        <f aca="false">IF(AND(R867&gt;=$F870,R867&lt;=$G870,NOT(ISBLANK($F870))),$H870,"")</f>
        <v/>
      </c>
    </row>
    <row r="871" customFormat="false" ht="15.05" hidden="false" customHeight="false" outlineLevel="0" collapsed="false">
      <c r="G871" s="197"/>
      <c r="I871" s="197"/>
      <c r="K871" s="197"/>
      <c r="L871" s="186" t="str">
        <f aca="false">IF(AND(WEEKDAY($F871,2)=1,NOT(ISBLANK($F871))),$H871,"")</f>
        <v/>
      </c>
      <c r="M871" s="186" t="str">
        <f aca="false">IF(AND(WEEKDAY($F871,2)=2,NOT(ISBLANK($F871))),$H871,"")</f>
        <v/>
      </c>
      <c r="N871" s="186" t="str">
        <f aca="false">IF(AND(WEEKDAY($F871,2)=3,NOT(ISBLANK($F871))),$H871,"")</f>
        <v/>
      </c>
      <c r="O871" s="186" t="str">
        <f aca="false">IF(AND(WEEKDAY($F871,2)=4,NOT(ISBLANK($F871))),$H871,"")</f>
        <v/>
      </c>
      <c r="P871" s="186" t="str">
        <f aca="false">IF(AND(WEEKDAY($F871,2)=5,NOT(ISBLANK($F871))),$H871,"")</f>
        <v/>
      </c>
      <c r="Q871" s="186" t="str">
        <f aca="false">IF(AND(WEEKDAY($F871,2)=6,NOT(ISBLANK($F871))),$H871,"")</f>
        <v/>
      </c>
      <c r="R871" s="273" t="e">
        <f aca="false">IF(AND(R868&gt;=$F871,R868&lt;=$G871,NOT(ISBLANK($F871))),$H871,"")</f>
        <v>#VALUE!</v>
      </c>
    </row>
    <row r="872" customFormat="false" ht="15.05" hidden="false" customHeight="false" outlineLevel="0" collapsed="false">
      <c r="G872" s="197"/>
      <c r="I872" s="197"/>
      <c r="K872" s="197"/>
      <c r="L872" s="186" t="str">
        <f aca="false">IF(AND(WEEKDAY($F872,2)=1,NOT(ISBLANK($F872))),$H872,"")</f>
        <v/>
      </c>
      <c r="M872" s="186" t="str">
        <f aca="false">IF(AND(WEEKDAY($F872,2)=2,NOT(ISBLANK($F872))),$H872,"")</f>
        <v/>
      </c>
      <c r="N872" s="186" t="str">
        <f aca="false">IF(AND(WEEKDAY($F872,2)=3,NOT(ISBLANK($F872))),$H872,"")</f>
        <v/>
      </c>
      <c r="O872" s="186" t="str">
        <f aca="false">IF(AND(WEEKDAY($F872,2)=4,NOT(ISBLANK($F872))),$H872,"")</f>
        <v/>
      </c>
      <c r="P872" s="186" t="str">
        <f aca="false">IF(AND(WEEKDAY($F872,2)=5,NOT(ISBLANK($F872))),$H872,"")</f>
        <v/>
      </c>
      <c r="Q872" s="186" t="str">
        <f aca="false">IF(AND(WEEKDAY($F872,2)=6,NOT(ISBLANK($F872))),$H872,"")</f>
        <v/>
      </c>
      <c r="R872" s="273" t="e">
        <f aca="false">IF(AND(R869&gt;=$F872,R869&lt;=$G872,NOT(ISBLANK($F872))),$H872,"")</f>
        <v>#VALUE!</v>
      </c>
    </row>
    <row r="873" customFormat="false" ht="15.05" hidden="false" customHeight="false" outlineLevel="0" collapsed="false">
      <c r="G873" s="197"/>
      <c r="I873" s="197"/>
      <c r="K873" s="197"/>
      <c r="L873" s="186" t="str">
        <f aca="false">IF(AND(WEEKDAY($F873,2)=1,NOT(ISBLANK($F873))),$H873,"")</f>
        <v/>
      </c>
      <c r="M873" s="186" t="str">
        <f aca="false">IF(AND(WEEKDAY($F873,2)=2,NOT(ISBLANK($F873))),$H873,"")</f>
        <v/>
      </c>
      <c r="N873" s="186" t="str">
        <f aca="false">IF(AND(WEEKDAY($F873,2)=3,NOT(ISBLANK($F873))),$H873,"")</f>
        <v/>
      </c>
      <c r="O873" s="186" t="str">
        <f aca="false">IF(AND(WEEKDAY($F873,2)=4,NOT(ISBLANK($F873))),$H873,"")</f>
        <v/>
      </c>
      <c r="P873" s="186" t="str">
        <f aca="false">IF(AND(WEEKDAY($F873,2)=5,NOT(ISBLANK($F873))),$H873,"")</f>
        <v/>
      </c>
      <c r="Q873" s="186" t="str">
        <f aca="false">IF(AND(WEEKDAY($F873,2)=6,NOT(ISBLANK($F873))),$H873,"")</f>
        <v/>
      </c>
      <c r="R873" s="273" t="str">
        <f aca="false">IF(AND(R870&gt;=$F873,R870&lt;=$G873,NOT(ISBLANK($F873))),$H873,"")</f>
        <v/>
      </c>
    </row>
    <row r="874" customFormat="false" ht="15.05" hidden="false" customHeight="false" outlineLevel="0" collapsed="false">
      <c r="G874" s="197"/>
      <c r="I874" s="197"/>
      <c r="K874" s="197"/>
      <c r="L874" s="186" t="str">
        <f aca="false">IF(AND(WEEKDAY($F874,2)=1,NOT(ISBLANK($F874))),$H874,"")</f>
        <v/>
      </c>
      <c r="M874" s="186" t="str">
        <f aca="false">IF(AND(WEEKDAY($F874,2)=2,NOT(ISBLANK($F874))),$H874,"")</f>
        <v/>
      </c>
      <c r="N874" s="186" t="str">
        <f aca="false">IF(AND(WEEKDAY($F874,2)=3,NOT(ISBLANK($F874))),$H874,"")</f>
        <v/>
      </c>
      <c r="O874" s="186" t="str">
        <f aca="false">IF(AND(WEEKDAY($F874,2)=4,NOT(ISBLANK($F874))),$H874,"")</f>
        <v/>
      </c>
      <c r="P874" s="186" t="str">
        <f aca="false">IF(AND(WEEKDAY($F874,2)=5,NOT(ISBLANK($F874))),$H874,"")</f>
        <v/>
      </c>
      <c r="Q874" s="186" t="str">
        <f aca="false">IF(AND(WEEKDAY($F874,2)=6,NOT(ISBLANK($F874))),$H874,"")</f>
        <v/>
      </c>
      <c r="R874" s="273" t="e">
        <f aca="false">IF(AND(R871&gt;=$F874,R871&lt;=$G874,NOT(ISBLANK($F874))),$H874,"")</f>
        <v>#VALUE!</v>
      </c>
    </row>
    <row r="875" customFormat="false" ht="15.05" hidden="false" customHeight="false" outlineLevel="0" collapsed="false">
      <c r="G875" s="197"/>
      <c r="I875" s="197"/>
      <c r="K875" s="197"/>
      <c r="L875" s="186" t="str">
        <f aca="false">IF(AND(WEEKDAY($F875,2)=1,NOT(ISBLANK($F875))),$H875,"")</f>
        <v/>
      </c>
      <c r="M875" s="186" t="str">
        <f aca="false">IF(AND(WEEKDAY($F875,2)=2,NOT(ISBLANK($F875))),$H875,"")</f>
        <v/>
      </c>
      <c r="N875" s="186" t="str">
        <f aca="false">IF(AND(WEEKDAY($F875,2)=3,NOT(ISBLANK($F875))),$H875,"")</f>
        <v/>
      </c>
      <c r="O875" s="186" t="str">
        <f aca="false">IF(AND(WEEKDAY($F875,2)=4,NOT(ISBLANK($F875))),$H875,"")</f>
        <v/>
      </c>
      <c r="P875" s="186" t="str">
        <f aca="false">IF(AND(WEEKDAY($F875,2)=5,NOT(ISBLANK($F875))),$H875,"")</f>
        <v/>
      </c>
      <c r="Q875" s="186" t="str">
        <f aca="false">IF(AND(WEEKDAY($F875,2)=6,NOT(ISBLANK($F875))),$H875,"")</f>
        <v/>
      </c>
      <c r="R875" s="273" t="e">
        <f aca="false">IF(AND(R872&gt;=$F875,R872&lt;=$G875,NOT(ISBLANK($F875))),$H875,"")</f>
        <v>#VALUE!</v>
      </c>
    </row>
    <row r="876" customFormat="false" ht="15.05" hidden="false" customHeight="false" outlineLevel="0" collapsed="false">
      <c r="G876" s="197"/>
      <c r="I876" s="197"/>
      <c r="K876" s="197"/>
      <c r="L876" s="186" t="str">
        <f aca="false">IF(AND(WEEKDAY($F876,2)=1,NOT(ISBLANK($F876))),$H876,"")</f>
        <v/>
      </c>
      <c r="M876" s="186" t="str">
        <f aca="false">IF(AND(WEEKDAY($F876,2)=2,NOT(ISBLANK($F876))),$H876,"")</f>
        <v/>
      </c>
      <c r="N876" s="186" t="str">
        <f aca="false">IF(AND(WEEKDAY($F876,2)=3,NOT(ISBLANK($F876))),$H876,"")</f>
        <v/>
      </c>
      <c r="O876" s="186" t="str">
        <f aca="false">IF(AND(WEEKDAY($F876,2)=4,NOT(ISBLANK($F876))),$H876,"")</f>
        <v/>
      </c>
      <c r="P876" s="186" t="str">
        <f aca="false">IF(AND(WEEKDAY($F876,2)=5,NOT(ISBLANK($F876))),$H876,"")</f>
        <v/>
      </c>
      <c r="Q876" s="186" t="str">
        <f aca="false">IF(AND(WEEKDAY($F876,2)=6,NOT(ISBLANK($F876))),$H876,"")</f>
        <v/>
      </c>
      <c r="R876" s="273" t="str">
        <f aca="false">IF(AND(R873&gt;=$F876,R873&lt;=$G876,NOT(ISBLANK($F876))),$H876,"")</f>
        <v/>
      </c>
    </row>
    <row r="877" customFormat="false" ht="15.05" hidden="false" customHeight="false" outlineLevel="0" collapsed="false">
      <c r="G877" s="197"/>
      <c r="I877" s="197"/>
      <c r="K877" s="197"/>
      <c r="L877" s="186" t="str">
        <f aca="false">IF(AND(WEEKDAY($F877,2)=1,NOT(ISBLANK($F877))),$H877,"")</f>
        <v/>
      </c>
      <c r="M877" s="186" t="str">
        <f aca="false">IF(AND(WEEKDAY($F877,2)=2,NOT(ISBLANK($F877))),$H877,"")</f>
        <v/>
      </c>
      <c r="N877" s="186" t="str">
        <f aca="false">IF(AND(WEEKDAY($F877,2)=3,NOT(ISBLANK($F877))),$H877,"")</f>
        <v/>
      </c>
      <c r="O877" s="186" t="str">
        <f aca="false">IF(AND(WEEKDAY($F877,2)=4,NOT(ISBLANK($F877))),$H877,"")</f>
        <v/>
      </c>
      <c r="P877" s="186" t="str">
        <f aca="false">IF(AND(WEEKDAY($F877,2)=5,NOT(ISBLANK($F877))),$H877,"")</f>
        <v/>
      </c>
      <c r="Q877" s="186" t="str">
        <f aca="false">IF(AND(WEEKDAY($F877,2)=6,NOT(ISBLANK($F877))),$H877,"")</f>
        <v/>
      </c>
      <c r="R877" s="273" t="e">
        <f aca="false">IF(AND(R874&gt;=$F877,R874&lt;=$G877,NOT(ISBLANK($F877))),$H877,"")</f>
        <v>#VALUE!</v>
      </c>
    </row>
    <row r="878" customFormat="false" ht="15.05" hidden="false" customHeight="false" outlineLevel="0" collapsed="false">
      <c r="G878" s="197"/>
      <c r="I878" s="197"/>
      <c r="K878" s="197"/>
      <c r="L878" s="186" t="str">
        <f aca="false">IF(AND(WEEKDAY($F878,2)=1,NOT(ISBLANK($F878))),$H878,"")</f>
        <v/>
      </c>
      <c r="M878" s="186" t="str">
        <f aca="false">IF(AND(WEEKDAY($F878,2)=2,NOT(ISBLANK($F878))),$H878,"")</f>
        <v/>
      </c>
      <c r="N878" s="186" t="str">
        <f aca="false">IF(AND(WEEKDAY($F878,2)=3,NOT(ISBLANK($F878))),$H878,"")</f>
        <v/>
      </c>
      <c r="O878" s="186" t="str">
        <f aca="false">IF(AND(WEEKDAY($F878,2)=4,NOT(ISBLANK($F878))),$H878,"")</f>
        <v/>
      </c>
      <c r="P878" s="186" t="str">
        <f aca="false">IF(AND(WEEKDAY($F878,2)=5,NOT(ISBLANK($F878))),$H878,"")</f>
        <v/>
      </c>
      <c r="Q878" s="186" t="str">
        <f aca="false">IF(AND(WEEKDAY($F878,2)=6,NOT(ISBLANK($F878))),$H878,"")</f>
        <v/>
      </c>
      <c r="R878" s="273" t="e">
        <f aca="false">IF(AND(R875&gt;=$F878,R875&lt;=$G878,NOT(ISBLANK($F878))),$H878,"")</f>
        <v>#VALUE!</v>
      </c>
    </row>
    <row r="879" customFormat="false" ht="15.05" hidden="false" customHeight="false" outlineLevel="0" collapsed="false">
      <c r="G879" s="197"/>
      <c r="I879" s="197"/>
      <c r="K879" s="197"/>
      <c r="L879" s="186" t="str">
        <f aca="false">IF(AND(WEEKDAY($F879,2)=1,NOT(ISBLANK($F879))),$H879,"")</f>
        <v/>
      </c>
      <c r="M879" s="186" t="str">
        <f aca="false">IF(AND(WEEKDAY($F879,2)=2,NOT(ISBLANK($F879))),$H879,"")</f>
        <v/>
      </c>
      <c r="N879" s="186" t="str">
        <f aca="false">IF(AND(WEEKDAY($F879,2)=3,NOT(ISBLANK($F879))),$H879,"")</f>
        <v/>
      </c>
      <c r="O879" s="186" t="str">
        <f aca="false">IF(AND(WEEKDAY($F879,2)=4,NOT(ISBLANK($F879))),$H879,"")</f>
        <v/>
      </c>
      <c r="P879" s="186" t="str">
        <f aca="false">IF(AND(WEEKDAY($F879,2)=5,NOT(ISBLANK($F879))),$H879,"")</f>
        <v/>
      </c>
      <c r="Q879" s="186" t="str">
        <f aca="false">IF(AND(WEEKDAY($F879,2)=6,NOT(ISBLANK($F879))),$H879,"")</f>
        <v/>
      </c>
      <c r="R879" s="273" t="str">
        <f aca="false">IF(AND(R876&gt;=$F879,R876&lt;=$G879,NOT(ISBLANK($F879))),$H879,"")</f>
        <v/>
      </c>
    </row>
    <row r="880" customFormat="false" ht="15.05" hidden="false" customHeight="false" outlineLevel="0" collapsed="false">
      <c r="G880" s="197"/>
      <c r="I880" s="197"/>
      <c r="K880" s="197"/>
      <c r="L880" s="186" t="str">
        <f aca="false">IF(AND(WEEKDAY($F880,2)=1,NOT(ISBLANK($F880))),$H880,"")</f>
        <v/>
      </c>
      <c r="M880" s="186" t="str">
        <f aca="false">IF(AND(WEEKDAY($F880,2)=2,NOT(ISBLANK($F880))),$H880,"")</f>
        <v/>
      </c>
      <c r="N880" s="186" t="str">
        <f aca="false">IF(AND(WEEKDAY($F880,2)=3,NOT(ISBLANK($F880))),$H880,"")</f>
        <v/>
      </c>
      <c r="O880" s="186" t="str">
        <f aca="false">IF(AND(WEEKDAY($F880,2)=4,NOT(ISBLANK($F880))),$H880,"")</f>
        <v/>
      </c>
      <c r="P880" s="186" t="str">
        <f aca="false">IF(AND(WEEKDAY($F880,2)=5,NOT(ISBLANK($F880))),$H880,"")</f>
        <v/>
      </c>
      <c r="Q880" s="186" t="str">
        <f aca="false">IF(AND(WEEKDAY($F880,2)=6,NOT(ISBLANK($F880))),$H880,"")</f>
        <v/>
      </c>
      <c r="R880" s="273" t="e">
        <f aca="false">IF(AND(R877&gt;=$F880,R877&lt;=$G880,NOT(ISBLANK($F880))),$H880,"")</f>
        <v>#VALUE!</v>
      </c>
    </row>
    <row r="881" customFormat="false" ht="15.05" hidden="false" customHeight="false" outlineLevel="0" collapsed="false">
      <c r="G881" s="197"/>
      <c r="I881" s="197"/>
      <c r="K881" s="197"/>
      <c r="L881" s="186" t="str">
        <f aca="false">IF(AND(WEEKDAY($F881,2)=1,NOT(ISBLANK($F881))),$H881,"")</f>
        <v/>
      </c>
      <c r="M881" s="186" t="str">
        <f aca="false">IF(AND(WEEKDAY($F881,2)=2,NOT(ISBLANK($F881))),$H881,"")</f>
        <v/>
      </c>
      <c r="N881" s="186" t="str">
        <f aca="false">IF(AND(WEEKDAY($F881,2)=3,NOT(ISBLANK($F881))),$H881,"")</f>
        <v/>
      </c>
      <c r="O881" s="186" t="str">
        <f aca="false">IF(AND(WEEKDAY($F881,2)=4,NOT(ISBLANK($F881))),$H881,"")</f>
        <v/>
      </c>
      <c r="P881" s="186" t="str">
        <f aca="false">IF(AND(WEEKDAY($F881,2)=5,NOT(ISBLANK($F881))),$H881,"")</f>
        <v/>
      </c>
      <c r="Q881" s="186" t="str">
        <f aca="false">IF(AND(WEEKDAY($F881,2)=6,NOT(ISBLANK($F881))),$H881,"")</f>
        <v/>
      </c>
      <c r="R881" s="273" t="e">
        <f aca="false">IF(AND(R878&gt;=$F881,R878&lt;=$G881,NOT(ISBLANK($F881))),$H881,"")</f>
        <v>#VALUE!</v>
      </c>
    </row>
    <row r="882" customFormat="false" ht="15.05" hidden="false" customHeight="false" outlineLevel="0" collapsed="false">
      <c r="G882" s="197"/>
      <c r="I882" s="197"/>
      <c r="K882" s="197"/>
      <c r="L882" s="186" t="str">
        <f aca="false">IF(AND(WEEKDAY($F882,2)=1,NOT(ISBLANK($F882))),$H882,"")</f>
        <v/>
      </c>
      <c r="M882" s="186" t="str">
        <f aca="false">IF(AND(WEEKDAY($F882,2)=2,NOT(ISBLANK($F882))),$H882,"")</f>
        <v/>
      </c>
      <c r="N882" s="186" t="str">
        <f aca="false">IF(AND(WEEKDAY($F882,2)=3,NOT(ISBLANK($F882))),$H882,"")</f>
        <v/>
      </c>
      <c r="O882" s="186" t="str">
        <f aca="false">IF(AND(WEEKDAY($F882,2)=4,NOT(ISBLANK($F882))),$H882,"")</f>
        <v/>
      </c>
      <c r="P882" s="186" t="str">
        <f aca="false">IF(AND(WEEKDAY($F882,2)=5,NOT(ISBLANK($F882))),$H882,"")</f>
        <v/>
      </c>
      <c r="Q882" s="186" t="str">
        <f aca="false">IF(AND(WEEKDAY($F882,2)=6,NOT(ISBLANK($F882))),$H882,"")</f>
        <v/>
      </c>
      <c r="R882" s="273" t="str">
        <f aca="false">IF(AND(R879&gt;=$F882,R879&lt;=$G882,NOT(ISBLANK($F882))),$H882,"")</f>
        <v/>
      </c>
    </row>
    <row r="883" customFormat="false" ht="15.05" hidden="false" customHeight="false" outlineLevel="0" collapsed="false">
      <c r="G883" s="197"/>
      <c r="I883" s="197"/>
      <c r="K883" s="197"/>
      <c r="L883" s="186" t="str">
        <f aca="false">IF(AND(WEEKDAY($F883,2)=1,NOT(ISBLANK($F883))),$H883,"")</f>
        <v/>
      </c>
      <c r="M883" s="186" t="str">
        <f aca="false">IF(AND(WEEKDAY($F883,2)=2,NOT(ISBLANK($F883))),$H883,"")</f>
        <v/>
      </c>
      <c r="N883" s="186" t="str">
        <f aca="false">IF(AND(WEEKDAY($F883,2)=3,NOT(ISBLANK($F883))),$H883,"")</f>
        <v/>
      </c>
      <c r="O883" s="186" t="str">
        <f aca="false">IF(AND(WEEKDAY($F883,2)=4,NOT(ISBLANK($F883))),$H883,"")</f>
        <v/>
      </c>
      <c r="P883" s="186" t="str">
        <f aca="false">IF(AND(WEEKDAY($F883,2)=5,NOT(ISBLANK($F883))),$H883,"")</f>
        <v/>
      </c>
      <c r="Q883" s="186" t="str">
        <f aca="false">IF(AND(WEEKDAY($F883,2)=6,NOT(ISBLANK($F883))),$H883,"")</f>
        <v/>
      </c>
      <c r="R883" s="273" t="e">
        <f aca="false">IF(AND(R880&gt;=$F883,R880&lt;=$G883,NOT(ISBLANK($F883))),$H883,"")</f>
        <v>#VALUE!</v>
      </c>
    </row>
    <row r="884" customFormat="false" ht="15.05" hidden="false" customHeight="false" outlineLevel="0" collapsed="false">
      <c r="G884" s="197"/>
      <c r="I884" s="197"/>
      <c r="K884" s="197"/>
      <c r="L884" s="186" t="str">
        <f aca="false">IF(AND(WEEKDAY($F884,2)=1,NOT(ISBLANK($F884))),$H884,"")</f>
        <v/>
      </c>
      <c r="M884" s="186" t="str">
        <f aca="false">IF(AND(WEEKDAY($F884,2)=2,NOT(ISBLANK($F884))),$H884,"")</f>
        <v/>
      </c>
      <c r="N884" s="186" t="str">
        <f aca="false">IF(AND(WEEKDAY($F884,2)=3,NOT(ISBLANK($F884))),$H884,"")</f>
        <v/>
      </c>
      <c r="O884" s="186" t="str">
        <f aca="false">IF(AND(WEEKDAY($F884,2)=4,NOT(ISBLANK($F884))),$H884,"")</f>
        <v/>
      </c>
      <c r="P884" s="186" t="str">
        <f aca="false">IF(AND(WEEKDAY($F884,2)=5,NOT(ISBLANK($F884))),$H884,"")</f>
        <v/>
      </c>
      <c r="Q884" s="186" t="str">
        <f aca="false">IF(AND(WEEKDAY($F884,2)=6,NOT(ISBLANK($F884))),$H884,"")</f>
        <v/>
      </c>
      <c r="R884" s="273" t="e">
        <f aca="false">IF(AND(R881&gt;=$F884,R881&lt;=$G884,NOT(ISBLANK($F884))),$H884,"")</f>
        <v>#VALUE!</v>
      </c>
    </row>
    <row r="885" customFormat="false" ht="15.05" hidden="false" customHeight="false" outlineLevel="0" collapsed="false">
      <c r="G885" s="197"/>
      <c r="I885" s="197"/>
      <c r="K885" s="197"/>
      <c r="L885" s="186" t="str">
        <f aca="false">IF(AND(WEEKDAY($F885,2)=1,NOT(ISBLANK($F885))),$H885,"")</f>
        <v/>
      </c>
      <c r="M885" s="186" t="str">
        <f aca="false">IF(AND(WEEKDAY($F885,2)=2,NOT(ISBLANK($F885))),$H885,"")</f>
        <v/>
      </c>
      <c r="N885" s="186" t="str">
        <f aca="false">IF(AND(WEEKDAY($F885,2)=3,NOT(ISBLANK($F885))),$H885,"")</f>
        <v/>
      </c>
      <c r="O885" s="186" t="str">
        <f aca="false">IF(AND(WEEKDAY($F885,2)=4,NOT(ISBLANK($F885))),$H885,"")</f>
        <v/>
      </c>
      <c r="P885" s="186" t="str">
        <f aca="false">IF(AND(WEEKDAY($F885,2)=5,NOT(ISBLANK($F885))),$H885,"")</f>
        <v/>
      </c>
      <c r="Q885" s="186" t="str">
        <f aca="false">IF(AND(WEEKDAY($F885,2)=6,NOT(ISBLANK($F885))),$H885,"")</f>
        <v/>
      </c>
      <c r="R885" s="273" t="str">
        <f aca="false">IF(AND(R882&gt;=$F885,R882&lt;=$G885,NOT(ISBLANK($F885))),$H885,"")</f>
        <v/>
      </c>
    </row>
    <row r="886" customFormat="false" ht="15.05" hidden="false" customHeight="false" outlineLevel="0" collapsed="false">
      <c r="G886" s="197"/>
      <c r="I886" s="197"/>
      <c r="K886" s="197"/>
      <c r="L886" s="186" t="str">
        <f aca="false">IF(AND(WEEKDAY($F886,2)=1,NOT(ISBLANK($F886))),$H886,"")</f>
        <v/>
      </c>
      <c r="M886" s="186" t="str">
        <f aca="false">IF(AND(WEEKDAY($F886,2)=2,NOT(ISBLANK($F886))),$H886,"")</f>
        <v/>
      </c>
      <c r="N886" s="186" t="str">
        <f aca="false">IF(AND(WEEKDAY($F886,2)=3,NOT(ISBLANK($F886))),$H886,"")</f>
        <v/>
      </c>
      <c r="O886" s="186" t="str">
        <f aca="false">IF(AND(WEEKDAY($F886,2)=4,NOT(ISBLANK($F886))),$H886,"")</f>
        <v/>
      </c>
      <c r="P886" s="186" t="str">
        <f aca="false">IF(AND(WEEKDAY($F886,2)=5,NOT(ISBLANK($F886))),$H886,"")</f>
        <v/>
      </c>
      <c r="Q886" s="186" t="str">
        <f aca="false">IF(AND(WEEKDAY($F886,2)=6,NOT(ISBLANK($F886))),$H886,"")</f>
        <v/>
      </c>
      <c r="R886" s="273" t="e">
        <f aca="false">IF(AND(R883&gt;=$F886,R883&lt;=$G886,NOT(ISBLANK($F886))),$H886,"")</f>
        <v>#VALUE!</v>
      </c>
    </row>
    <row r="887" customFormat="false" ht="15.05" hidden="false" customHeight="false" outlineLevel="0" collapsed="false">
      <c r="G887" s="197"/>
      <c r="I887" s="197"/>
      <c r="K887" s="197"/>
      <c r="L887" s="186" t="str">
        <f aca="false">IF(AND(WEEKDAY($F887,2)=1,NOT(ISBLANK($F887))),$H887,"")</f>
        <v/>
      </c>
      <c r="M887" s="186" t="str">
        <f aca="false">IF(AND(WEEKDAY($F887,2)=2,NOT(ISBLANK($F887))),$H887,"")</f>
        <v/>
      </c>
      <c r="N887" s="186" t="str">
        <f aca="false">IF(AND(WEEKDAY($F887,2)=3,NOT(ISBLANK($F887))),$H887,"")</f>
        <v/>
      </c>
      <c r="O887" s="186" t="str">
        <f aca="false">IF(AND(WEEKDAY($F887,2)=4,NOT(ISBLANK($F887))),$H887,"")</f>
        <v/>
      </c>
      <c r="P887" s="186" t="str">
        <f aca="false">IF(AND(WEEKDAY($F887,2)=5,NOT(ISBLANK($F887))),$H887,"")</f>
        <v/>
      </c>
      <c r="Q887" s="186" t="str">
        <f aca="false">IF(AND(WEEKDAY($F887,2)=6,NOT(ISBLANK($F887))),$H887,"")</f>
        <v/>
      </c>
      <c r="R887" s="273" t="e">
        <f aca="false">IF(AND(R884&gt;=$F887,R884&lt;=$G887,NOT(ISBLANK($F887))),$H887,"")</f>
        <v>#VALUE!</v>
      </c>
    </row>
    <row r="888" customFormat="false" ht="15.05" hidden="false" customHeight="false" outlineLevel="0" collapsed="false">
      <c r="G888" s="197"/>
      <c r="I888" s="197"/>
      <c r="K888" s="197"/>
      <c r="L888" s="186" t="str">
        <f aca="false">IF(AND(WEEKDAY($F888,2)=1,NOT(ISBLANK($F888))),$H888,"")</f>
        <v/>
      </c>
      <c r="M888" s="186" t="str">
        <f aca="false">IF(AND(WEEKDAY($F888,2)=2,NOT(ISBLANK($F888))),$H888,"")</f>
        <v/>
      </c>
      <c r="N888" s="186" t="str">
        <f aca="false">IF(AND(WEEKDAY($F888,2)=3,NOT(ISBLANK($F888))),$H888,"")</f>
        <v/>
      </c>
      <c r="O888" s="186" t="str">
        <f aca="false">IF(AND(WEEKDAY($F888,2)=4,NOT(ISBLANK($F888))),$H888,"")</f>
        <v/>
      </c>
      <c r="P888" s="186" t="str">
        <f aca="false">IF(AND(WEEKDAY($F888,2)=5,NOT(ISBLANK($F888))),$H888,"")</f>
        <v/>
      </c>
      <c r="Q888" s="186" t="str">
        <f aca="false">IF(AND(WEEKDAY($F888,2)=6,NOT(ISBLANK($F888))),$H888,"")</f>
        <v/>
      </c>
      <c r="R888" s="273" t="str">
        <f aca="false">IF(AND(R885&gt;=$F888,R885&lt;=$G888,NOT(ISBLANK($F888))),$H888,"")</f>
        <v/>
      </c>
    </row>
    <row r="889" customFormat="false" ht="15.05" hidden="false" customHeight="false" outlineLevel="0" collapsed="false">
      <c r="G889" s="197"/>
      <c r="I889" s="197"/>
      <c r="K889" s="197"/>
      <c r="L889" s="186" t="str">
        <f aca="false">IF(AND(WEEKDAY($F889,2)=1,NOT(ISBLANK($F889))),$H889,"")</f>
        <v/>
      </c>
      <c r="M889" s="186" t="str">
        <f aca="false">IF(AND(WEEKDAY($F889,2)=2,NOT(ISBLANK($F889))),$H889,"")</f>
        <v/>
      </c>
      <c r="N889" s="186" t="str">
        <f aca="false">IF(AND(WEEKDAY($F889,2)=3,NOT(ISBLANK($F889))),$H889,"")</f>
        <v/>
      </c>
      <c r="O889" s="186" t="str">
        <f aca="false">IF(AND(WEEKDAY($F889,2)=4,NOT(ISBLANK($F889))),$H889,"")</f>
        <v/>
      </c>
      <c r="P889" s="186" t="str">
        <f aca="false">IF(AND(WEEKDAY($F889,2)=5,NOT(ISBLANK($F889))),$H889,"")</f>
        <v/>
      </c>
      <c r="Q889" s="186" t="str">
        <f aca="false">IF(AND(WEEKDAY($F889,2)=6,NOT(ISBLANK($F889))),$H889,"")</f>
        <v/>
      </c>
      <c r="R889" s="273" t="e">
        <f aca="false">IF(AND(R886&gt;=$F889,R886&lt;=$G889,NOT(ISBLANK($F889))),$H889,"")</f>
        <v>#VALUE!</v>
      </c>
    </row>
    <row r="890" customFormat="false" ht="15.05" hidden="false" customHeight="false" outlineLevel="0" collapsed="false">
      <c r="G890" s="197"/>
      <c r="I890" s="197"/>
      <c r="K890" s="197"/>
      <c r="L890" s="186" t="str">
        <f aca="false">IF(AND(WEEKDAY($F890,2)=1,NOT(ISBLANK($F890))),$H890,"")</f>
        <v/>
      </c>
      <c r="M890" s="186" t="str">
        <f aca="false">IF(AND(WEEKDAY($F890,2)=2,NOT(ISBLANK($F890))),$H890,"")</f>
        <v/>
      </c>
      <c r="N890" s="186" t="str">
        <f aca="false">IF(AND(WEEKDAY($F890,2)=3,NOT(ISBLANK($F890))),$H890,"")</f>
        <v/>
      </c>
      <c r="O890" s="186" t="str">
        <f aca="false">IF(AND(WEEKDAY($F890,2)=4,NOT(ISBLANK($F890))),$H890,"")</f>
        <v/>
      </c>
      <c r="P890" s="186" t="str">
        <f aca="false">IF(AND(WEEKDAY($F890,2)=5,NOT(ISBLANK($F890))),$H890,"")</f>
        <v/>
      </c>
      <c r="Q890" s="186" t="str">
        <f aca="false">IF(AND(WEEKDAY($F890,2)=6,NOT(ISBLANK($F890))),$H890,"")</f>
        <v/>
      </c>
      <c r="R890" s="273" t="e">
        <f aca="false">IF(AND(R887&gt;=$F890,R887&lt;=$G890,NOT(ISBLANK($F890))),$H890,"")</f>
        <v>#VALUE!</v>
      </c>
    </row>
    <row r="891" customFormat="false" ht="15.05" hidden="false" customHeight="false" outlineLevel="0" collapsed="false">
      <c r="G891" s="197"/>
      <c r="I891" s="197"/>
      <c r="K891" s="197"/>
      <c r="L891" s="186" t="str">
        <f aca="false">IF(AND(WEEKDAY($F891,2)=1,NOT(ISBLANK($F891))),$H891,"")</f>
        <v/>
      </c>
      <c r="M891" s="186" t="str">
        <f aca="false">IF(AND(WEEKDAY($F891,2)=2,NOT(ISBLANK($F891))),$H891,"")</f>
        <v/>
      </c>
      <c r="N891" s="186" t="str">
        <f aca="false">IF(AND(WEEKDAY($F891,2)=3,NOT(ISBLANK($F891))),$H891,"")</f>
        <v/>
      </c>
      <c r="O891" s="186" t="str">
        <f aca="false">IF(AND(WEEKDAY($F891,2)=4,NOT(ISBLANK($F891))),$H891,"")</f>
        <v/>
      </c>
      <c r="P891" s="186" t="str">
        <f aca="false">IF(AND(WEEKDAY($F891,2)=5,NOT(ISBLANK($F891))),$H891,"")</f>
        <v/>
      </c>
      <c r="Q891" s="186" t="str">
        <f aca="false">IF(AND(WEEKDAY($F891,2)=6,NOT(ISBLANK($F891))),$H891,"")</f>
        <v/>
      </c>
      <c r="R891" s="273" t="str">
        <f aca="false">IF(AND(R888&gt;=$F891,R888&lt;=$G891,NOT(ISBLANK($F891))),$H891,"")</f>
        <v/>
      </c>
    </row>
    <row r="892" customFormat="false" ht="15.05" hidden="false" customHeight="false" outlineLevel="0" collapsed="false">
      <c r="G892" s="197"/>
      <c r="I892" s="197"/>
      <c r="K892" s="197"/>
      <c r="L892" s="186" t="str">
        <f aca="false">IF(AND(WEEKDAY($F892,2)=1,NOT(ISBLANK($F892))),$H892,"")</f>
        <v/>
      </c>
      <c r="M892" s="186" t="str">
        <f aca="false">IF(AND(WEEKDAY($F892,2)=2,NOT(ISBLANK($F892))),$H892,"")</f>
        <v/>
      </c>
      <c r="N892" s="186" t="str">
        <f aca="false">IF(AND(WEEKDAY($F892,2)=3,NOT(ISBLANK($F892))),$H892,"")</f>
        <v/>
      </c>
      <c r="O892" s="186" t="str">
        <f aca="false">IF(AND(WEEKDAY($F892,2)=4,NOT(ISBLANK($F892))),$H892,"")</f>
        <v/>
      </c>
      <c r="P892" s="186" t="str">
        <f aca="false">IF(AND(WEEKDAY($F892,2)=5,NOT(ISBLANK($F892))),$H892,"")</f>
        <v/>
      </c>
      <c r="Q892" s="186" t="str">
        <f aca="false">IF(AND(WEEKDAY($F892,2)=6,NOT(ISBLANK($F892))),$H892,"")</f>
        <v/>
      </c>
      <c r="R892" s="273" t="e">
        <f aca="false">IF(AND(R889&gt;=$F892,R889&lt;=$G892,NOT(ISBLANK($F892))),$H892,"")</f>
        <v>#VALUE!</v>
      </c>
    </row>
    <row r="893" customFormat="false" ht="15.05" hidden="false" customHeight="false" outlineLevel="0" collapsed="false">
      <c r="G893" s="197"/>
      <c r="I893" s="197"/>
      <c r="K893" s="197"/>
      <c r="L893" s="186" t="str">
        <f aca="false">IF(AND(WEEKDAY($F893,2)=1,NOT(ISBLANK($F893))),$H893,"")</f>
        <v/>
      </c>
      <c r="M893" s="186" t="str">
        <f aca="false">IF(AND(WEEKDAY($F893,2)=2,NOT(ISBLANK($F893))),$H893,"")</f>
        <v/>
      </c>
      <c r="N893" s="186" t="str">
        <f aca="false">IF(AND(WEEKDAY($F893,2)=3,NOT(ISBLANK($F893))),$H893,"")</f>
        <v/>
      </c>
      <c r="O893" s="186" t="str">
        <f aca="false">IF(AND(WEEKDAY($F893,2)=4,NOT(ISBLANK($F893))),$H893,"")</f>
        <v/>
      </c>
      <c r="P893" s="186" t="str">
        <f aca="false">IF(AND(WEEKDAY($F893,2)=5,NOT(ISBLANK($F893))),$H893,"")</f>
        <v/>
      </c>
      <c r="Q893" s="186" t="str">
        <f aca="false">IF(AND(WEEKDAY($F893,2)=6,NOT(ISBLANK($F893))),$H893,"")</f>
        <v/>
      </c>
      <c r="R893" s="273" t="e">
        <f aca="false">IF(AND(R890&gt;=$F893,R890&lt;=$G893,NOT(ISBLANK($F893))),$H893,"")</f>
        <v>#VALUE!</v>
      </c>
    </row>
    <row r="894" customFormat="false" ht="15.05" hidden="false" customHeight="false" outlineLevel="0" collapsed="false">
      <c r="G894" s="197"/>
      <c r="I894" s="197"/>
      <c r="K894" s="197"/>
      <c r="L894" s="186" t="str">
        <f aca="false">IF(AND(WEEKDAY($F894,2)=1,NOT(ISBLANK($F894))),$H894,"")</f>
        <v/>
      </c>
      <c r="M894" s="186" t="str">
        <f aca="false">IF(AND(WEEKDAY($F894,2)=2,NOT(ISBLANK($F894))),$H894,"")</f>
        <v/>
      </c>
      <c r="N894" s="186" t="str">
        <f aca="false">IF(AND(WEEKDAY($F894,2)=3,NOT(ISBLANK($F894))),$H894,"")</f>
        <v/>
      </c>
      <c r="O894" s="186" t="str">
        <f aca="false">IF(AND(WEEKDAY($F894,2)=4,NOT(ISBLANK($F894))),$H894,"")</f>
        <v/>
      </c>
      <c r="P894" s="186" t="str">
        <f aca="false">IF(AND(WEEKDAY($F894,2)=5,NOT(ISBLANK($F894))),$H894,"")</f>
        <v/>
      </c>
      <c r="Q894" s="186" t="str">
        <f aca="false">IF(AND(WEEKDAY($F894,2)=6,NOT(ISBLANK($F894))),$H894,"")</f>
        <v/>
      </c>
      <c r="R894" s="273" t="str">
        <f aca="false">IF(AND(R891&gt;=$F894,R891&lt;=$G894,NOT(ISBLANK($F894))),$H894,"")</f>
        <v/>
      </c>
    </row>
    <row r="895" customFormat="false" ht="15.05" hidden="false" customHeight="false" outlineLevel="0" collapsed="false">
      <c r="G895" s="197"/>
      <c r="I895" s="197"/>
      <c r="K895" s="197"/>
      <c r="L895" s="186" t="str">
        <f aca="false">IF(AND(WEEKDAY($F895,2)=1,NOT(ISBLANK($F895))),$H895,"")</f>
        <v/>
      </c>
      <c r="M895" s="186" t="str">
        <f aca="false">IF(AND(WEEKDAY($F895,2)=2,NOT(ISBLANK($F895))),$H895,"")</f>
        <v/>
      </c>
      <c r="N895" s="186" t="str">
        <f aca="false">IF(AND(WEEKDAY($F895,2)=3,NOT(ISBLANK($F895))),$H895,"")</f>
        <v/>
      </c>
      <c r="O895" s="186" t="str">
        <f aca="false">IF(AND(WEEKDAY($F895,2)=4,NOT(ISBLANK($F895))),$H895,"")</f>
        <v/>
      </c>
      <c r="P895" s="186" t="str">
        <f aca="false">IF(AND(WEEKDAY($F895,2)=5,NOT(ISBLANK($F895))),$H895,"")</f>
        <v/>
      </c>
      <c r="Q895" s="186" t="str">
        <f aca="false">IF(AND(WEEKDAY($F895,2)=6,NOT(ISBLANK($F895))),$H895,"")</f>
        <v/>
      </c>
      <c r="R895" s="273" t="e">
        <f aca="false">IF(AND(R892&gt;=$F895,R892&lt;=$G895,NOT(ISBLANK($F895))),$H895,"")</f>
        <v>#VALUE!</v>
      </c>
    </row>
    <row r="896" customFormat="false" ht="15.05" hidden="false" customHeight="false" outlineLevel="0" collapsed="false">
      <c r="G896" s="197"/>
      <c r="I896" s="197"/>
      <c r="K896" s="197"/>
      <c r="L896" s="186" t="str">
        <f aca="false">IF(AND(WEEKDAY($F896,2)=1,NOT(ISBLANK($F896))),$H896,"")</f>
        <v/>
      </c>
      <c r="M896" s="186" t="str">
        <f aca="false">IF(AND(WEEKDAY($F896,2)=2,NOT(ISBLANK($F896))),$H896,"")</f>
        <v/>
      </c>
      <c r="N896" s="186" t="str">
        <f aca="false">IF(AND(WEEKDAY($F896,2)=3,NOT(ISBLANK($F896))),$H896,"")</f>
        <v/>
      </c>
      <c r="O896" s="186" t="str">
        <f aca="false">IF(AND(WEEKDAY($F896,2)=4,NOT(ISBLANK($F896))),$H896,"")</f>
        <v/>
      </c>
      <c r="P896" s="186" t="str">
        <f aca="false">IF(AND(WEEKDAY($F896,2)=5,NOT(ISBLANK($F896))),$H896,"")</f>
        <v/>
      </c>
      <c r="Q896" s="186" t="str">
        <f aca="false">IF(AND(WEEKDAY($F896,2)=6,NOT(ISBLANK($F896))),$H896,"")</f>
        <v/>
      </c>
      <c r="R896" s="273" t="e">
        <f aca="false">IF(AND(R893&gt;=$F896,R893&lt;=$G896,NOT(ISBLANK($F896))),$H896,"")</f>
        <v>#VALUE!</v>
      </c>
    </row>
    <row r="897" customFormat="false" ht="15.05" hidden="false" customHeight="false" outlineLevel="0" collapsed="false">
      <c r="G897" s="197"/>
      <c r="I897" s="197"/>
      <c r="K897" s="197"/>
      <c r="L897" s="186" t="str">
        <f aca="false">IF(AND(WEEKDAY($F897,2)=1,NOT(ISBLANK($F897))),$H897,"")</f>
        <v/>
      </c>
      <c r="M897" s="186" t="str">
        <f aca="false">IF(AND(WEEKDAY($F897,2)=2,NOT(ISBLANK($F897))),$H897,"")</f>
        <v/>
      </c>
      <c r="N897" s="186" t="str">
        <f aca="false">IF(AND(WEEKDAY($F897,2)=3,NOT(ISBLANK($F897))),$H897,"")</f>
        <v/>
      </c>
      <c r="O897" s="186" t="str">
        <f aca="false">IF(AND(WEEKDAY($F897,2)=4,NOT(ISBLANK($F897))),$H897,"")</f>
        <v/>
      </c>
      <c r="P897" s="186" t="str">
        <f aca="false">IF(AND(WEEKDAY($F897,2)=5,NOT(ISBLANK($F897))),$H897,"")</f>
        <v/>
      </c>
      <c r="Q897" s="186" t="str">
        <f aca="false">IF(AND(WEEKDAY($F897,2)=6,NOT(ISBLANK($F897))),$H897,"")</f>
        <v/>
      </c>
      <c r="R897" s="273" t="str">
        <f aca="false">IF(AND(R894&gt;=$F897,R894&lt;=$G897,NOT(ISBLANK($F897))),$H897,"")</f>
        <v/>
      </c>
    </row>
    <row r="898" customFormat="false" ht="15.05" hidden="false" customHeight="false" outlineLevel="0" collapsed="false">
      <c r="G898" s="197"/>
      <c r="I898" s="197"/>
      <c r="K898" s="197"/>
      <c r="L898" s="186" t="str">
        <f aca="false">IF(AND(WEEKDAY($F898,2)=1,NOT(ISBLANK($F898))),$H898,"")</f>
        <v/>
      </c>
      <c r="M898" s="186" t="str">
        <f aca="false">IF(AND(WEEKDAY($F898,2)=2,NOT(ISBLANK($F898))),$H898,"")</f>
        <v/>
      </c>
      <c r="N898" s="186" t="str">
        <f aca="false">IF(AND(WEEKDAY($F898,2)=3,NOT(ISBLANK($F898))),$H898,"")</f>
        <v/>
      </c>
      <c r="O898" s="186" t="str">
        <f aca="false">IF(AND(WEEKDAY($F898,2)=4,NOT(ISBLANK($F898))),$H898,"")</f>
        <v/>
      </c>
      <c r="P898" s="186" t="str">
        <f aca="false">IF(AND(WEEKDAY($F898,2)=5,NOT(ISBLANK($F898))),$H898,"")</f>
        <v/>
      </c>
      <c r="Q898" s="186" t="str">
        <f aca="false">IF(AND(WEEKDAY($F898,2)=6,NOT(ISBLANK($F898))),$H898,"")</f>
        <v/>
      </c>
      <c r="R898" s="273" t="e">
        <f aca="false">IF(AND(R895&gt;=$F898,R895&lt;=$G898,NOT(ISBLANK($F898))),$H898,"")</f>
        <v>#VALUE!</v>
      </c>
    </row>
    <row r="899" customFormat="false" ht="15.05" hidden="false" customHeight="false" outlineLevel="0" collapsed="false">
      <c r="G899" s="197"/>
      <c r="I899" s="197"/>
      <c r="K899" s="197"/>
      <c r="L899" s="186" t="str">
        <f aca="false">IF(AND(WEEKDAY($F899,2)=1,NOT(ISBLANK($F899))),$H899,"")</f>
        <v/>
      </c>
      <c r="M899" s="186" t="str">
        <f aca="false">IF(AND(WEEKDAY($F899,2)=2,NOT(ISBLANK($F899))),$H899,"")</f>
        <v/>
      </c>
      <c r="N899" s="186" t="str">
        <f aca="false">IF(AND(WEEKDAY($F899,2)=3,NOT(ISBLANK($F899))),$H899,"")</f>
        <v/>
      </c>
      <c r="O899" s="186" t="str">
        <f aca="false">IF(AND(WEEKDAY($F899,2)=4,NOT(ISBLANK($F899))),$H899,"")</f>
        <v/>
      </c>
      <c r="P899" s="186" t="str">
        <f aca="false">IF(AND(WEEKDAY($F899,2)=5,NOT(ISBLANK($F899))),$H899,"")</f>
        <v/>
      </c>
      <c r="Q899" s="186" t="str">
        <f aca="false">IF(AND(WEEKDAY($F899,2)=6,NOT(ISBLANK($F899))),$H899,"")</f>
        <v/>
      </c>
      <c r="R899" s="273" t="e">
        <f aca="false">IF(AND(R896&gt;=$F899,R896&lt;=$G899,NOT(ISBLANK($F899))),$H899,"")</f>
        <v>#VALUE!</v>
      </c>
    </row>
    <row r="900" customFormat="false" ht="15.05" hidden="false" customHeight="false" outlineLevel="0" collapsed="false">
      <c r="G900" s="197"/>
      <c r="I900" s="197"/>
      <c r="K900" s="197"/>
      <c r="L900" s="186" t="str">
        <f aca="false">IF(AND(WEEKDAY($F900,2)=1,NOT(ISBLANK($F900))),$H900,"")</f>
        <v/>
      </c>
      <c r="M900" s="186" t="str">
        <f aca="false">IF(AND(WEEKDAY($F900,2)=2,NOT(ISBLANK($F900))),$H900,"")</f>
        <v/>
      </c>
      <c r="N900" s="186" t="str">
        <f aca="false">IF(AND(WEEKDAY($F900,2)=3,NOT(ISBLANK($F900))),$H900,"")</f>
        <v/>
      </c>
      <c r="O900" s="186" t="str">
        <f aca="false">IF(AND(WEEKDAY($F900,2)=4,NOT(ISBLANK($F900))),$H900,"")</f>
        <v/>
      </c>
      <c r="P900" s="186" t="str">
        <f aca="false">IF(AND(WEEKDAY($F900,2)=5,NOT(ISBLANK($F900))),$H900,"")</f>
        <v/>
      </c>
      <c r="Q900" s="186" t="str">
        <f aca="false">IF(AND(WEEKDAY($F900,2)=6,NOT(ISBLANK($F900))),$H900,"")</f>
        <v/>
      </c>
      <c r="R900" s="273" t="str">
        <f aca="false">IF(AND(R897&gt;=$F900,R897&lt;=$G900,NOT(ISBLANK($F900))),$H900,"")</f>
        <v/>
      </c>
    </row>
    <row r="901" customFormat="false" ht="15.05" hidden="false" customHeight="false" outlineLevel="0" collapsed="false">
      <c r="G901" s="197"/>
      <c r="I901" s="197"/>
      <c r="K901" s="197"/>
      <c r="L901" s="186" t="str">
        <f aca="false">IF(AND(WEEKDAY($F901,2)=1,NOT(ISBLANK($F901))),$H901,"")</f>
        <v/>
      </c>
      <c r="M901" s="186" t="str">
        <f aca="false">IF(AND(WEEKDAY($F901,2)=2,NOT(ISBLANK($F901))),$H901,"")</f>
        <v/>
      </c>
      <c r="N901" s="186" t="str">
        <f aca="false">IF(AND(WEEKDAY($F901,2)=3,NOT(ISBLANK($F901))),$H901,"")</f>
        <v/>
      </c>
      <c r="O901" s="186" t="str">
        <f aca="false">IF(AND(WEEKDAY($F901,2)=4,NOT(ISBLANK($F901))),$H901,"")</f>
        <v/>
      </c>
      <c r="P901" s="186" t="str">
        <f aca="false">IF(AND(WEEKDAY($F901,2)=5,NOT(ISBLANK($F901))),$H901,"")</f>
        <v/>
      </c>
      <c r="Q901" s="186" t="str">
        <f aca="false">IF(AND(WEEKDAY($F901,2)=6,NOT(ISBLANK($F901))),$H901,"")</f>
        <v/>
      </c>
      <c r="R901" s="273" t="e">
        <f aca="false">IF(AND(R898&gt;=$F901,R898&lt;=$G901,NOT(ISBLANK($F901))),$H901,"")</f>
        <v>#VALUE!</v>
      </c>
    </row>
    <row r="902" customFormat="false" ht="15.05" hidden="false" customHeight="false" outlineLevel="0" collapsed="false">
      <c r="G902" s="197"/>
      <c r="I902" s="197"/>
      <c r="K902" s="197"/>
      <c r="L902" s="186" t="str">
        <f aca="false">IF(AND(WEEKDAY($F902,2)=1,NOT(ISBLANK($F902))),$H902,"")</f>
        <v/>
      </c>
      <c r="M902" s="186" t="str">
        <f aca="false">IF(AND(WEEKDAY($F902,2)=2,NOT(ISBLANK($F902))),$H902,"")</f>
        <v/>
      </c>
      <c r="N902" s="186" t="str">
        <f aca="false">IF(AND(WEEKDAY($F902,2)=3,NOT(ISBLANK($F902))),$H902,"")</f>
        <v/>
      </c>
      <c r="O902" s="186" t="str">
        <f aca="false">IF(AND(WEEKDAY($F902,2)=4,NOT(ISBLANK($F902))),$H902,"")</f>
        <v/>
      </c>
      <c r="P902" s="186" t="str">
        <f aca="false">IF(AND(WEEKDAY($F902,2)=5,NOT(ISBLANK($F902))),$H902,"")</f>
        <v/>
      </c>
      <c r="Q902" s="186" t="str">
        <f aca="false">IF(AND(WEEKDAY($F902,2)=6,NOT(ISBLANK($F902))),$H902,"")</f>
        <v/>
      </c>
      <c r="R902" s="273" t="e">
        <f aca="false">IF(AND(R899&gt;=$F902,R899&lt;=$G902,NOT(ISBLANK($F902))),$H902,"")</f>
        <v>#VALUE!</v>
      </c>
    </row>
    <row r="903" customFormat="false" ht="15.05" hidden="false" customHeight="false" outlineLevel="0" collapsed="false">
      <c r="G903" s="197"/>
      <c r="I903" s="197"/>
      <c r="K903" s="197"/>
      <c r="L903" s="186" t="str">
        <f aca="false">IF(AND(WEEKDAY($F903,2)=1,NOT(ISBLANK($F903))),$H903,"")</f>
        <v/>
      </c>
      <c r="M903" s="186" t="str">
        <f aca="false">IF(AND(WEEKDAY($F903,2)=2,NOT(ISBLANK($F903))),$H903,"")</f>
        <v/>
      </c>
      <c r="N903" s="186" t="str">
        <f aca="false">IF(AND(WEEKDAY($F903,2)=3,NOT(ISBLANK($F903))),$H903,"")</f>
        <v/>
      </c>
      <c r="O903" s="186" t="str">
        <f aca="false">IF(AND(WEEKDAY($F903,2)=4,NOT(ISBLANK($F903))),$H903,"")</f>
        <v/>
      </c>
      <c r="P903" s="186" t="str">
        <f aca="false">IF(AND(WEEKDAY($F903,2)=5,NOT(ISBLANK($F903))),$H903,"")</f>
        <v/>
      </c>
      <c r="Q903" s="186" t="str">
        <f aca="false">IF(AND(WEEKDAY($F903,2)=6,NOT(ISBLANK($F903))),$H903,"")</f>
        <v/>
      </c>
      <c r="R903" s="273" t="str">
        <f aca="false">IF(AND(R900&gt;=$F903,R900&lt;=$G903,NOT(ISBLANK($F903))),$H903,"")</f>
        <v/>
      </c>
    </row>
    <row r="904" customFormat="false" ht="15.05" hidden="false" customHeight="false" outlineLevel="0" collapsed="false">
      <c r="G904" s="197"/>
      <c r="I904" s="197"/>
      <c r="K904" s="197"/>
      <c r="L904" s="186" t="str">
        <f aca="false">IF(AND(WEEKDAY($F904,2)=1,NOT(ISBLANK($F904))),$H904,"")</f>
        <v/>
      </c>
      <c r="M904" s="186" t="str">
        <f aca="false">IF(AND(WEEKDAY($F904,2)=2,NOT(ISBLANK($F904))),$H904,"")</f>
        <v/>
      </c>
      <c r="N904" s="186" t="str">
        <f aca="false">IF(AND(WEEKDAY($F904,2)=3,NOT(ISBLANK($F904))),$H904,"")</f>
        <v/>
      </c>
      <c r="O904" s="186" t="str">
        <f aca="false">IF(AND(WEEKDAY($F904,2)=4,NOT(ISBLANK($F904))),$H904,"")</f>
        <v/>
      </c>
      <c r="P904" s="186" t="str">
        <f aca="false">IF(AND(WEEKDAY($F904,2)=5,NOT(ISBLANK($F904))),$H904,"")</f>
        <v/>
      </c>
      <c r="Q904" s="186" t="str">
        <f aca="false">IF(AND(WEEKDAY($F904,2)=6,NOT(ISBLANK($F904))),$H904,"")</f>
        <v/>
      </c>
      <c r="R904" s="273" t="e">
        <f aca="false">IF(AND(R901&gt;=$F904,R901&lt;=$G904,NOT(ISBLANK($F904))),$H904,"")</f>
        <v>#VALUE!</v>
      </c>
    </row>
    <row r="905" customFormat="false" ht="15.05" hidden="false" customHeight="false" outlineLevel="0" collapsed="false">
      <c r="G905" s="197"/>
      <c r="I905" s="197"/>
      <c r="K905" s="197"/>
      <c r="L905" s="186" t="str">
        <f aca="false">IF(AND(WEEKDAY($F905,2)=1,NOT(ISBLANK($F905))),$H905,"")</f>
        <v/>
      </c>
      <c r="M905" s="186" t="str">
        <f aca="false">IF(AND(WEEKDAY($F905,2)=2,NOT(ISBLANK($F905))),$H905,"")</f>
        <v/>
      </c>
      <c r="N905" s="186" t="str">
        <f aca="false">IF(AND(WEEKDAY($F905,2)=3,NOT(ISBLANK($F905))),$H905,"")</f>
        <v/>
      </c>
      <c r="O905" s="186" t="str">
        <f aca="false">IF(AND(WEEKDAY($F905,2)=4,NOT(ISBLANK($F905))),$H905,"")</f>
        <v/>
      </c>
      <c r="P905" s="186" t="str">
        <f aca="false">IF(AND(WEEKDAY($F905,2)=5,NOT(ISBLANK($F905))),$H905,"")</f>
        <v/>
      </c>
      <c r="Q905" s="186" t="str">
        <f aca="false">IF(AND(WEEKDAY($F905,2)=6,NOT(ISBLANK($F905))),$H905,"")</f>
        <v/>
      </c>
      <c r="R905" s="273" t="e">
        <f aca="false">IF(AND(R902&gt;=$F905,R902&lt;=$G905,NOT(ISBLANK($F905))),$H905,"")</f>
        <v>#VALUE!</v>
      </c>
    </row>
    <row r="906" customFormat="false" ht="15.05" hidden="false" customHeight="false" outlineLevel="0" collapsed="false">
      <c r="G906" s="197"/>
      <c r="I906" s="197"/>
      <c r="K906" s="197"/>
      <c r="L906" s="186" t="str">
        <f aca="false">IF(AND(WEEKDAY($F906,2)=1,NOT(ISBLANK($F906))),$H906,"")</f>
        <v/>
      </c>
      <c r="M906" s="186" t="str">
        <f aca="false">IF(AND(WEEKDAY($F906,2)=2,NOT(ISBLANK($F906))),$H906,"")</f>
        <v/>
      </c>
      <c r="N906" s="186" t="str">
        <f aca="false">IF(AND(WEEKDAY($F906,2)=3,NOT(ISBLANK($F906))),$H906,"")</f>
        <v/>
      </c>
      <c r="O906" s="186" t="str">
        <f aca="false">IF(AND(WEEKDAY($F906,2)=4,NOT(ISBLANK($F906))),$H906,"")</f>
        <v/>
      </c>
      <c r="P906" s="186" t="str">
        <f aca="false">IF(AND(WEEKDAY($F906,2)=5,NOT(ISBLANK($F906))),$H906,"")</f>
        <v/>
      </c>
      <c r="Q906" s="186" t="str">
        <f aca="false">IF(AND(WEEKDAY($F906,2)=6,NOT(ISBLANK($F906))),$H906,"")</f>
        <v/>
      </c>
      <c r="R906" s="273" t="str">
        <f aca="false">IF(AND(R903&gt;=$F906,R903&lt;=$G906,NOT(ISBLANK($F906))),$H906,"")</f>
        <v/>
      </c>
    </row>
    <row r="907" customFormat="false" ht="15.05" hidden="false" customHeight="false" outlineLevel="0" collapsed="false">
      <c r="G907" s="197"/>
      <c r="I907" s="197"/>
      <c r="K907" s="197"/>
      <c r="L907" s="186" t="str">
        <f aca="false">IF(AND(WEEKDAY($F907,2)=1,NOT(ISBLANK($F907))),$H907,"")</f>
        <v/>
      </c>
      <c r="M907" s="186" t="str">
        <f aca="false">IF(AND(WEEKDAY($F907,2)=2,NOT(ISBLANK($F907))),$H907,"")</f>
        <v/>
      </c>
      <c r="N907" s="186" t="str">
        <f aca="false">IF(AND(WEEKDAY($F907,2)=3,NOT(ISBLANK($F907))),$H907,"")</f>
        <v/>
      </c>
      <c r="O907" s="186" t="str">
        <f aca="false">IF(AND(WEEKDAY($F907,2)=4,NOT(ISBLANK($F907))),$H907,"")</f>
        <v/>
      </c>
      <c r="P907" s="186" t="str">
        <f aca="false">IF(AND(WEEKDAY($F907,2)=5,NOT(ISBLANK($F907))),$H907,"")</f>
        <v/>
      </c>
      <c r="Q907" s="186" t="str">
        <f aca="false">IF(AND(WEEKDAY($F907,2)=6,NOT(ISBLANK($F907))),$H907,"")</f>
        <v/>
      </c>
      <c r="R907" s="273" t="e">
        <f aca="false">IF(AND(R904&gt;=$F907,R904&lt;=$G907,NOT(ISBLANK($F907))),$H907,"")</f>
        <v>#VALUE!</v>
      </c>
    </row>
    <row r="908" customFormat="false" ht="15.05" hidden="false" customHeight="false" outlineLevel="0" collapsed="false">
      <c r="G908" s="197"/>
      <c r="I908" s="197"/>
      <c r="K908" s="197"/>
      <c r="L908" s="186" t="str">
        <f aca="false">IF(AND(WEEKDAY($F908,2)=1,NOT(ISBLANK($F908))),$H908,"")</f>
        <v/>
      </c>
      <c r="M908" s="186" t="str">
        <f aca="false">IF(AND(WEEKDAY($F908,2)=2,NOT(ISBLANK($F908))),$H908,"")</f>
        <v/>
      </c>
      <c r="N908" s="186" t="str">
        <f aca="false">IF(AND(WEEKDAY($F908,2)=3,NOT(ISBLANK($F908))),$H908,"")</f>
        <v/>
      </c>
      <c r="O908" s="186" t="str">
        <f aca="false">IF(AND(WEEKDAY($F908,2)=4,NOT(ISBLANK($F908))),$H908,"")</f>
        <v/>
      </c>
      <c r="P908" s="186" t="str">
        <f aca="false">IF(AND(WEEKDAY($F908,2)=5,NOT(ISBLANK($F908))),$H908,"")</f>
        <v/>
      </c>
      <c r="Q908" s="186" t="str">
        <f aca="false">IF(AND(WEEKDAY($F908,2)=6,NOT(ISBLANK($F908))),$H908,"")</f>
        <v/>
      </c>
      <c r="R908" s="273" t="e">
        <f aca="false">IF(AND(R905&gt;=$F908,R905&lt;=$G908,NOT(ISBLANK($F908))),$H908,"")</f>
        <v>#VALUE!</v>
      </c>
    </row>
    <row r="909" customFormat="false" ht="15.05" hidden="false" customHeight="false" outlineLevel="0" collapsed="false">
      <c r="G909" s="197"/>
      <c r="I909" s="197"/>
      <c r="K909" s="197"/>
      <c r="L909" s="186" t="str">
        <f aca="false">IF(AND(WEEKDAY($F909,2)=1,NOT(ISBLANK($F909))),$H909,"")</f>
        <v/>
      </c>
      <c r="M909" s="186" t="str">
        <f aca="false">IF(AND(WEEKDAY($F909,2)=2,NOT(ISBLANK($F909))),$H909,"")</f>
        <v/>
      </c>
      <c r="N909" s="186" t="str">
        <f aca="false">IF(AND(WEEKDAY($F909,2)=3,NOT(ISBLANK($F909))),$H909,"")</f>
        <v/>
      </c>
      <c r="O909" s="186" t="str">
        <f aca="false">IF(AND(WEEKDAY($F909,2)=4,NOT(ISBLANK($F909))),$H909,"")</f>
        <v/>
      </c>
      <c r="P909" s="186" t="str">
        <f aca="false">IF(AND(WEEKDAY($F909,2)=5,NOT(ISBLANK($F909))),$H909,"")</f>
        <v/>
      </c>
      <c r="Q909" s="186" t="str">
        <f aca="false">IF(AND(WEEKDAY($F909,2)=6,NOT(ISBLANK($F909))),$H909,"")</f>
        <v/>
      </c>
      <c r="R909" s="273" t="str">
        <f aca="false">IF(AND(R906&gt;=$F909,R906&lt;=$G909,NOT(ISBLANK($F909))),$H909,"")</f>
        <v/>
      </c>
    </row>
    <row r="910" customFormat="false" ht="15.05" hidden="false" customHeight="false" outlineLevel="0" collapsed="false">
      <c r="G910" s="197"/>
      <c r="I910" s="197"/>
      <c r="K910" s="197"/>
      <c r="L910" s="186" t="str">
        <f aca="false">IF(AND(WEEKDAY($F910,2)=1,NOT(ISBLANK($F910))),$H910,"")</f>
        <v/>
      </c>
      <c r="M910" s="186" t="str">
        <f aca="false">IF(AND(WEEKDAY($F910,2)=2,NOT(ISBLANK($F910))),$H910,"")</f>
        <v/>
      </c>
      <c r="N910" s="186" t="str">
        <f aca="false">IF(AND(WEEKDAY($F910,2)=3,NOT(ISBLANK($F910))),$H910,"")</f>
        <v/>
      </c>
      <c r="O910" s="186" t="str">
        <f aca="false">IF(AND(WEEKDAY($F910,2)=4,NOT(ISBLANK($F910))),$H910,"")</f>
        <v/>
      </c>
      <c r="P910" s="186" t="str">
        <f aca="false">IF(AND(WEEKDAY($F910,2)=5,NOT(ISBLANK($F910))),$H910,"")</f>
        <v/>
      </c>
      <c r="Q910" s="186" t="str">
        <f aca="false">IF(AND(WEEKDAY($F910,2)=6,NOT(ISBLANK($F910))),$H910,"")</f>
        <v/>
      </c>
      <c r="R910" s="273" t="e">
        <f aca="false">IF(AND(R907&gt;=$F910,R907&lt;=$G910,NOT(ISBLANK($F910))),$H910,"")</f>
        <v>#VALUE!</v>
      </c>
    </row>
    <row r="911" customFormat="false" ht="15.05" hidden="false" customHeight="false" outlineLevel="0" collapsed="false">
      <c r="G911" s="197"/>
      <c r="I911" s="197"/>
      <c r="K911" s="197"/>
      <c r="L911" s="186" t="str">
        <f aca="false">IF(AND(WEEKDAY($F911,2)=1,NOT(ISBLANK($F911))),$H911,"")</f>
        <v/>
      </c>
      <c r="M911" s="186" t="str">
        <f aca="false">IF(AND(WEEKDAY($F911,2)=2,NOT(ISBLANK($F911))),$H911,"")</f>
        <v/>
      </c>
      <c r="N911" s="186" t="str">
        <f aca="false">IF(AND(WEEKDAY($F911,2)=3,NOT(ISBLANK($F911))),$H911,"")</f>
        <v/>
      </c>
      <c r="O911" s="186" t="str">
        <f aca="false">IF(AND(WEEKDAY($F911,2)=4,NOT(ISBLANK($F911))),$H911,"")</f>
        <v/>
      </c>
      <c r="P911" s="186" t="str">
        <f aca="false">IF(AND(WEEKDAY($F911,2)=5,NOT(ISBLANK($F911))),$H911,"")</f>
        <v/>
      </c>
      <c r="Q911" s="186" t="str">
        <f aca="false">IF(AND(WEEKDAY($F911,2)=6,NOT(ISBLANK($F911))),$H911,"")</f>
        <v/>
      </c>
      <c r="R911" s="273" t="e">
        <f aca="false">IF(AND(R908&gt;=$F911,R908&lt;=$G911,NOT(ISBLANK($F911))),$H911,"")</f>
        <v>#VALUE!</v>
      </c>
    </row>
    <row r="912" customFormat="false" ht="15.05" hidden="false" customHeight="false" outlineLevel="0" collapsed="false">
      <c r="G912" s="197"/>
      <c r="I912" s="197"/>
      <c r="K912" s="197"/>
      <c r="L912" s="186" t="str">
        <f aca="false">IF(AND(WEEKDAY($F912,2)=1,NOT(ISBLANK($F912))),$H912,"")</f>
        <v/>
      </c>
      <c r="M912" s="186" t="str">
        <f aca="false">IF(AND(WEEKDAY($F912,2)=2,NOT(ISBLANK($F912))),$H912,"")</f>
        <v/>
      </c>
      <c r="N912" s="186" t="str">
        <f aca="false">IF(AND(WEEKDAY($F912,2)=3,NOT(ISBLANK($F912))),$H912,"")</f>
        <v/>
      </c>
      <c r="O912" s="186" t="str">
        <f aca="false">IF(AND(WEEKDAY($F912,2)=4,NOT(ISBLANK($F912))),$H912,"")</f>
        <v/>
      </c>
      <c r="P912" s="186" t="str">
        <f aca="false">IF(AND(WEEKDAY($F912,2)=5,NOT(ISBLANK($F912))),$H912,"")</f>
        <v/>
      </c>
      <c r="Q912" s="186" t="str">
        <f aca="false">IF(AND(WEEKDAY($F912,2)=6,NOT(ISBLANK($F912))),$H912,"")</f>
        <v/>
      </c>
      <c r="R912" s="273" t="str">
        <f aca="false">IF(AND(R909&gt;=$F912,R909&lt;=$G912,NOT(ISBLANK($F912))),$H912,"")</f>
        <v/>
      </c>
    </row>
    <row r="913" customFormat="false" ht="15.05" hidden="false" customHeight="false" outlineLevel="0" collapsed="false">
      <c r="G913" s="197"/>
      <c r="I913" s="197"/>
      <c r="K913" s="197"/>
      <c r="L913" s="186" t="str">
        <f aca="false">IF(AND(WEEKDAY($F913,2)=1,NOT(ISBLANK($F913))),$H913,"")</f>
        <v/>
      </c>
      <c r="M913" s="186" t="str">
        <f aca="false">IF(AND(WEEKDAY($F913,2)=2,NOT(ISBLANK($F913))),$H913,"")</f>
        <v/>
      </c>
      <c r="N913" s="186" t="str">
        <f aca="false">IF(AND(WEEKDAY($F913,2)=3,NOT(ISBLANK($F913))),$H913,"")</f>
        <v/>
      </c>
      <c r="O913" s="186" t="str">
        <f aca="false">IF(AND(WEEKDAY($F913,2)=4,NOT(ISBLANK($F913))),$H913,"")</f>
        <v/>
      </c>
      <c r="P913" s="186" t="str">
        <f aca="false">IF(AND(WEEKDAY($F913,2)=5,NOT(ISBLANK($F913))),$H913,"")</f>
        <v/>
      </c>
      <c r="Q913" s="186" t="str">
        <f aca="false">IF(AND(WEEKDAY($F913,2)=6,NOT(ISBLANK($F913))),$H913,"")</f>
        <v/>
      </c>
      <c r="R913" s="273" t="e">
        <f aca="false">IF(AND(R910&gt;=$F913,R910&lt;=$G913,NOT(ISBLANK($F913))),$H913,"")</f>
        <v>#VALUE!</v>
      </c>
    </row>
    <row r="914" customFormat="false" ht="15.05" hidden="false" customHeight="false" outlineLevel="0" collapsed="false">
      <c r="G914" s="197"/>
      <c r="I914" s="197"/>
      <c r="K914" s="197"/>
      <c r="L914" s="186" t="str">
        <f aca="false">IF(AND(WEEKDAY($F914,2)=1,NOT(ISBLANK($F914))),$H914,"")</f>
        <v/>
      </c>
      <c r="M914" s="186" t="str">
        <f aca="false">IF(AND(WEEKDAY($F914,2)=2,NOT(ISBLANK($F914))),$H914,"")</f>
        <v/>
      </c>
      <c r="N914" s="186" t="str">
        <f aca="false">IF(AND(WEEKDAY($F914,2)=3,NOT(ISBLANK($F914))),$H914,"")</f>
        <v/>
      </c>
      <c r="O914" s="186" t="str">
        <f aca="false">IF(AND(WEEKDAY($F914,2)=4,NOT(ISBLANK($F914))),$H914,"")</f>
        <v/>
      </c>
      <c r="P914" s="186" t="str">
        <f aca="false">IF(AND(WEEKDAY($F914,2)=5,NOT(ISBLANK($F914))),$H914,"")</f>
        <v/>
      </c>
      <c r="Q914" s="186" t="str">
        <f aca="false">IF(AND(WEEKDAY($F914,2)=6,NOT(ISBLANK($F914))),$H914,"")</f>
        <v/>
      </c>
      <c r="R914" s="273" t="e">
        <f aca="false">IF(AND(R911&gt;=$F914,R911&lt;=$G914,NOT(ISBLANK($F914))),$H914,"")</f>
        <v>#VALUE!</v>
      </c>
    </row>
    <row r="915" customFormat="false" ht="15.05" hidden="false" customHeight="false" outlineLevel="0" collapsed="false">
      <c r="G915" s="197"/>
      <c r="I915" s="197"/>
      <c r="K915" s="197"/>
      <c r="L915" s="186" t="str">
        <f aca="false">IF(AND(WEEKDAY($F915,2)=1,NOT(ISBLANK($F915))),$H915,"")</f>
        <v/>
      </c>
      <c r="M915" s="186" t="str">
        <f aca="false">IF(AND(WEEKDAY($F915,2)=2,NOT(ISBLANK($F915))),$H915,"")</f>
        <v/>
      </c>
      <c r="N915" s="186" t="str">
        <f aca="false">IF(AND(WEEKDAY($F915,2)=3,NOT(ISBLANK($F915))),$H915,"")</f>
        <v/>
      </c>
      <c r="O915" s="186" t="str">
        <f aca="false">IF(AND(WEEKDAY($F915,2)=4,NOT(ISBLANK($F915))),$H915,"")</f>
        <v/>
      </c>
      <c r="P915" s="186" t="str">
        <f aca="false">IF(AND(WEEKDAY($F915,2)=5,NOT(ISBLANK($F915))),$H915,"")</f>
        <v/>
      </c>
      <c r="Q915" s="186" t="str">
        <f aca="false">IF(AND(WEEKDAY($F915,2)=6,NOT(ISBLANK($F915))),$H915,"")</f>
        <v/>
      </c>
      <c r="R915" s="273" t="str">
        <f aca="false">IF(AND(R912&gt;=$F915,R912&lt;=$G915,NOT(ISBLANK($F915))),$H915,"")</f>
        <v/>
      </c>
    </row>
    <row r="916" customFormat="false" ht="15.05" hidden="false" customHeight="false" outlineLevel="0" collapsed="false">
      <c r="G916" s="197"/>
      <c r="I916" s="197"/>
      <c r="K916" s="197"/>
      <c r="L916" s="186" t="str">
        <f aca="false">IF(AND(WEEKDAY($F916,2)=1,NOT(ISBLANK($F916))),$H916,"")</f>
        <v/>
      </c>
      <c r="M916" s="186" t="str">
        <f aca="false">IF(AND(WEEKDAY($F916,2)=2,NOT(ISBLANK($F916))),$H916,"")</f>
        <v/>
      </c>
      <c r="N916" s="186" t="str">
        <f aca="false">IF(AND(WEEKDAY($F916,2)=3,NOT(ISBLANK($F916))),$H916,"")</f>
        <v/>
      </c>
      <c r="O916" s="186" t="str">
        <f aca="false">IF(AND(WEEKDAY($F916,2)=4,NOT(ISBLANK($F916))),$H916,"")</f>
        <v/>
      </c>
      <c r="P916" s="186" t="str">
        <f aca="false">IF(AND(WEEKDAY($F916,2)=5,NOT(ISBLANK($F916))),$H916,"")</f>
        <v/>
      </c>
      <c r="Q916" s="186" t="str">
        <f aca="false">IF(AND(WEEKDAY($F916,2)=6,NOT(ISBLANK($F916))),$H916,"")</f>
        <v/>
      </c>
      <c r="R916" s="273" t="e">
        <f aca="false">IF(AND(R913&gt;=$F916,R913&lt;=$G916,NOT(ISBLANK($F916))),$H916,"")</f>
        <v>#VALUE!</v>
      </c>
    </row>
    <row r="917" customFormat="false" ht="15.05" hidden="false" customHeight="false" outlineLevel="0" collapsed="false">
      <c r="G917" s="197"/>
      <c r="I917" s="197"/>
      <c r="K917" s="197"/>
      <c r="L917" s="186" t="str">
        <f aca="false">IF(AND(WEEKDAY($F917,2)=1,NOT(ISBLANK($F917))),$H917,"")</f>
        <v/>
      </c>
      <c r="M917" s="186" t="str">
        <f aca="false">IF(AND(WEEKDAY($F917,2)=2,NOT(ISBLANK($F917))),$H917,"")</f>
        <v/>
      </c>
      <c r="N917" s="186" t="str">
        <f aca="false">IF(AND(WEEKDAY($F917,2)=3,NOT(ISBLANK($F917))),$H917,"")</f>
        <v/>
      </c>
      <c r="O917" s="186" t="str">
        <f aca="false">IF(AND(WEEKDAY($F917,2)=4,NOT(ISBLANK($F917))),$H917,"")</f>
        <v/>
      </c>
      <c r="P917" s="186" t="str">
        <f aca="false">IF(AND(WEEKDAY($F917,2)=5,NOT(ISBLANK($F917))),$H917,"")</f>
        <v/>
      </c>
      <c r="Q917" s="186" t="str">
        <f aca="false">IF(AND(WEEKDAY($F917,2)=6,NOT(ISBLANK($F917))),$H917,"")</f>
        <v/>
      </c>
      <c r="R917" s="273" t="e">
        <f aca="false">IF(AND(R914&gt;=$F917,R914&lt;=$G917,NOT(ISBLANK($F917))),$H917,"")</f>
        <v>#VALUE!</v>
      </c>
    </row>
    <row r="918" customFormat="false" ht="15.05" hidden="false" customHeight="false" outlineLevel="0" collapsed="false">
      <c r="G918" s="197"/>
      <c r="I918" s="197"/>
      <c r="K918" s="197"/>
      <c r="L918" s="186" t="str">
        <f aca="false">IF(AND(WEEKDAY($F918,2)=1,NOT(ISBLANK($F918))),$H918,"")</f>
        <v/>
      </c>
      <c r="M918" s="186" t="str">
        <f aca="false">IF(AND(WEEKDAY($F918,2)=2,NOT(ISBLANK($F918))),$H918,"")</f>
        <v/>
      </c>
      <c r="N918" s="186" t="str">
        <f aca="false">IF(AND(WEEKDAY($F918,2)=3,NOT(ISBLANK($F918))),$H918,"")</f>
        <v/>
      </c>
      <c r="O918" s="186" t="str">
        <f aca="false">IF(AND(WEEKDAY($F918,2)=4,NOT(ISBLANK($F918))),$H918,"")</f>
        <v/>
      </c>
      <c r="P918" s="186" t="str">
        <f aca="false">IF(AND(WEEKDAY($F918,2)=5,NOT(ISBLANK($F918))),$H918,"")</f>
        <v/>
      </c>
      <c r="Q918" s="186" t="str">
        <f aca="false">IF(AND(WEEKDAY($F918,2)=6,NOT(ISBLANK($F918))),$H918,"")</f>
        <v/>
      </c>
      <c r="R918" s="273" t="str">
        <f aca="false">IF(AND(R915&gt;=$F918,R915&lt;=$G918,NOT(ISBLANK($F918))),$H918,"")</f>
        <v/>
      </c>
    </row>
    <row r="919" customFormat="false" ht="15.05" hidden="false" customHeight="false" outlineLevel="0" collapsed="false">
      <c r="G919" s="197"/>
      <c r="I919" s="197"/>
      <c r="K919" s="197"/>
      <c r="L919" s="186" t="str">
        <f aca="false">IF(AND(WEEKDAY($F919,2)=1,NOT(ISBLANK($F919))),$H919,"")</f>
        <v/>
      </c>
      <c r="M919" s="186" t="str">
        <f aca="false">IF(AND(WEEKDAY($F919,2)=2,NOT(ISBLANK($F919))),$H919,"")</f>
        <v/>
      </c>
      <c r="N919" s="186" t="str">
        <f aca="false">IF(AND(WEEKDAY($F919,2)=3,NOT(ISBLANK($F919))),$H919,"")</f>
        <v/>
      </c>
      <c r="O919" s="186" t="str">
        <f aca="false">IF(AND(WEEKDAY($F919,2)=4,NOT(ISBLANK($F919))),$H919,"")</f>
        <v/>
      </c>
      <c r="P919" s="186" t="str">
        <f aca="false">IF(AND(WEEKDAY($F919,2)=5,NOT(ISBLANK($F919))),$H919,"")</f>
        <v/>
      </c>
      <c r="Q919" s="186" t="str">
        <f aca="false">IF(AND(WEEKDAY($F919,2)=6,NOT(ISBLANK($F919))),$H919,"")</f>
        <v/>
      </c>
      <c r="R919" s="273" t="e">
        <f aca="false">IF(AND(R916&gt;=$F919,R916&lt;=$G919,NOT(ISBLANK($F919))),$H919,"")</f>
        <v>#VALUE!</v>
      </c>
    </row>
    <row r="920" customFormat="false" ht="15.05" hidden="false" customHeight="false" outlineLevel="0" collapsed="false">
      <c r="G920" s="197"/>
      <c r="I920" s="197"/>
      <c r="K920" s="197"/>
      <c r="L920" s="186" t="str">
        <f aca="false">IF(AND(WEEKDAY($F920,2)=1,NOT(ISBLANK($F920))),$H920,"")</f>
        <v/>
      </c>
      <c r="M920" s="186" t="str">
        <f aca="false">IF(AND(WEEKDAY($F920,2)=2,NOT(ISBLANK($F920))),$H920,"")</f>
        <v/>
      </c>
      <c r="N920" s="186" t="str">
        <f aca="false">IF(AND(WEEKDAY($F920,2)=3,NOT(ISBLANK($F920))),$H920,"")</f>
        <v/>
      </c>
      <c r="O920" s="186" t="str">
        <f aca="false">IF(AND(WEEKDAY($F920,2)=4,NOT(ISBLANK($F920))),$H920,"")</f>
        <v/>
      </c>
      <c r="P920" s="186" t="str">
        <f aca="false">IF(AND(WEEKDAY($F920,2)=5,NOT(ISBLANK($F920))),$H920,"")</f>
        <v/>
      </c>
      <c r="Q920" s="186" t="str">
        <f aca="false">IF(AND(WEEKDAY($F920,2)=6,NOT(ISBLANK($F920))),$H920,"")</f>
        <v/>
      </c>
      <c r="R920" s="273" t="e">
        <f aca="false">IF(AND(R917&gt;=$F920,R917&lt;=$G920,NOT(ISBLANK($F920))),$H920,"")</f>
        <v>#VALUE!</v>
      </c>
    </row>
    <row r="921" customFormat="false" ht="15.05" hidden="false" customHeight="false" outlineLevel="0" collapsed="false">
      <c r="G921" s="197"/>
      <c r="I921" s="197"/>
      <c r="K921" s="197"/>
      <c r="L921" s="186" t="str">
        <f aca="false">IF(AND(WEEKDAY($F921,2)=1,NOT(ISBLANK($F921))),$H921,"")</f>
        <v/>
      </c>
      <c r="M921" s="186" t="str">
        <f aca="false">IF(AND(WEEKDAY($F921,2)=2,NOT(ISBLANK($F921))),$H921,"")</f>
        <v/>
      </c>
      <c r="N921" s="186" t="str">
        <f aca="false">IF(AND(WEEKDAY($F921,2)=3,NOT(ISBLANK($F921))),$H921,"")</f>
        <v/>
      </c>
      <c r="O921" s="186" t="str">
        <f aca="false">IF(AND(WEEKDAY($F921,2)=4,NOT(ISBLANK($F921))),$H921,"")</f>
        <v/>
      </c>
      <c r="P921" s="186" t="str">
        <f aca="false">IF(AND(WEEKDAY($F921,2)=5,NOT(ISBLANK($F921))),$H921,"")</f>
        <v/>
      </c>
      <c r="Q921" s="186" t="str">
        <f aca="false">IF(AND(WEEKDAY($F921,2)=6,NOT(ISBLANK($F921))),$H921,"")</f>
        <v/>
      </c>
      <c r="R921" s="273" t="str">
        <f aca="false">IF(AND(R918&gt;=$F921,R918&lt;=$G921,NOT(ISBLANK($F921))),$H921,"")</f>
        <v/>
      </c>
    </row>
    <row r="922" customFormat="false" ht="15.05" hidden="false" customHeight="false" outlineLevel="0" collapsed="false">
      <c r="G922" s="197"/>
      <c r="I922" s="197"/>
      <c r="K922" s="197"/>
      <c r="L922" s="186" t="str">
        <f aca="false">IF(AND(WEEKDAY($F922,2)=1,NOT(ISBLANK($F922))),$H922,"")</f>
        <v/>
      </c>
      <c r="M922" s="186" t="str">
        <f aca="false">IF(AND(WEEKDAY($F922,2)=2,NOT(ISBLANK($F922))),$H922,"")</f>
        <v/>
      </c>
      <c r="N922" s="186" t="str">
        <f aca="false">IF(AND(WEEKDAY($F922,2)=3,NOT(ISBLANK($F922))),$H922,"")</f>
        <v/>
      </c>
      <c r="O922" s="186" t="str">
        <f aca="false">IF(AND(WEEKDAY($F922,2)=4,NOT(ISBLANK($F922))),$H922,"")</f>
        <v/>
      </c>
      <c r="P922" s="186" t="str">
        <f aca="false">IF(AND(WEEKDAY($F922,2)=5,NOT(ISBLANK($F922))),$H922,"")</f>
        <v/>
      </c>
      <c r="Q922" s="186" t="str">
        <f aca="false">IF(AND(WEEKDAY($F922,2)=6,NOT(ISBLANK($F922))),$H922,"")</f>
        <v/>
      </c>
      <c r="R922" s="273" t="e">
        <f aca="false">IF(AND(R919&gt;=$F922,R919&lt;=$G922,NOT(ISBLANK($F922))),$H922,"")</f>
        <v>#VALUE!</v>
      </c>
    </row>
    <row r="923" customFormat="false" ht="15.05" hidden="false" customHeight="false" outlineLevel="0" collapsed="false">
      <c r="G923" s="197"/>
      <c r="I923" s="197"/>
      <c r="K923" s="197"/>
      <c r="L923" s="186" t="str">
        <f aca="false">IF(AND(WEEKDAY($F923,2)=1,NOT(ISBLANK($F923))),$H923,"")</f>
        <v/>
      </c>
      <c r="M923" s="186" t="str">
        <f aca="false">IF(AND(WEEKDAY($F923,2)=2,NOT(ISBLANK($F923))),$H923,"")</f>
        <v/>
      </c>
      <c r="N923" s="186" t="str">
        <f aca="false">IF(AND(WEEKDAY($F923,2)=3,NOT(ISBLANK($F923))),$H923,"")</f>
        <v/>
      </c>
      <c r="O923" s="186" t="str">
        <f aca="false">IF(AND(WEEKDAY($F923,2)=4,NOT(ISBLANK($F923))),$H923,"")</f>
        <v/>
      </c>
      <c r="P923" s="186" t="str">
        <f aca="false">IF(AND(WEEKDAY($F923,2)=5,NOT(ISBLANK($F923))),$H923,"")</f>
        <v/>
      </c>
      <c r="Q923" s="186" t="str">
        <f aca="false">IF(AND(WEEKDAY($F923,2)=6,NOT(ISBLANK($F923))),$H923,"")</f>
        <v/>
      </c>
      <c r="R923" s="273" t="e">
        <f aca="false">IF(AND(R920&gt;=$F923,R920&lt;=$G923,NOT(ISBLANK($F923))),$H923,"")</f>
        <v>#VALUE!</v>
      </c>
    </row>
    <row r="924" customFormat="false" ht="15.05" hidden="false" customHeight="false" outlineLevel="0" collapsed="false">
      <c r="G924" s="197"/>
      <c r="I924" s="197"/>
      <c r="K924" s="197"/>
      <c r="L924" s="186" t="str">
        <f aca="false">IF(AND(WEEKDAY($F924,2)=1,NOT(ISBLANK($F924))),$H924,"")</f>
        <v/>
      </c>
      <c r="M924" s="186" t="str">
        <f aca="false">IF(AND(WEEKDAY($F924,2)=2,NOT(ISBLANK($F924))),$H924,"")</f>
        <v/>
      </c>
      <c r="N924" s="186" t="str">
        <f aca="false">IF(AND(WEEKDAY($F924,2)=3,NOT(ISBLANK($F924))),$H924,"")</f>
        <v/>
      </c>
      <c r="O924" s="186" t="str">
        <f aca="false">IF(AND(WEEKDAY($F924,2)=4,NOT(ISBLANK($F924))),$H924,"")</f>
        <v/>
      </c>
      <c r="P924" s="186" t="str">
        <f aca="false">IF(AND(WEEKDAY($F924,2)=5,NOT(ISBLANK($F924))),$H924,"")</f>
        <v/>
      </c>
      <c r="Q924" s="186" t="str">
        <f aca="false">IF(AND(WEEKDAY($F924,2)=6,NOT(ISBLANK($F924))),$H924,"")</f>
        <v/>
      </c>
      <c r="R924" s="273" t="str">
        <f aca="false">IF(AND(R921&gt;=$F924,R921&lt;=$G924,NOT(ISBLANK($F924))),$H924,"")</f>
        <v/>
      </c>
    </row>
    <row r="925" customFormat="false" ht="15.05" hidden="false" customHeight="false" outlineLevel="0" collapsed="false">
      <c r="G925" s="197"/>
      <c r="I925" s="197"/>
      <c r="K925" s="197"/>
      <c r="L925" s="186" t="str">
        <f aca="false">IF(AND(WEEKDAY($F925,2)=1,NOT(ISBLANK($F925))),$H925,"")</f>
        <v/>
      </c>
      <c r="M925" s="186" t="str">
        <f aca="false">IF(AND(WEEKDAY($F925,2)=2,NOT(ISBLANK($F925))),$H925,"")</f>
        <v/>
      </c>
      <c r="N925" s="186" t="str">
        <f aca="false">IF(AND(WEEKDAY($F925,2)=3,NOT(ISBLANK($F925))),$H925,"")</f>
        <v/>
      </c>
      <c r="O925" s="186" t="str">
        <f aca="false">IF(AND(WEEKDAY($F925,2)=4,NOT(ISBLANK($F925))),$H925,"")</f>
        <v/>
      </c>
      <c r="P925" s="186" t="str">
        <f aca="false">IF(AND(WEEKDAY($F925,2)=5,NOT(ISBLANK($F925))),$H925,"")</f>
        <v/>
      </c>
      <c r="Q925" s="186" t="str">
        <f aca="false">IF(AND(WEEKDAY($F925,2)=6,NOT(ISBLANK($F925))),$H925,"")</f>
        <v/>
      </c>
      <c r="R925" s="273" t="e">
        <f aca="false">IF(AND(R922&gt;=$F925,R922&lt;=$G925,NOT(ISBLANK($F925))),$H925,"")</f>
        <v>#VALUE!</v>
      </c>
    </row>
    <row r="926" customFormat="false" ht="15.05" hidden="false" customHeight="false" outlineLevel="0" collapsed="false">
      <c r="G926" s="197"/>
      <c r="I926" s="197"/>
      <c r="K926" s="197"/>
      <c r="L926" s="186" t="str">
        <f aca="false">IF(AND(WEEKDAY($F926,2)=1,NOT(ISBLANK($F926))),$H926,"")</f>
        <v/>
      </c>
      <c r="M926" s="186" t="str">
        <f aca="false">IF(AND(WEEKDAY($F926,2)=2,NOT(ISBLANK($F926))),$H926,"")</f>
        <v/>
      </c>
      <c r="N926" s="186" t="str">
        <f aca="false">IF(AND(WEEKDAY($F926,2)=3,NOT(ISBLANK($F926))),$H926,"")</f>
        <v/>
      </c>
      <c r="O926" s="186" t="str">
        <f aca="false">IF(AND(WEEKDAY($F926,2)=4,NOT(ISBLANK($F926))),$H926,"")</f>
        <v/>
      </c>
      <c r="P926" s="186" t="str">
        <f aca="false">IF(AND(WEEKDAY($F926,2)=5,NOT(ISBLANK($F926))),$H926,"")</f>
        <v/>
      </c>
      <c r="Q926" s="186" t="str">
        <f aca="false">IF(AND(WEEKDAY($F926,2)=6,NOT(ISBLANK($F926))),$H926,"")</f>
        <v/>
      </c>
      <c r="R926" s="273" t="e">
        <f aca="false">IF(AND(R923&gt;=$F926,R923&lt;=$G926,NOT(ISBLANK($F926))),$H926,"")</f>
        <v>#VALUE!</v>
      </c>
    </row>
    <row r="927" customFormat="false" ht="15.05" hidden="false" customHeight="false" outlineLevel="0" collapsed="false">
      <c r="G927" s="197"/>
      <c r="I927" s="197"/>
      <c r="K927" s="197"/>
      <c r="L927" s="186" t="str">
        <f aca="false">IF(AND(WEEKDAY($F927,2)=1,NOT(ISBLANK($F927))),$H927,"")</f>
        <v/>
      </c>
      <c r="M927" s="186" t="str">
        <f aca="false">IF(AND(WEEKDAY($F927,2)=2,NOT(ISBLANK($F927))),$H927,"")</f>
        <v/>
      </c>
      <c r="N927" s="186" t="str">
        <f aca="false">IF(AND(WEEKDAY($F927,2)=3,NOT(ISBLANK($F927))),$H927,"")</f>
        <v/>
      </c>
      <c r="O927" s="186" t="str">
        <f aca="false">IF(AND(WEEKDAY($F927,2)=4,NOT(ISBLANK($F927))),$H927,"")</f>
        <v/>
      </c>
      <c r="P927" s="186" t="str">
        <f aca="false">IF(AND(WEEKDAY($F927,2)=5,NOT(ISBLANK($F927))),$H927,"")</f>
        <v/>
      </c>
      <c r="Q927" s="186" t="str">
        <f aca="false">IF(AND(WEEKDAY($F927,2)=6,NOT(ISBLANK($F927))),$H927,"")</f>
        <v/>
      </c>
      <c r="R927" s="273" t="str">
        <f aca="false">IF(AND(R924&gt;=$F927,R924&lt;=$G927,NOT(ISBLANK($F927))),$H927,"")</f>
        <v/>
      </c>
    </row>
    <row r="928" customFormat="false" ht="15.05" hidden="false" customHeight="false" outlineLevel="0" collapsed="false">
      <c r="G928" s="197"/>
      <c r="I928" s="197"/>
      <c r="K928" s="197"/>
      <c r="L928" s="186" t="str">
        <f aca="false">IF(AND(WEEKDAY($F928,2)=1,NOT(ISBLANK($F928))),$H928,"")</f>
        <v/>
      </c>
      <c r="M928" s="186" t="str">
        <f aca="false">IF(AND(WEEKDAY($F928,2)=2,NOT(ISBLANK($F928))),$H928,"")</f>
        <v/>
      </c>
      <c r="N928" s="186" t="str">
        <f aca="false">IF(AND(WEEKDAY($F928,2)=3,NOT(ISBLANK($F928))),$H928,"")</f>
        <v/>
      </c>
      <c r="O928" s="186" t="str">
        <f aca="false">IF(AND(WEEKDAY($F928,2)=4,NOT(ISBLANK($F928))),$H928,"")</f>
        <v/>
      </c>
      <c r="P928" s="186" t="str">
        <f aca="false">IF(AND(WEEKDAY($F928,2)=5,NOT(ISBLANK($F928))),$H928,"")</f>
        <v/>
      </c>
      <c r="Q928" s="186" t="str">
        <f aca="false">IF(AND(WEEKDAY($F928,2)=6,NOT(ISBLANK($F928))),$H928,"")</f>
        <v/>
      </c>
      <c r="R928" s="273" t="e">
        <f aca="false">IF(AND(R925&gt;=$F928,R925&lt;=$G928,NOT(ISBLANK($F928))),$H928,"")</f>
        <v>#VALUE!</v>
      </c>
    </row>
    <row r="929" customFormat="false" ht="15.05" hidden="false" customHeight="false" outlineLevel="0" collapsed="false">
      <c r="G929" s="197"/>
      <c r="I929" s="197"/>
      <c r="K929" s="197"/>
      <c r="L929" s="186" t="str">
        <f aca="false">IF(AND(WEEKDAY($F929,2)=1,NOT(ISBLANK($F929))),$H929,"")</f>
        <v/>
      </c>
      <c r="M929" s="186" t="str">
        <f aca="false">IF(AND(WEEKDAY($F929,2)=2,NOT(ISBLANK($F929))),$H929,"")</f>
        <v/>
      </c>
      <c r="N929" s="186" t="str">
        <f aca="false">IF(AND(WEEKDAY($F929,2)=3,NOT(ISBLANK($F929))),$H929,"")</f>
        <v/>
      </c>
      <c r="O929" s="186" t="str">
        <f aca="false">IF(AND(WEEKDAY($F929,2)=4,NOT(ISBLANK($F929))),$H929,"")</f>
        <v/>
      </c>
      <c r="P929" s="186" t="str">
        <f aca="false">IF(AND(WEEKDAY($F929,2)=5,NOT(ISBLANK($F929))),$H929,"")</f>
        <v/>
      </c>
      <c r="Q929" s="186" t="str">
        <f aca="false">IF(AND(WEEKDAY($F929,2)=6,NOT(ISBLANK($F929))),$H929,"")</f>
        <v/>
      </c>
      <c r="R929" s="273" t="e">
        <f aca="false">IF(AND(R926&gt;=$F929,R926&lt;=$G929,NOT(ISBLANK($F929))),$H929,"")</f>
        <v>#VALUE!</v>
      </c>
    </row>
    <row r="930" customFormat="false" ht="15.05" hidden="false" customHeight="false" outlineLevel="0" collapsed="false">
      <c r="G930" s="197"/>
      <c r="I930" s="197"/>
      <c r="K930" s="197"/>
      <c r="L930" s="186" t="str">
        <f aca="false">IF(AND(WEEKDAY($F930,2)=1,NOT(ISBLANK($F930))),$H930,"")</f>
        <v/>
      </c>
      <c r="M930" s="186" t="str">
        <f aca="false">IF(AND(WEEKDAY($F930,2)=2,NOT(ISBLANK($F930))),$H930,"")</f>
        <v/>
      </c>
      <c r="N930" s="186" t="str">
        <f aca="false">IF(AND(WEEKDAY($F930,2)=3,NOT(ISBLANK($F930))),$H930,"")</f>
        <v/>
      </c>
      <c r="O930" s="186" t="str">
        <f aca="false">IF(AND(WEEKDAY($F930,2)=4,NOT(ISBLANK($F930))),$H930,"")</f>
        <v/>
      </c>
      <c r="P930" s="186" t="str">
        <f aca="false">IF(AND(WEEKDAY($F930,2)=5,NOT(ISBLANK($F930))),$H930,"")</f>
        <v/>
      </c>
      <c r="Q930" s="186" t="str">
        <f aca="false">IF(AND(WEEKDAY($F930,2)=6,NOT(ISBLANK($F930))),$H930,"")</f>
        <v/>
      </c>
      <c r="R930" s="273" t="str">
        <f aca="false">IF(AND(R927&gt;=$F930,R927&lt;=$G930,NOT(ISBLANK($F930))),$H930,"")</f>
        <v/>
      </c>
    </row>
    <row r="931" customFormat="false" ht="15.05" hidden="false" customHeight="false" outlineLevel="0" collapsed="false">
      <c r="G931" s="197"/>
      <c r="I931" s="197"/>
      <c r="K931" s="197"/>
      <c r="L931" s="186" t="str">
        <f aca="false">IF(AND(WEEKDAY($F931,2)=1,NOT(ISBLANK($F931))),$H931,"")</f>
        <v/>
      </c>
      <c r="M931" s="186" t="str">
        <f aca="false">IF(AND(WEEKDAY($F931,2)=2,NOT(ISBLANK($F931))),$H931,"")</f>
        <v/>
      </c>
      <c r="N931" s="186" t="str">
        <f aca="false">IF(AND(WEEKDAY($F931,2)=3,NOT(ISBLANK($F931))),$H931,"")</f>
        <v/>
      </c>
      <c r="O931" s="186" t="str">
        <f aca="false">IF(AND(WEEKDAY($F931,2)=4,NOT(ISBLANK($F931))),$H931,"")</f>
        <v/>
      </c>
      <c r="P931" s="186" t="str">
        <f aca="false">IF(AND(WEEKDAY($F931,2)=5,NOT(ISBLANK($F931))),$H931,"")</f>
        <v/>
      </c>
      <c r="Q931" s="186" t="str">
        <f aca="false">IF(AND(WEEKDAY($F931,2)=6,NOT(ISBLANK($F931))),$H931,"")</f>
        <v/>
      </c>
      <c r="R931" s="273" t="e">
        <f aca="false">IF(AND(R928&gt;=$F931,R928&lt;=$G931,NOT(ISBLANK($F931))),$H931,"")</f>
        <v>#VALUE!</v>
      </c>
    </row>
    <row r="932" customFormat="false" ht="15.05" hidden="false" customHeight="false" outlineLevel="0" collapsed="false">
      <c r="G932" s="197"/>
      <c r="I932" s="197"/>
      <c r="K932" s="197"/>
      <c r="L932" s="186" t="str">
        <f aca="false">IF(AND(WEEKDAY($F932,2)=1,NOT(ISBLANK($F932))),$H932,"")</f>
        <v/>
      </c>
      <c r="M932" s="186" t="str">
        <f aca="false">IF(AND(WEEKDAY($F932,2)=2,NOT(ISBLANK($F932))),$H932,"")</f>
        <v/>
      </c>
      <c r="N932" s="186" t="str">
        <f aca="false">IF(AND(WEEKDAY($F932,2)=3,NOT(ISBLANK($F932))),$H932,"")</f>
        <v/>
      </c>
      <c r="O932" s="186" t="str">
        <f aca="false">IF(AND(WEEKDAY($F932,2)=4,NOT(ISBLANK($F932))),$H932,"")</f>
        <v/>
      </c>
      <c r="P932" s="186" t="str">
        <f aca="false">IF(AND(WEEKDAY($F932,2)=5,NOT(ISBLANK($F932))),$H932,"")</f>
        <v/>
      </c>
      <c r="Q932" s="186" t="str">
        <f aca="false">IF(AND(WEEKDAY($F932,2)=6,NOT(ISBLANK($F932))),$H932,"")</f>
        <v/>
      </c>
      <c r="R932" s="273" t="e">
        <f aca="false">IF(AND(R929&gt;=$F932,R929&lt;=$G932,NOT(ISBLANK($F932))),$H932,"")</f>
        <v>#VALUE!</v>
      </c>
    </row>
    <row r="933" customFormat="false" ht="15.05" hidden="false" customHeight="false" outlineLevel="0" collapsed="false">
      <c r="G933" s="197"/>
      <c r="I933" s="197"/>
      <c r="K933" s="197"/>
      <c r="L933" s="186" t="str">
        <f aca="false">IF(AND(WEEKDAY($F933,2)=1,NOT(ISBLANK($F933))),$H933,"")</f>
        <v/>
      </c>
      <c r="M933" s="186" t="str">
        <f aca="false">IF(AND(WEEKDAY($F933,2)=2,NOT(ISBLANK($F933))),$H933,"")</f>
        <v/>
      </c>
      <c r="N933" s="186" t="str">
        <f aca="false">IF(AND(WEEKDAY($F933,2)=3,NOT(ISBLANK($F933))),$H933,"")</f>
        <v/>
      </c>
      <c r="O933" s="186" t="str">
        <f aca="false">IF(AND(WEEKDAY($F933,2)=4,NOT(ISBLANK($F933))),$H933,"")</f>
        <v/>
      </c>
      <c r="P933" s="186" t="str">
        <f aca="false">IF(AND(WEEKDAY($F933,2)=5,NOT(ISBLANK($F933))),$H933,"")</f>
        <v/>
      </c>
      <c r="Q933" s="186" t="str">
        <f aca="false">IF(AND(WEEKDAY($F933,2)=6,NOT(ISBLANK($F933))),$H933,"")</f>
        <v/>
      </c>
      <c r="R933" s="273" t="str">
        <f aca="false">IF(AND(R930&gt;=$F933,R930&lt;=$G933,NOT(ISBLANK($F933))),$H933,"")</f>
        <v/>
      </c>
    </row>
    <row r="934" customFormat="false" ht="15.05" hidden="false" customHeight="false" outlineLevel="0" collapsed="false">
      <c r="G934" s="197"/>
      <c r="I934" s="197"/>
      <c r="K934" s="197"/>
      <c r="L934" s="186" t="str">
        <f aca="false">IF(AND(WEEKDAY($F934,2)=1,NOT(ISBLANK($F934))),$H934,"")</f>
        <v/>
      </c>
      <c r="M934" s="186" t="str">
        <f aca="false">IF(AND(WEEKDAY($F934,2)=2,NOT(ISBLANK($F934))),$H934,"")</f>
        <v/>
      </c>
      <c r="N934" s="186" t="str">
        <f aca="false">IF(AND(WEEKDAY($F934,2)=3,NOT(ISBLANK($F934))),$H934,"")</f>
        <v/>
      </c>
      <c r="O934" s="186" t="str">
        <f aca="false">IF(AND(WEEKDAY($F934,2)=4,NOT(ISBLANK($F934))),$H934,"")</f>
        <v/>
      </c>
      <c r="P934" s="186" t="str">
        <f aca="false">IF(AND(WEEKDAY($F934,2)=5,NOT(ISBLANK($F934))),$H934,"")</f>
        <v/>
      </c>
      <c r="Q934" s="186" t="str">
        <f aca="false">IF(AND(WEEKDAY($F934,2)=6,NOT(ISBLANK($F934))),$H934,"")</f>
        <v/>
      </c>
      <c r="R934" s="273" t="e">
        <f aca="false">IF(AND(R931&gt;=$F934,R931&lt;=$G934,NOT(ISBLANK($F934))),$H934,"")</f>
        <v>#VALUE!</v>
      </c>
    </row>
    <row r="935" customFormat="false" ht="15.05" hidden="false" customHeight="false" outlineLevel="0" collapsed="false">
      <c r="G935" s="197"/>
      <c r="I935" s="197"/>
      <c r="K935" s="197"/>
      <c r="L935" s="186" t="str">
        <f aca="false">IF(AND(WEEKDAY($F935,2)=1,NOT(ISBLANK($F935))),$H935,"")</f>
        <v/>
      </c>
      <c r="M935" s="186" t="str">
        <f aca="false">IF(AND(WEEKDAY($F935,2)=2,NOT(ISBLANK($F935))),$H935,"")</f>
        <v/>
      </c>
      <c r="N935" s="186" t="str">
        <f aca="false">IF(AND(WEEKDAY($F935,2)=3,NOT(ISBLANK($F935))),$H935,"")</f>
        <v/>
      </c>
      <c r="O935" s="186" t="str">
        <f aca="false">IF(AND(WEEKDAY($F935,2)=4,NOT(ISBLANK($F935))),$H935,"")</f>
        <v/>
      </c>
      <c r="P935" s="186" t="str">
        <f aca="false">IF(AND(WEEKDAY($F935,2)=5,NOT(ISBLANK($F935))),$H935,"")</f>
        <v/>
      </c>
      <c r="Q935" s="186" t="str">
        <f aca="false">IF(AND(WEEKDAY($F935,2)=6,NOT(ISBLANK($F935))),$H935,"")</f>
        <v/>
      </c>
      <c r="R935" s="273" t="e">
        <f aca="false">IF(AND(R932&gt;=$F935,R932&lt;=$G935,NOT(ISBLANK($F935))),$H935,"")</f>
        <v>#VALUE!</v>
      </c>
    </row>
    <row r="936" customFormat="false" ht="15.05" hidden="false" customHeight="false" outlineLevel="0" collapsed="false">
      <c r="G936" s="197"/>
      <c r="I936" s="197"/>
      <c r="K936" s="197"/>
      <c r="L936" s="186" t="str">
        <f aca="false">IF(AND(WEEKDAY($F936,2)=1,NOT(ISBLANK($F936))),$H936,"")</f>
        <v/>
      </c>
      <c r="M936" s="186" t="str">
        <f aca="false">IF(AND(WEEKDAY($F936,2)=2,NOT(ISBLANK($F936))),$H936,"")</f>
        <v/>
      </c>
      <c r="N936" s="186" t="str">
        <f aca="false">IF(AND(WEEKDAY($F936,2)=3,NOT(ISBLANK($F936))),$H936,"")</f>
        <v/>
      </c>
      <c r="O936" s="186" t="str">
        <f aca="false">IF(AND(WEEKDAY($F936,2)=4,NOT(ISBLANK($F936))),$H936,"")</f>
        <v/>
      </c>
      <c r="P936" s="186" t="str">
        <f aca="false">IF(AND(WEEKDAY($F936,2)=5,NOT(ISBLANK($F936))),$H936,"")</f>
        <v/>
      </c>
      <c r="Q936" s="186" t="str">
        <f aca="false">IF(AND(WEEKDAY($F936,2)=6,NOT(ISBLANK($F936))),$H936,"")</f>
        <v/>
      </c>
      <c r="R936" s="273" t="str">
        <f aca="false">IF(AND(R933&gt;=$F936,R933&lt;=$G936,NOT(ISBLANK($F936))),$H936,"")</f>
        <v/>
      </c>
    </row>
    <row r="937" customFormat="false" ht="15.05" hidden="false" customHeight="false" outlineLevel="0" collapsed="false">
      <c r="G937" s="197"/>
      <c r="I937" s="197"/>
      <c r="K937" s="197"/>
      <c r="L937" s="186" t="str">
        <f aca="false">IF(AND(WEEKDAY($F937,2)=1,NOT(ISBLANK($F937))),$H937,"")</f>
        <v/>
      </c>
      <c r="M937" s="186" t="str">
        <f aca="false">IF(AND(WEEKDAY($F937,2)=2,NOT(ISBLANK($F937))),$H937,"")</f>
        <v/>
      </c>
      <c r="N937" s="186" t="str">
        <f aca="false">IF(AND(WEEKDAY($F937,2)=3,NOT(ISBLANK($F937))),$H937,"")</f>
        <v/>
      </c>
      <c r="O937" s="186" t="str">
        <f aca="false">IF(AND(WEEKDAY($F937,2)=4,NOT(ISBLANK($F937))),$H937,"")</f>
        <v/>
      </c>
      <c r="P937" s="186" t="str">
        <f aca="false">IF(AND(WEEKDAY($F937,2)=5,NOT(ISBLANK($F937))),$H937,"")</f>
        <v/>
      </c>
      <c r="Q937" s="186" t="str">
        <f aca="false">IF(AND(WEEKDAY($F937,2)=6,NOT(ISBLANK($F937))),$H937,"")</f>
        <v/>
      </c>
      <c r="R937" s="273" t="e">
        <f aca="false">IF(AND(R934&gt;=$F937,R934&lt;=$G937,NOT(ISBLANK($F937))),$H937,"")</f>
        <v>#VALUE!</v>
      </c>
    </row>
    <row r="938" customFormat="false" ht="15.05" hidden="false" customHeight="false" outlineLevel="0" collapsed="false">
      <c r="G938" s="197"/>
      <c r="I938" s="197"/>
      <c r="K938" s="197"/>
      <c r="L938" s="186" t="str">
        <f aca="false">IF(AND(WEEKDAY($F938,2)=1,NOT(ISBLANK($F938))),$H938,"")</f>
        <v/>
      </c>
      <c r="M938" s="186" t="str">
        <f aca="false">IF(AND(WEEKDAY($F938,2)=2,NOT(ISBLANK($F938))),$H938,"")</f>
        <v/>
      </c>
      <c r="N938" s="186" t="str">
        <f aca="false">IF(AND(WEEKDAY($F938,2)=3,NOT(ISBLANK($F938))),$H938,"")</f>
        <v/>
      </c>
      <c r="O938" s="186" t="str">
        <f aca="false">IF(AND(WEEKDAY($F938,2)=4,NOT(ISBLANK($F938))),$H938,"")</f>
        <v/>
      </c>
      <c r="P938" s="186" t="str">
        <f aca="false">IF(AND(WEEKDAY($F938,2)=5,NOT(ISBLANK($F938))),$H938,"")</f>
        <v/>
      </c>
      <c r="Q938" s="186" t="str">
        <f aca="false">IF(AND(WEEKDAY($F938,2)=6,NOT(ISBLANK($F938))),$H938,"")</f>
        <v/>
      </c>
      <c r="R938" s="273" t="e">
        <f aca="false">IF(AND(R935&gt;=$F938,R935&lt;=$G938,NOT(ISBLANK($F938))),$H938,"")</f>
        <v>#VALUE!</v>
      </c>
    </row>
    <row r="939" customFormat="false" ht="15.05" hidden="false" customHeight="false" outlineLevel="0" collapsed="false">
      <c r="G939" s="197"/>
      <c r="I939" s="197"/>
      <c r="K939" s="197"/>
      <c r="L939" s="186" t="str">
        <f aca="false">IF(AND(WEEKDAY($F939,2)=1,NOT(ISBLANK($F939))),$H939,"")</f>
        <v/>
      </c>
      <c r="M939" s="186" t="str">
        <f aca="false">IF(AND(WEEKDAY($F939,2)=2,NOT(ISBLANK($F939))),$H939,"")</f>
        <v/>
      </c>
      <c r="N939" s="186" t="str">
        <f aca="false">IF(AND(WEEKDAY($F939,2)=3,NOT(ISBLANK($F939))),$H939,"")</f>
        <v/>
      </c>
      <c r="O939" s="186" t="str">
        <f aca="false">IF(AND(WEEKDAY($F939,2)=4,NOT(ISBLANK($F939))),$H939,"")</f>
        <v/>
      </c>
      <c r="P939" s="186" t="str">
        <f aca="false">IF(AND(WEEKDAY($F939,2)=5,NOT(ISBLANK($F939))),$H939,"")</f>
        <v/>
      </c>
      <c r="Q939" s="186" t="str">
        <f aca="false">IF(AND(WEEKDAY($F939,2)=6,NOT(ISBLANK($F939))),$H939,"")</f>
        <v/>
      </c>
      <c r="R939" s="273" t="str">
        <f aca="false">IF(AND(R936&gt;=$F939,R936&lt;=$G939,NOT(ISBLANK($F939))),$H939,"")</f>
        <v/>
      </c>
    </row>
    <row r="940" customFormat="false" ht="15.05" hidden="false" customHeight="false" outlineLevel="0" collapsed="false">
      <c r="G940" s="197"/>
      <c r="I940" s="197"/>
      <c r="K940" s="197"/>
      <c r="L940" s="186" t="str">
        <f aca="false">IF(AND(WEEKDAY($F940,2)=1,NOT(ISBLANK($F940))),$H940,"")</f>
        <v/>
      </c>
      <c r="M940" s="186" t="str">
        <f aca="false">IF(AND(WEEKDAY($F940,2)=2,NOT(ISBLANK($F940))),$H940,"")</f>
        <v/>
      </c>
      <c r="N940" s="186" t="str">
        <f aca="false">IF(AND(WEEKDAY($F940,2)=3,NOT(ISBLANK($F940))),$H940,"")</f>
        <v/>
      </c>
      <c r="O940" s="186" t="str">
        <f aca="false">IF(AND(WEEKDAY($F940,2)=4,NOT(ISBLANK($F940))),$H940,"")</f>
        <v/>
      </c>
      <c r="P940" s="186" t="str">
        <f aca="false">IF(AND(WEEKDAY($F940,2)=5,NOT(ISBLANK($F940))),$H940,"")</f>
        <v/>
      </c>
      <c r="Q940" s="186" t="str">
        <f aca="false">IF(AND(WEEKDAY($F940,2)=6,NOT(ISBLANK($F940))),$H940,"")</f>
        <v/>
      </c>
      <c r="R940" s="273" t="e">
        <f aca="false">IF(AND(R937&gt;=$F940,R937&lt;=$G940,NOT(ISBLANK($F940))),$H940,"")</f>
        <v>#VALUE!</v>
      </c>
    </row>
    <row r="941" customFormat="false" ht="15.05" hidden="false" customHeight="false" outlineLevel="0" collapsed="false">
      <c r="G941" s="197"/>
      <c r="I941" s="197"/>
      <c r="K941" s="197"/>
      <c r="L941" s="186" t="str">
        <f aca="false">IF(AND(WEEKDAY($F941,2)=1,NOT(ISBLANK($F941))),$H941,"")</f>
        <v/>
      </c>
      <c r="M941" s="186" t="str">
        <f aca="false">IF(AND(WEEKDAY($F941,2)=2,NOT(ISBLANK($F941))),$H941,"")</f>
        <v/>
      </c>
      <c r="N941" s="186" t="str">
        <f aca="false">IF(AND(WEEKDAY($F941,2)=3,NOT(ISBLANK($F941))),$H941,"")</f>
        <v/>
      </c>
      <c r="O941" s="186" t="str">
        <f aca="false">IF(AND(WEEKDAY($F941,2)=4,NOT(ISBLANK($F941))),$H941,"")</f>
        <v/>
      </c>
      <c r="P941" s="186" t="str">
        <f aca="false">IF(AND(WEEKDAY($F941,2)=5,NOT(ISBLANK($F941))),$H941,"")</f>
        <v/>
      </c>
      <c r="Q941" s="186" t="str">
        <f aca="false">IF(AND(WEEKDAY($F941,2)=6,NOT(ISBLANK($F941))),$H941,"")</f>
        <v/>
      </c>
      <c r="R941" s="273" t="e">
        <f aca="false">IF(AND(R938&gt;=$F941,R938&lt;=$G941,NOT(ISBLANK($F941))),$H941,"")</f>
        <v>#VALUE!</v>
      </c>
    </row>
    <row r="942" customFormat="false" ht="15.05" hidden="false" customHeight="false" outlineLevel="0" collapsed="false">
      <c r="G942" s="197"/>
      <c r="I942" s="197"/>
      <c r="K942" s="197"/>
      <c r="L942" s="186" t="str">
        <f aca="false">IF(AND(WEEKDAY($F942,2)=1,NOT(ISBLANK($F942))),$H942,"")</f>
        <v/>
      </c>
      <c r="M942" s="186" t="str">
        <f aca="false">IF(AND(WEEKDAY($F942,2)=2,NOT(ISBLANK($F942))),$H942,"")</f>
        <v/>
      </c>
      <c r="N942" s="186" t="str">
        <f aca="false">IF(AND(WEEKDAY($F942,2)=3,NOT(ISBLANK($F942))),$H942,"")</f>
        <v/>
      </c>
      <c r="O942" s="186" t="str">
        <f aca="false">IF(AND(WEEKDAY($F942,2)=4,NOT(ISBLANK($F942))),$H942,"")</f>
        <v/>
      </c>
      <c r="P942" s="186" t="str">
        <f aca="false">IF(AND(WEEKDAY($F942,2)=5,NOT(ISBLANK($F942))),$H942,"")</f>
        <v/>
      </c>
      <c r="Q942" s="186" t="str">
        <f aca="false">IF(AND(WEEKDAY($F942,2)=6,NOT(ISBLANK($F942))),$H942,"")</f>
        <v/>
      </c>
      <c r="R942" s="273" t="str">
        <f aca="false">IF(AND(R939&gt;=$F942,R939&lt;=$G942,NOT(ISBLANK($F942))),$H942,"")</f>
        <v/>
      </c>
    </row>
    <row r="943" customFormat="false" ht="15.05" hidden="false" customHeight="false" outlineLevel="0" collapsed="false">
      <c r="G943" s="197"/>
      <c r="I943" s="197"/>
      <c r="K943" s="197"/>
      <c r="L943" s="186" t="str">
        <f aca="false">IF(AND(WEEKDAY($F943,2)=1,NOT(ISBLANK($F943))),$H943,"")</f>
        <v/>
      </c>
      <c r="M943" s="186" t="str">
        <f aca="false">IF(AND(WEEKDAY($F943,2)=2,NOT(ISBLANK($F943))),$H943,"")</f>
        <v/>
      </c>
      <c r="N943" s="186" t="str">
        <f aca="false">IF(AND(WEEKDAY($F943,2)=3,NOT(ISBLANK($F943))),$H943,"")</f>
        <v/>
      </c>
      <c r="O943" s="186" t="str">
        <f aca="false">IF(AND(WEEKDAY($F943,2)=4,NOT(ISBLANK($F943))),$H943,"")</f>
        <v/>
      </c>
      <c r="P943" s="186" t="str">
        <f aca="false">IF(AND(WEEKDAY($F943,2)=5,NOT(ISBLANK($F943))),$H943,"")</f>
        <v/>
      </c>
      <c r="Q943" s="186" t="str">
        <f aca="false">IF(AND(WEEKDAY($F943,2)=6,NOT(ISBLANK($F943))),$H943,"")</f>
        <v/>
      </c>
      <c r="R943" s="273" t="e">
        <f aca="false">IF(AND(R940&gt;=$F943,R940&lt;=$G943,NOT(ISBLANK($F943))),$H943,"")</f>
        <v>#VALUE!</v>
      </c>
    </row>
    <row r="944" customFormat="false" ht="15.05" hidden="false" customHeight="false" outlineLevel="0" collapsed="false">
      <c r="G944" s="197"/>
      <c r="I944" s="197"/>
      <c r="K944" s="197"/>
      <c r="L944" s="186" t="str">
        <f aca="false">IF(AND(WEEKDAY($F944,2)=1,NOT(ISBLANK($F944))),$H944,"")</f>
        <v/>
      </c>
      <c r="M944" s="186" t="str">
        <f aca="false">IF(AND(WEEKDAY($F944,2)=2,NOT(ISBLANK($F944))),$H944,"")</f>
        <v/>
      </c>
      <c r="N944" s="186" t="str">
        <f aca="false">IF(AND(WEEKDAY($F944,2)=3,NOT(ISBLANK($F944))),$H944,"")</f>
        <v/>
      </c>
      <c r="O944" s="186" t="str">
        <f aca="false">IF(AND(WEEKDAY($F944,2)=4,NOT(ISBLANK($F944))),$H944,"")</f>
        <v/>
      </c>
      <c r="P944" s="186" t="str">
        <f aca="false">IF(AND(WEEKDAY($F944,2)=5,NOT(ISBLANK($F944))),$H944,"")</f>
        <v/>
      </c>
      <c r="Q944" s="186" t="str">
        <f aca="false">IF(AND(WEEKDAY($F944,2)=6,NOT(ISBLANK($F944))),$H944,"")</f>
        <v/>
      </c>
      <c r="R944" s="273" t="e">
        <f aca="false">IF(AND(R941&gt;=$F944,R941&lt;=$G944,NOT(ISBLANK($F944))),$H944,"")</f>
        <v>#VALUE!</v>
      </c>
    </row>
    <row r="945" customFormat="false" ht="15.05" hidden="false" customHeight="false" outlineLevel="0" collapsed="false">
      <c r="G945" s="197"/>
      <c r="I945" s="197"/>
      <c r="K945" s="197"/>
      <c r="L945" s="186" t="str">
        <f aca="false">IF(AND(WEEKDAY($F945,2)=1,NOT(ISBLANK($F945))),$H945,"")</f>
        <v/>
      </c>
      <c r="M945" s="186" t="str">
        <f aca="false">IF(AND(WEEKDAY($F945,2)=2,NOT(ISBLANK($F945))),$H945,"")</f>
        <v/>
      </c>
      <c r="N945" s="186" t="str">
        <f aca="false">IF(AND(WEEKDAY($F945,2)=3,NOT(ISBLANK($F945))),$H945,"")</f>
        <v/>
      </c>
      <c r="O945" s="186" t="str">
        <f aca="false">IF(AND(WEEKDAY($F945,2)=4,NOT(ISBLANK($F945))),$H945,"")</f>
        <v/>
      </c>
      <c r="P945" s="186" t="str">
        <f aca="false">IF(AND(WEEKDAY($F945,2)=5,NOT(ISBLANK($F945))),$H945,"")</f>
        <v/>
      </c>
      <c r="Q945" s="186" t="str">
        <f aca="false">IF(AND(WEEKDAY($F945,2)=6,NOT(ISBLANK($F945))),$H945,"")</f>
        <v/>
      </c>
      <c r="R945" s="273" t="str">
        <f aca="false">IF(AND(R942&gt;=$F945,R942&lt;=$G945,NOT(ISBLANK($F945))),$H945,"")</f>
        <v/>
      </c>
    </row>
    <row r="946" customFormat="false" ht="15.05" hidden="false" customHeight="false" outlineLevel="0" collapsed="false">
      <c r="G946" s="197"/>
      <c r="I946" s="197"/>
      <c r="K946" s="197"/>
      <c r="L946" s="186" t="str">
        <f aca="false">IF(AND(WEEKDAY($F946,2)=1,NOT(ISBLANK($F946))),$H946,"")</f>
        <v/>
      </c>
      <c r="M946" s="186" t="str">
        <f aca="false">IF(AND(WEEKDAY($F946,2)=2,NOT(ISBLANK($F946))),$H946,"")</f>
        <v/>
      </c>
      <c r="N946" s="186" t="str">
        <f aca="false">IF(AND(WEEKDAY($F946,2)=3,NOT(ISBLANK($F946))),$H946,"")</f>
        <v/>
      </c>
      <c r="O946" s="186" t="str">
        <f aca="false">IF(AND(WEEKDAY($F946,2)=4,NOT(ISBLANK($F946))),$H946,"")</f>
        <v/>
      </c>
      <c r="P946" s="186" t="str">
        <f aca="false">IF(AND(WEEKDAY($F946,2)=5,NOT(ISBLANK($F946))),$H946,"")</f>
        <v/>
      </c>
      <c r="Q946" s="186" t="str">
        <f aca="false">IF(AND(WEEKDAY($F946,2)=6,NOT(ISBLANK($F946))),$H946,"")</f>
        <v/>
      </c>
      <c r="R946" s="273" t="e">
        <f aca="false">IF(AND(R943&gt;=$F946,R943&lt;=$G946,NOT(ISBLANK($F946))),$H946,"")</f>
        <v>#VALUE!</v>
      </c>
    </row>
    <row r="947" customFormat="false" ht="15.05" hidden="false" customHeight="false" outlineLevel="0" collapsed="false">
      <c r="G947" s="197"/>
      <c r="I947" s="197"/>
      <c r="K947" s="197"/>
      <c r="L947" s="186" t="str">
        <f aca="false">IF(AND(WEEKDAY($F947,2)=1,NOT(ISBLANK($F947))),$H947,"")</f>
        <v/>
      </c>
      <c r="M947" s="186" t="str">
        <f aca="false">IF(AND(WEEKDAY($F947,2)=2,NOT(ISBLANK($F947))),$H947,"")</f>
        <v/>
      </c>
      <c r="N947" s="186" t="str">
        <f aca="false">IF(AND(WEEKDAY($F947,2)=3,NOT(ISBLANK($F947))),$H947,"")</f>
        <v/>
      </c>
      <c r="O947" s="186" t="str">
        <f aca="false">IF(AND(WEEKDAY($F947,2)=4,NOT(ISBLANK($F947))),$H947,"")</f>
        <v/>
      </c>
      <c r="P947" s="186" t="str">
        <f aca="false">IF(AND(WEEKDAY($F947,2)=5,NOT(ISBLANK($F947))),$H947,"")</f>
        <v/>
      </c>
      <c r="Q947" s="186" t="str">
        <f aca="false">IF(AND(WEEKDAY($F947,2)=6,NOT(ISBLANK($F947))),$H947,"")</f>
        <v/>
      </c>
      <c r="R947" s="273" t="e">
        <f aca="false">IF(AND(R944&gt;=$F947,R944&lt;=$G947,NOT(ISBLANK($F947))),$H947,"")</f>
        <v>#VALUE!</v>
      </c>
    </row>
    <row r="948" customFormat="false" ht="15.05" hidden="false" customHeight="false" outlineLevel="0" collapsed="false">
      <c r="G948" s="197"/>
      <c r="I948" s="197"/>
      <c r="K948" s="197"/>
      <c r="L948" s="186" t="str">
        <f aca="false">IF(AND(WEEKDAY($F948,2)=1,NOT(ISBLANK($F948))),$H948,"")</f>
        <v/>
      </c>
      <c r="M948" s="186" t="str">
        <f aca="false">IF(AND(WEEKDAY($F948,2)=2,NOT(ISBLANK($F948))),$H948,"")</f>
        <v/>
      </c>
      <c r="N948" s="186" t="str">
        <f aca="false">IF(AND(WEEKDAY($F948,2)=3,NOT(ISBLANK($F948))),$H948,"")</f>
        <v/>
      </c>
      <c r="O948" s="186" t="str">
        <f aca="false">IF(AND(WEEKDAY($F948,2)=4,NOT(ISBLANK($F948))),$H948,"")</f>
        <v/>
      </c>
      <c r="P948" s="186" t="str">
        <f aca="false">IF(AND(WEEKDAY($F948,2)=5,NOT(ISBLANK($F948))),$H948,"")</f>
        <v/>
      </c>
      <c r="Q948" s="186" t="str">
        <f aca="false">IF(AND(WEEKDAY($F948,2)=6,NOT(ISBLANK($F948))),$H948,"")</f>
        <v/>
      </c>
      <c r="R948" s="273" t="str">
        <f aca="false">IF(AND(R945&gt;=$F948,R945&lt;=$G948,NOT(ISBLANK($F948))),$H948,"")</f>
        <v/>
      </c>
    </row>
    <row r="949" customFormat="false" ht="15.05" hidden="false" customHeight="false" outlineLevel="0" collapsed="false">
      <c r="G949" s="197"/>
      <c r="I949" s="197"/>
      <c r="K949" s="197"/>
      <c r="L949" s="186" t="str">
        <f aca="false">IF(AND(WEEKDAY($F949,2)=1,NOT(ISBLANK($F949))),$H949,"")</f>
        <v/>
      </c>
      <c r="M949" s="186" t="str">
        <f aca="false">IF(AND(WEEKDAY($F949,2)=2,NOT(ISBLANK($F949))),$H949,"")</f>
        <v/>
      </c>
      <c r="N949" s="186" t="str">
        <f aca="false">IF(AND(WEEKDAY($F949,2)=3,NOT(ISBLANK($F949))),$H949,"")</f>
        <v/>
      </c>
      <c r="O949" s="186" t="str">
        <f aca="false">IF(AND(WEEKDAY($F949,2)=4,NOT(ISBLANK($F949))),$H949,"")</f>
        <v/>
      </c>
      <c r="P949" s="186" t="str">
        <f aca="false">IF(AND(WEEKDAY($F949,2)=5,NOT(ISBLANK($F949))),$H949,"")</f>
        <v/>
      </c>
      <c r="Q949" s="186" t="str">
        <f aca="false">IF(AND(WEEKDAY($F949,2)=6,NOT(ISBLANK($F949))),$H949,"")</f>
        <v/>
      </c>
      <c r="R949" s="273" t="e">
        <f aca="false">IF(AND(R946&gt;=$F949,R946&lt;=$G949,NOT(ISBLANK($F949))),$H949,"")</f>
        <v>#VALUE!</v>
      </c>
    </row>
    <row r="950" customFormat="false" ht="15.05" hidden="false" customHeight="false" outlineLevel="0" collapsed="false">
      <c r="G950" s="197"/>
      <c r="I950" s="197"/>
      <c r="K950" s="197"/>
      <c r="L950" s="186" t="str">
        <f aca="false">IF(AND(WEEKDAY($F950,2)=1,NOT(ISBLANK($F950))),$H950,"")</f>
        <v/>
      </c>
      <c r="M950" s="186" t="str">
        <f aca="false">IF(AND(WEEKDAY($F950,2)=2,NOT(ISBLANK($F950))),$H950,"")</f>
        <v/>
      </c>
      <c r="N950" s="186" t="str">
        <f aca="false">IF(AND(WEEKDAY($F950,2)=3,NOT(ISBLANK($F950))),$H950,"")</f>
        <v/>
      </c>
      <c r="O950" s="186" t="str">
        <f aca="false">IF(AND(WEEKDAY($F950,2)=4,NOT(ISBLANK($F950))),$H950,"")</f>
        <v/>
      </c>
      <c r="P950" s="186" t="str">
        <f aca="false">IF(AND(WEEKDAY($F950,2)=5,NOT(ISBLANK($F950))),$H950,"")</f>
        <v/>
      </c>
      <c r="Q950" s="186" t="str">
        <f aca="false">IF(AND(WEEKDAY($F950,2)=6,NOT(ISBLANK($F950))),$H950,"")</f>
        <v/>
      </c>
      <c r="R950" s="273" t="e">
        <f aca="false">IF(AND(R947&gt;=$F950,R947&lt;=$G950,NOT(ISBLANK($F950))),$H950,"")</f>
        <v>#VALUE!</v>
      </c>
    </row>
    <row r="951" customFormat="false" ht="15.05" hidden="false" customHeight="false" outlineLevel="0" collapsed="false">
      <c r="G951" s="197"/>
      <c r="I951" s="197"/>
      <c r="K951" s="197"/>
      <c r="L951" s="186" t="str">
        <f aca="false">IF(AND(WEEKDAY($F951,2)=1,NOT(ISBLANK($F951))),$H951,"")</f>
        <v/>
      </c>
      <c r="M951" s="186" t="str">
        <f aca="false">IF(AND(WEEKDAY($F951,2)=2,NOT(ISBLANK($F951))),$H951,"")</f>
        <v/>
      </c>
      <c r="N951" s="186" t="str">
        <f aca="false">IF(AND(WEEKDAY($F951,2)=3,NOT(ISBLANK($F951))),$H951,"")</f>
        <v/>
      </c>
      <c r="O951" s="186" t="str">
        <f aca="false">IF(AND(WEEKDAY($F951,2)=4,NOT(ISBLANK($F951))),$H951,"")</f>
        <v/>
      </c>
      <c r="P951" s="186" t="str">
        <f aca="false">IF(AND(WEEKDAY($F951,2)=5,NOT(ISBLANK($F951))),$H951,"")</f>
        <v/>
      </c>
      <c r="Q951" s="186" t="str">
        <f aca="false">IF(AND(WEEKDAY($F951,2)=6,NOT(ISBLANK($F951))),$H951,"")</f>
        <v/>
      </c>
      <c r="R951" s="273" t="str">
        <f aca="false">IF(AND(R948&gt;=$F951,R948&lt;=$G951,NOT(ISBLANK($F951))),$H951,"")</f>
        <v/>
      </c>
    </row>
    <row r="952" customFormat="false" ht="15.05" hidden="false" customHeight="false" outlineLevel="0" collapsed="false">
      <c r="G952" s="197"/>
      <c r="I952" s="197"/>
      <c r="K952" s="197"/>
      <c r="L952" s="186" t="str">
        <f aca="false">IF(AND(WEEKDAY($F952,2)=1,NOT(ISBLANK($F952))),$H952,"")</f>
        <v/>
      </c>
      <c r="M952" s="186" t="str">
        <f aca="false">IF(AND(WEEKDAY($F952,2)=2,NOT(ISBLANK($F952))),$H952,"")</f>
        <v/>
      </c>
      <c r="N952" s="186" t="str">
        <f aca="false">IF(AND(WEEKDAY($F952,2)=3,NOT(ISBLANK($F952))),$H952,"")</f>
        <v/>
      </c>
      <c r="O952" s="186" t="str">
        <f aca="false">IF(AND(WEEKDAY($F952,2)=4,NOT(ISBLANK($F952))),$H952,"")</f>
        <v/>
      </c>
      <c r="P952" s="186" t="str">
        <f aca="false">IF(AND(WEEKDAY($F952,2)=5,NOT(ISBLANK($F952))),$H952,"")</f>
        <v/>
      </c>
      <c r="Q952" s="186" t="str">
        <f aca="false">IF(AND(WEEKDAY($F952,2)=6,NOT(ISBLANK($F952))),$H952,"")</f>
        <v/>
      </c>
      <c r="R952" s="273" t="e">
        <f aca="false">IF(AND(R949&gt;=$F952,R949&lt;=$G952,NOT(ISBLANK($F952))),$H952,"")</f>
        <v>#VALUE!</v>
      </c>
    </row>
    <row r="953" customFormat="false" ht="15.05" hidden="false" customHeight="false" outlineLevel="0" collapsed="false">
      <c r="G953" s="197"/>
      <c r="I953" s="197"/>
      <c r="K953" s="197"/>
      <c r="L953" s="186" t="str">
        <f aca="false">IF(AND(WEEKDAY($F953,2)=1,NOT(ISBLANK($F953))),$H953,"")</f>
        <v/>
      </c>
      <c r="M953" s="186" t="str">
        <f aca="false">IF(AND(WEEKDAY($F953,2)=2,NOT(ISBLANK($F953))),$H953,"")</f>
        <v/>
      </c>
      <c r="N953" s="186" t="str">
        <f aca="false">IF(AND(WEEKDAY($F953,2)=3,NOT(ISBLANK($F953))),$H953,"")</f>
        <v/>
      </c>
      <c r="O953" s="186" t="str">
        <f aca="false">IF(AND(WEEKDAY($F953,2)=4,NOT(ISBLANK($F953))),$H953,"")</f>
        <v/>
      </c>
      <c r="P953" s="186" t="str">
        <f aca="false">IF(AND(WEEKDAY($F953,2)=5,NOT(ISBLANK($F953))),$H953,"")</f>
        <v/>
      </c>
      <c r="Q953" s="186" t="str">
        <f aca="false">IF(AND(WEEKDAY($F953,2)=6,NOT(ISBLANK($F953))),$H953,"")</f>
        <v/>
      </c>
      <c r="R953" s="273" t="e">
        <f aca="false">IF(AND(R950&gt;=$F953,R950&lt;=$G953,NOT(ISBLANK($F953))),$H953,"")</f>
        <v>#VALUE!</v>
      </c>
    </row>
    <row r="954" customFormat="false" ht="15.05" hidden="false" customHeight="false" outlineLevel="0" collapsed="false">
      <c r="G954" s="197"/>
      <c r="I954" s="197"/>
      <c r="K954" s="197"/>
      <c r="L954" s="186" t="str">
        <f aca="false">IF(AND(WEEKDAY($F954,2)=1,NOT(ISBLANK($F954))),$H954,"")</f>
        <v/>
      </c>
      <c r="M954" s="186" t="str">
        <f aca="false">IF(AND(WEEKDAY($F954,2)=2,NOT(ISBLANK($F954))),$H954,"")</f>
        <v/>
      </c>
      <c r="N954" s="186" t="str">
        <f aca="false">IF(AND(WEEKDAY($F954,2)=3,NOT(ISBLANK($F954))),$H954,"")</f>
        <v/>
      </c>
      <c r="O954" s="186" t="str">
        <f aca="false">IF(AND(WEEKDAY($F954,2)=4,NOT(ISBLANK($F954))),$H954,"")</f>
        <v/>
      </c>
      <c r="P954" s="186" t="str">
        <f aca="false">IF(AND(WEEKDAY($F954,2)=5,NOT(ISBLANK($F954))),$H954,"")</f>
        <v/>
      </c>
      <c r="Q954" s="186" t="str">
        <f aca="false">IF(AND(WEEKDAY($F954,2)=6,NOT(ISBLANK($F954))),$H954,"")</f>
        <v/>
      </c>
      <c r="R954" s="273" t="str">
        <f aca="false">IF(AND(R951&gt;=$F954,R951&lt;=$G954,NOT(ISBLANK($F954))),$H954,"")</f>
        <v/>
      </c>
    </row>
    <row r="955" customFormat="false" ht="15.05" hidden="false" customHeight="false" outlineLevel="0" collapsed="false">
      <c r="G955" s="197"/>
      <c r="I955" s="197"/>
      <c r="K955" s="197"/>
      <c r="L955" s="186" t="str">
        <f aca="false">IF(AND(WEEKDAY($F955,2)=1,NOT(ISBLANK($F955))),$H955,"")</f>
        <v/>
      </c>
      <c r="M955" s="186" t="str">
        <f aca="false">IF(AND(WEEKDAY($F955,2)=2,NOT(ISBLANK($F955))),$H955,"")</f>
        <v/>
      </c>
      <c r="N955" s="186" t="str">
        <f aca="false">IF(AND(WEEKDAY($F955,2)=3,NOT(ISBLANK($F955))),$H955,"")</f>
        <v/>
      </c>
      <c r="O955" s="186" t="str">
        <f aca="false">IF(AND(WEEKDAY($F955,2)=4,NOT(ISBLANK($F955))),$H955,"")</f>
        <v/>
      </c>
      <c r="P955" s="186" t="str">
        <f aca="false">IF(AND(WEEKDAY($F955,2)=5,NOT(ISBLANK($F955))),$H955,"")</f>
        <v/>
      </c>
      <c r="Q955" s="186" t="str">
        <f aca="false">IF(AND(WEEKDAY($F955,2)=6,NOT(ISBLANK($F955))),$H955,"")</f>
        <v/>
      </c>
      <c r="R955" s="273" t="e">
        <f aca="false">IF(AND(R952&gt;=$F955,R952&lt;=$G955,NOT(ISBLANK($F955))),$H955,"")</f>
        <v>#VALUE!</v>
      </c>
    </row>
    <row r="956" customFormat="false" ht="15.05" hidden="false" customHeight="false" outlineLevel="0" collapsed="false">
      <c r="G956" s="197"/>
      <c r="I956" s="197"/>
      <c r="K956" s="197"/>
      <c r="L956" s="186" t="str">
        <f aca="false">IF(AND(WEEKDAY($F956,2)=1,NOT(ISBLANK($F956))),$H956,"")</f>
        <v/>
      </c>
      <c r="M956" s="186" t="str">
        <f aca="false">IF(AND(WEEKDAY($F956,2)=2,NOT(ISBLANK($F956))),$H956,"")</f>
        <v/>
      </c>
      <c r="N956" s="186" t="str">
        <f aca="false">IF(AND(WEEKDAY($F956,2)=3,NOT(ISBLANK($F956))),$H956,"")</f>
        <v/>
      </c>
      <c r="O956" s="186" t="str">
        <f aca="false">IF(AND(WEEKDAY($F956,2)=4,NOT(ISBLANK($F956))),$H956,"")</f>
        <v/>
      </c>
      <c r="P956" s="186" t="str">
        <f aca="false">IF(AND(WEEKDAY($F956,2)=5,NOT(ISBLANK($F956))),$H956,"")</f>
        <v/>
      </c>
      <c r="Q956" s="186" t="str">
        <f aca="false">IF(AND(WEEKDAY($F956,2)=6,NOT(ISBLANK($F956))),$H956,"")</f>
        <v/>
      </c>
      <c r="R956" s="273" t="e">
        <f aca="false">IF(AND(R953&gt;=$F956,R953&lt;=$G956,NOT(ISBLANK($F956))),$H956,"")</f>
        <v>#VALUE!</v>
      </c>
    </row>
    <row r="957" customFormat="false" ht="15.05" hidden="false" customHeight="false" outlineLevel="0" collapsed="false">
      <c r="G957" s="197"/>
      <c r="I957" s="197"/>
      <c r="K957" s="197"/>
      <c r="L957" s="186" t="str">
        <f aca="false">IF(AND(WEEKDAY($F957,2)=1,NOT(ISBLANK($F957))),$H957,"")</f>
        <v/>
      </c>
      <c r="M957" s="186" t="str">
        <f aca="false">IF(AND(WEEKDAY($F957,2)=2,NOT(ISBLANK($F957))),$H957,"")</f>
        <v/>
      </c>
      <c r="N957" s="186" t="str">
        <f aca="false">IF(AND(WEEKDAY($F957,2)=3,NOT(ISBLANK($F957))),$H957,"")</f>
        <v/>
      </c>
      <c r="O957" s="186" t="str">
        <f aca="false">IF(AND(WEEKDAY($F957,2)=4,NOT(ISBLANK($F957))),$H957,"")</f>
        <v/>
      </c>
      <c r="P957" s="186" t="str">
        <f aca="false">IF(AND(WEEKDAY($F957,2)=5,NOT(ISBLANK($F957))),$H957,"")</f>
        <v/>
      </c>
      <c r="Q957" s="186" t="str">
        <f aca="false">IF(AND(WEEKDAY($F957,2)=6,NOT(ISBLANK($F957))),$H957,"")</f>
        <v/>
      </c>
      <c r="R957" s="273" t="str">
        <f aca="false">IF(AND(R954&gt;=$F957,R954&lt;=$G957,NOT(ISBLANK($F957))),$H957,"")</f>
        <v/>
      </c>
    </row>
    <row r="958" customFormat="false" ht="15.05" hidden="false" customHeight="false" outlineLevel="0" collapsed="false">
      <c r="G958" s="197"/>
      <c r="I958" s="197"/>
      <c r="K958" s="197"/>
      <c r="L958" s="186" t="str">
        <f aca="false">IF(AND(WEEKDAY($F958,2)=1,NOT(ISBLANK($F958))),$H958,"")</f>
        <v/>
      </c>
      <c r="M958" s="186" t="str">
        <f aca="false">IF(AND(WEEKDAY($F958,2)=2,NOT(ISBLANK($F958))),$H958,"")</f>
        <v/>
      </c>
      <c r="N958" s="186" t="str">
        <f aca="false">IF(AND(WEEKDAY($F958,2)=3,NOT(ISBLANK($F958))),$H958,"")</f>
        <v/>
      </c>
      <c r="O958" s="186" t="str">
        <f aca="false">IF(AND(WEEKDAY($F958,2)=4,NOT(ISBLANK($F958))),$H958,"")</f>
        <v/>
      </c>
      <c r="P958" s="186" t="str">
        <f aca="false">IF(AND(WEEKDAY($F958,2)=5,NOT(ISBLANK($F958))),$H958,"")</f>
        <v/>
      </c>
      <c r="Q958" s="186" t="str">
        <f aca="false">IF(AND(WEEKDAY($F958,2)=6,NOT(ISBLANK($F958))),$H958,"")</f>
        <v/>
      </c>
      <c r="R958" s="273" t="e">
        <f aca="false">IF(AND(R955&gt;=$F958,R955&lt;=$G958,NOT(ISBLANK($F958))),$H958,"")</f>
        <v>#VALUE!</v>
      </c>
    </row>
    <row r="959" customFormat="false" ht="15.05" hidden="false" customHeight="false" outlineLevel="0" collapsed="false">
      <c r="G959" s="197"/>
      <c r="I959" s="197"/>
      <c r="K959" s="197"/>
      <c r="L959" s="186" t="str">
        <f aca="false">IF(AND(WEEKDAY($F959,2)=1,NOT(ISBLANK($F959))),$H959,"")</f>
        <v/>
      </c>
      <c r="M959" s="186" t="str">
        <f aca="false">IF(AND(WEEKDAY($F959,2)=2,NOT(ISBLANK($F959))),$H959,"")</f>
        <v/>
      </c>
      <c r="N959" s="186" t="str">
        <f aca="false">IF(AND(WEEKDAY($F959,2)=3,NOT(ISBLANK($F959))),$H959,"")</f>
        <v/>
      </c>
      <c r="O959" s="186" t="str">
        <f aca="false">IF(AND(WEEKDAY($F959,2)=4,NOT(ISBLANK($F959))),$H959,"")</f>
        <v/>
      </c>
      <c r="P959" s="186" t="str">
        <f aca="false">IF(AND(WEEKDAY($F959,2)=5,NOT(ISBLANK($F959))),$H959,"")</f>
        <v/>
      </c>
      <c r="Q959" s="186" t="str">
        <f aca="false">IF(AND(WEEKDAY($F959,2)=6,NOT(ISBLANK($F959))),$H959,"")</f>
        <v/>
      </c>
      <c r="R959" s="273" t="e">
        <f aca="false">IF(AND(R956&gt;=$F959,R956&lt;=$G959,NOT(ISBLANK($F959))),$H959,"")</f>
        <v>#VALUE!</v>
      </c>
    </row>
    <row r="960" customFormat="false" ht="15.05" hidden="false" customHeight="false" outlineLevel="0" collapsed="false">
      <c r="G960" s="197"/>
      <c r="I960" s="197"/>
      <c r="K960" s="197"/>
      <c r="L960" s="186" t="str">
        <f aca="false">IF(AND(WEEKDAY($F960,2)=1,NOT(ISBLANK($F960))),$H960,"")</f>
        <v/>
      </c>
      <c r="M960" s="186" t="str">
        <f aca="false">IF(AND(WEEKDAY($F960,2)=2,NOT(ISBLANK($F960))),$H960,"")</f>
        <v/>
      </c>
      <c r="N960" s="186" t="str">
        <f aca="false">IF(AND(WEEKDAY($F960,2)=3,NOT(ISBLANK($F960))),$H960,"")</f>
        <v/>
      </c>
      <c r="O960" s="186" t="str">
        <f aca="false">IF(AND(WEEKDAY($F960,2)=4,NOT(ISBLANK($F960))),$H960,"")</f>
        <v/>
      </c>
      <c r="P960" s="186" t="str">
        <f aca="false">IF(AND(WEEKDAY($F960,2)=5,NOT(ISBLANK($F960))),$H960,"")</f>
        <v/>
      </c>
      <c r="Q960" s="186" t="str">
        <f aca="false">IF(AND(WEEKDAY($F960,2)=6,NOT(ISBLANK($F960))),$H960,"")</f>
        <v/>
      </c>
      <c r="R960" s="273" t="str">
        <f aca="false">IF(AND(R957&gt;=$F960,R957&lt;=$G960,NOT(ISBLANK($F960))),$H960,"")</f>
        <v/>
      </c>
    </row>
    <row r="961" customFormat="false" ht="15.05" hidden="false" customHeight="false" outlineLevel="0" collapsed="false">
      <c r="G961" s="197"/>
      <c r="I961" s="197"/>
      <c r="K961" s="197"/>
      <c r="L961" s="186" t="str">
        <f aca="false">IF(AND(WEEKDAY($F961,2)=1,NOT(ISBLANK($F961))),$H961,"")</f>
        <v/>
      </c>
      <c r="M961" s="186" t="str">
        <f aca="false">IF(AND(WEEKDAY($F961,2)=2,NOT(ISBLANK($F961))),$H961,"")</f>
        <v/>
      </c>
      <c r="N961" s="186" t="str">
        <f aca="false">IF(AND(WEEKDAY($F961,2)=3,NOT(ISBLANK($F961))),$H961,"")</f>
        <v/>
      </c>
      <c r="O961" s="186" t="str">
        <f aca="false">IF(AND(WEEKDAY($F961,2)=4,NOT(ISBLANK($F961))),$H961,"")</f>
        <v/>
      </c>
      <c r="P961" s="186" t="str">
        <f aca="false">IF(AND(WEEKDAY($F961,2)=5,NOT(ISBLANK($F961))),$H961,"")</f>
        <v/>
      </c>
      <c r="Q961" s="186" t="str">
        <f aca="false">IF(AND(WEEKDAY($F961,2)=6,NOT(ISBLANK($F961))),$H961,"")</f>
        <v/>
      </c>
      <c r="R961" s="273" t="e">
        <f aca="false">IF(AND(R958&gt;=$F961,R958&lt;=$G961,NOT(ISBLANK($F961))),$H961,"")</f>
        <v>#VALUE!</v>
      </c>
    </row>
    <row r="962" customFormat="false" ht="15.05" hidden="false" customHeight="false" outlineLevel="0" collapsed="false">
      <c r="G962" s="197"/>
      <c r="I962" s="197"/>
      <c r="K962" s="197"/>
      <c r="L962" s="186" t="str">
        <f aca="false">IF(AND(WEEKDAY($F962,2)=1,NOT(ISBLANK($F962))),$H962,"")</f>
        <v/>
      </c>
      <c r="M962" s="186" t="str">
        <f aca="false">IF(AND(WEEKDAY($F962,2)=2,NOT(ISBLANK($F962))),$H962,"")</f>
        <v/>
      </c>
      <c r="N962" s="186" t="str">
        <f aca="false">IF(AND(WEEKDAY($F962,2)=3,NOT(ISBLANK($F962))),$H962,"")</f>
        <v/>
      </c>
      <c r="O962" s="186" t="str">
        <f aca="false">IF(AND(WEEKDAY($F962,2)=4,NOT(ISBLANK($F962))),$H962,"")</f>
        <v/>
      </c>
      <c r="P962" s="186" t="str">
        <f aca="false">IF(AND(WEEKDAY($F962,2)=5,NOT(ISBLANK($F962))),$H962,"")</f>
        <v/>
      </c>
      <c r="Q962" s="186" t="str">
        <f aca="false">IF(AND(WEEKDAY($F962,2)=6,NOT(ISBLANK($F962))),$H962,"")</f>
        <v/>
      </c>
      <c r="R962" s="273" t="e">
        <f aca="false">IF(AND(R959&gt;=$F962,R959&lt;=$G962,NOT(ISBLANK($F962))),$H962,"")</f>
        <v>#VALUE!</v>
      </c>
    </row>
    <row r="963" customFormat="false" ht="15.05" hidden="false" customHeight="false" outlineLevel="0" collapsed="false">
      <c r="G963" s="197"/>
      <c r="I963" s="197"/>
      <c r="K963" s="197"/>
      <c r="L963" s="186" t="str">
        <f aca="false">IF(AND(WEEKDAY($F963,2)=1,NOT(ISBLANK($F963))),$H963,"")</f>
        <v/>
      </c>
      <c r="M963" s="186" t="str">
        <f aca="false">IF(AND(WEEKDAY($F963,2)=2,NOT(ISBLANK($F963))),$H963,"")</f>
        <v/>
      </c>
      <c r="N963" s="186" t="str">
        <f aca="false">IF(AND(WEEKDAY($F963,2)=3,NOT(ISBLANK($F963))),$H963,"")</f>
        <v/>
      </c>
      <c r="O963" s="186" t="str">
        <f aca="false">IF(AND(WEEKDAY($F963,2)=4,NOT(ISBLANK($F963))),$H963,"")</f>
        <v/>
      </c>
      <c r="P963" s="186" t="str">
        <f aca="false">IF(AND(WEEKDAY($F963,2)=5,NOT(ISBLANK($F963))),$H963,"")</f>
        <v/>
      </c>
      <c r="Q963" s="186" t="str">
        <f aca="false">IF(AND(WEEKDAY($F963,2)=6,NOT(ISBLANK($F963))),$H963,"")</f>
        <v/>
      </c>
      <c r="R963" s="273" t="str">
        <f aca="false">IF(AND(R960&gt;=$F963,R960&lt;=$G963,NOT(ISBLANK($F963))),$H963,"")</f>
        <v/>
      </c>
    </row>
    <row r="964" customFormat="false" ht="15.05" hidden="false" customHeight="false" outlineLevel="0" collapsed="false">
      <c r="G964" s="197"/>
      <c r="I964" s="197"/>
      <c r="K964" s="197"/>
      <c r="L964" s="186" t="str">
        <f aca="false">IF(AND(WEEKDAY($F964,2)=1,NOT(ISBLANK($F964))),$H964,"")</f>
        <v/>
      </c>
      <c r="M964" s="186" t="str">
        <f aca="false">IF(AND(WEEKDAY($F964,2)=2,NOT(ISBLANK($F964))),$H964,"")</f>
        <v/>
      </c>
      <c r="N964" s="186" t="str">
        <f aca="false">IF(AND(WEEKDAY($F964,2)=3,NOT(ISBLANK($F964))),$H964,"")</f>
        <v/>
      </c>
      <c r="O964" s="186" t="str">
        <f aca="false">IF(AND(WEEKDAY($F964,2)=4,NOT(ISBLANK($F964))),$H964,"")</f>
        <v/>
      </c>
      <c r="P964" s="186" t="str">
        <f aca="false">IF(AND(WEEKDAY($F964,2)=5,NOT(ISBLANK($F964))),$H964,"")</f>
        <v/>
      </c>
      <c r="Q964" s="186" t="str">
        <f aca="false">IF(AND(WEEKDAY($F964,2)=6,NOT(ISBLANK($F964))),$H964,"")</f>
        <v/>
      </c>
      <c r="R964" s="273" t="e">
        <f aca="false">IF(AND(R961&gt;=$F964,R961&lt;=$G964,NOT(ISBLANK($F964))),$H964,"")</f>
        <v>#VALUE!</v>
      </c>
    </row>
    <row r="965" customFormat="false" ht="15.05" hidden="false" customHeight="false" outlineLevel="0" collapsed="false">
      <c r="G965" s="197"/>
      <c r="I965" s="197"/>
      <c r="K965" s="197"/>
      <c r="L965" s="186" t="str">
        <f aca="false">IF(AND(WEEKDAY($F965,2)=1,NOT(ISBLANK($F965))),$H965,"")</f>
        <v/>
      </c>
      <c r="M965" s="186" t="str">
        <f aca="false">IF(AND(WEEKDAY($F965,2)=2,NOT(ISBLANK($F965))),$H965,"")</f>
        <v/>
      </c>
      <c r="N965" s="186" t="str">
        <f aca="false">IF(AND(WEEKDAY($F965,2)=3,NOT(ISBLANK($F965))),$H965,"")</f>
        <v/>
      </c>
      <c r="O965" s="186" t="str">
        <f aca="false">IF(AND(WEEKDAY($F965,2)=4,NOT(ISBLANK($F965))),$H965,"")</f>
        <v/>
      </c>
      <c r="P965" s="186" t="str">
        <f aca="false">IF(AND(WEEKDAY($F965,2)=5,NOT(ISBLANK($F965))),$H965,"")</f>
        <v/>
      </c>
      <c r="Q965" s="186" t="str">
        <f aca="false">IF(AND(WEEKDAY($F965,2)=6,NOT(ISBLANK($F965))),$H965,"")</f>
        <v/>
      </c>
      <c r="R965" s="273" t="e">
        <f aca="false">IF(AND(R962&gt;=$F965,R962&lt;=$G965,NOT(ISBLANK($F965))),$H965,"")</f>
        <v>#VALUE!</v>
      </c>
    </row>
    <row r="966" customFormat="false" ht="15.05" hidden="false" customHeight="false" outlineLevel="0" collapsed="false">
      <c r="G966" s="197"/>
      <c r="I966" s="197"/>
      <c r="K966" s="197"/>
      <c r="L966" s="186" t="str">
        <f aca="false">IF(AND(WEEKDAY($F966,2)=1,NOT(ISBLANK($F966))),$H966,"")</f>
        <v/>
      </c>
      <c r="M966" s="186" t="str">
        <f aca="false">IF(AND(WEEKDAY($F966,2)=2,NOT(ISBLANK($F966))),$H966,"")</f>
        <v/>
      </c>
      <c r="N966" s="186" t="str">
        <f aca="false">IF(AND(WEEKDAY($F966,2)=3,NOT(ISBLANK($F966))),$H966,"")</f>
        <v/>
      </c>
      <c r="O966" s="186" t="str">
        <f aca="false">IF(AND(WEEKDAY($F966,2)=4,NOT(ISBLANK($F966))),$H966,"")</f>
        <v/>
      </c>
      <c r="P966" s="186" t="str">
        <f aca="false">IF(AND(WEEKDAY($F966,2)=5,NOT(ISBLANK($F966))),$H966,"")</f>
        <v/>
      </c>
      <c r="Q966" s="186" t="str">
        <f aca="false">IF(AND(WEEKDAY($F966,2)=6,NOT(ISBLANK($F966))),$H966,"")</f>
        <v/>
      </c>
      <c r="R966" s="273" t="str">
        <f aca="false">IF(AND(R963&gt;=$F966,R963&lt;=$G966,NOT(ISBLANK($F966))),$H966,"")</f>
        <v/>
      </c>
    </row>
    <row r="967" customFormat="false" ht="15.05" hidden="false" customHeight="false" outlineLevel="0" collapsed="false">
      <c r="G967" s="197"/>
      <c r="I967" s="197"/>
      <c r="K967" s="197"/>
      <c r="L967" s="186" t="str">
        <f aca="false">IF(AND(WEEKDAY($F967,2)=1,NOT(ISBLANK($F967))),$H967,"")</f>
        <v/>
      </c>
      <c r="M967" s="186" t="str">
        <f aca="false">IF(AND(WEEKDAY($F967,2)=2,NOT(ISBLANK($F967))),$H967,"")</f>
        <v/>
      </c>
      <c r="N967" s="186" t="str">
        <f aca="false">IF(AND(WEEKDAY($F967,2)=3,NOT(ISBLANK($F967))),$H967,"")</f>
        <v/>
      </c>
      <c r="O967" s="186" t="str">
        <f aca="false">IF(AND(WEEKDAY($F967,2)=4,NOT(ISBLANK($F967))),$H967,"")</f>
        <v/>
      </c>
      <c r="P967" s="186" t="str">
        <f aca="false">IF(AND(WEEKDAY($F967,2)=5,NOT(ISBLANK($F967))),$H967,"")</f>
        <v/>
      </c>
      <c r="Q967" s="186" t="str">
        <f aca="false">IF(AND(WEEKDAY($F967,2)=6,NOT(ISBLANK($F967))),$H967,"")</f>
        <v/>
      </c>
      <c r="R967" s="273" t="e">
        <f aca="false">IF(AND(R964&gt;=$F967,R964&lt;=$G967,NOT(ISBLANK($F967))),$H967,"")</f>
        <v>#VALUE!</v>
      </c>
    </row>
    <row r="968" customFormat="false" ht="15.05" hidden="false" customHeight="false" outlineLevel="0" collapsed="false">
      <c r="G968" s="197"/>
      <c r="I968" s="197"/>
      <c r="K968" s="197"/>
      <c r="L968" s="186" t="str">
        <f aca="false">IF(AND(WEEKDAY($F968,2)=1,NOT(ISBLANK($F968))),$H968,"")</f>
        <v/>
      </c>
      <c r="M968" s="186" t="str">
        <f aca="false">IF(AND(WEEKDAY($F968,2)=2,NOT(ISBLANK($F968))),$H968,"")</f>
        <v/>
      </c>
      <c r="N968" s="186" t="str">
        <f aca="false">IF(AND(WEEKDAY($F968,2)=3,NOT(ISBLANK($F968))),$H968,"")</f>
        <v/>
      </c>
      <c r="O968" s="186" t="str">
        <f aca="false">IF(AND(WEEKDAY($F968,2)=4,NOT(ISBLANK($F968))),$H968,"")</f>
        <v/>
      </c>
      <c r="P968" s="186" t="str">
        <f aca="false">IF(AND(WEEKDAY($F968,2)=5,NOT(ISBLANK($F968))),$H968,"")</f>
        <v/>
      </c>
      <c r="Q968" s="186" t="str">
        <f aca="false">IF(AND(WEEKDAY($F968,2)=6,NOT(ISBLANK($F968))),$H968,"")</f>
        <v/>
      </c>
      <c r="R968" s="273" t="e">
        <f aca="false">IF(AND(R965&gt;=$F968,R965&lt;=$G968,NOT(ISBLANK($F968))),$H968,"")</f>
        <v>#VALUE!</v>
      </c>
    </row>
    <row r="969" customFormat="false" ht="15.05" hidden="false" customHeight="false" outlineLevel="0" collapsed="false">
      <c r="G969" s="197"/>
      <c r="I969" s="197"/>
      <c r="K969" s="197"/>
      <c r="L969" s="186" t="str">
        <f aca="false">IF(AND(WEEKDAY($F969,2)=1,NOT(ISBLANK($F969))),$H969,"")</f>
        <v/>
      </c>
      <c r="M969" s="186" t="str">
        <f aca="false">IF(AND(WEEKDAY($F969,2)=2,NOT(ISBLANK($F969))),$H969,"")</f>
        <v/>
      </c>
      <c r="N969" s="186" t="str">
        <f aca="false">IF(AND(WEEKDAY($F969,2)=3,NOT(ISBLANK($F969))),$H969,"")</f>
        <v/>
      </c>
      <c r="O969" s="186" t="str">
        <f aca="false">IF(AND(WEEKDAY($F969,2)=4,NOT(ISBLANK($F969))),$H969,"")</f>
        <v/>
      </c>
      <c r="P969" s="186" t="str">
        <f aca="false">IF(AND(WEEKDAY($F969,2)=5,NOT(ISBLANK($F969))),$H969,"")</f>
        <v/>
      </c>
      <c r="Q969" s="186" t="str">
        <f aca="false">IF(AND(WEEKDAY($F969,2)=6,NOT(ISBLANK($F969))),$H969,"")</f>
        <v/>
      </c>
      <c r="R969" s="273" t="str">
        <f aca="false">IF(AND(R966&gt;=$F969,R966&lt;=$G969,NOT(ISBLANK($F969))),$H969,"")</f>
        <v/>
      </c>
    </row>
    <row r="970" customFormat="false" ht="15.05" hidden="false" customHeight="false" outlineLevel="0" collapsed="false">
      <c r="G970" s="197"/>
      <c r="I970" s="197"/>
      <c r="K970" s="197"/>
      <c r="L970" s="186" t="str">
        <f aca="false">IF(AND(WEEKDAY($F970,2)=1,NOT(ISBLANK($F970))),$H970,"")</f>
        <v/>
      </c>
      <c r="M970" s="186" t="str">
        <f aca="false">IF(AND(WEEKDAY($F970,2)=2,NOT(ISBLANK($F970))),$H970,"")</f>
        <v/>
      </c>
      <c r="N970" s="186" t="str">
        <f aca="false">IF(AND(WEEKDAY($F970,2)=3,NOT(ISBLANK($F970))),$H970,"")</f>
        <v/>
      </c>
      <c r="O970" s="186" t="str">
        <f aca="false">IF(AND(WEEKDAY($F970,2)=4,NOT(ISBLANK($F970))),$H970,"")</f>
        <v/>
      </c>
      <c r="P970" s="186" t="str">
        <f aca="false">IF(AND(WEEKDAY($F970,2)=5,NOT(ISBLANK($F970))),$H970,"")</f>
        <v/>
      </c>
      <c r="Q970" s="186" t="str">
        <f aca="false">IF(AND(WEEKDAY($F970,2)=6,NOT(ISBLANK($F970))),$H970,"")</f>
        <v/>
      </c>
      <c r="R970" s="273" t="e">
        <f aca="false">IF(AND(R967&gt;=$F970,R967&lt;=$G970,NOT(ISBLANK($F970))),$H970,"")</f>
        <v>#VALUE!</v>
      </c>
    </row>
    <row r="971" customFormat="false" ht="15.05" hidden="false" customHeight="false" outlineLevel="0" collapsed="false">
      <c r="G971" s="197"/>
      <c r="I971" s="197"/>
      <c r="K971" s="197"/>
      <c r="L971" s="186" t="str">
        <f aca="false">IF(AND(WEEKDAY($F971,2)=1,NOT(ISBLANK($F971))),$H971,"")</f>
        <v/>
      </c>
      <c r="M971" s="186" t="str">
        <f aca="false">IF(AND(WEEKDAY($F971,2)=2,NOT(ISBLANK($F971))),$H971,"")</f>
        <v/>
      </c>
      <c r="N971" s="186" t="str">
        <f aca="false">IF(AND(WEEKDAY($F971,2)=3,NOT(ISBLANK($F971))),$H971,"")</f>
        <v/>
      </c>
      <c r="O971" s="186" t="str">
        <f aca="false">IF(AND(WEEKDAY($F971,2)=4,NOT(ISBLANK($F971))),$H971,"")</f>
        <v/>
      </c>
      <c r="P971" s="186" t="str">
        <f aca="false">IF(AND(WEEKDAY($F971,2)=5,NOT(ISBLANK($F971))),$H971,"")</f>
        <v/>
      </c>
      <c r="Q971" s="186" t="str">
        <f aca="false">IF(AND(WEEKDAY($F971,2)=6,NOT(ISBLANK($F971))),$H971,"")</f>
        <v/>
      </c>
      <c r="R971" s="273" t="e">
        <f aca="false">IF(AND(R968&gt;=$F971,R968&lt;=$G971,NOT(ISBLANK($F971))),$H971,"")</f>
        <v>#VALUE!</v>
      </c>
    </row>
    <row r="972" customFormat="false" ht="15.05" hidden="false" customHeight="false" outlineLevel="0" collapsed="false">
      <c r="G972" s="197"/>
      <c r="I972" s="197"/>
      <c r="K972" s="197"/>
      <c r="L972" s="186" t="str">
        <f aca="false">IF(AND(WEEKDAY($F972,2)=1,NOT(ISBLANK($F972))),$H972,"")</f>
        <v/>
      </c>
      <c r="M972" s="186" t="str">
        <f aca="false">IF(AND(WEEKDAY($F972,2)=2,NOT(ISBLANK($F972))),$H972,"")</f>
        <v/>
      </c>
      <c r="N972" s="186" t="str">
        <f aca="false">IF(AND(WEEKDAY($F972,2)=3,NOT(ISBLANK($F972))),$H972,"")</f>
        <v/>
      </c>
      <c r="O972" s="186" t="str">
        <f aca="false">IF(AND(WEEKDAY($F972,2)=4,NOT(ISBLANK($F972))),$H972,"")</f>
        <v/>
      </c>
      <c r="P972" s="186" t="str">
        <f aca="false">IF(AND(WEEKDAY($F972,2)=5,NOT(ISBLANK($F972))),$H972,"")</f>
        <v/>
      </c>
      <c r="Q972" s="186" t="str">
        <f aca="false">IF(AND(WEEKDAY($F972,2)=6,NOT(ISBLANK($F972))),$H972,"")</f>
        <v/>
      </c>
      <c r="R972" s="273" t="str">
        <f aca="false">IF(AND(R969&gt;=$F972,R969&lt;=$G972,NOT(ISBLANK($F972))),$H972,"")</f>
        <v/>
      </c>
    </row>
    <row r="973" customFormat="false" ht="15.05" hidden="false" customHeight="false" outlineLevel="0" collapsed="false">
      <c r="G973" s="197"/>
      <c r="I973" s="197"/>
      <c r="K973" s="197"/>
      <c r="L973" s="186" t="str">
        <f aca="false">IF(AND(WEEKDAY($F973,2)=1,NOT(ISBLANK($F973))),$H973,"")</f>
        <v/>
      </c>
      <c r="M973" s="186" t="str">
        <f aca="false">IF(AND(WEEKDAY($F973,2)=2,NOT(ISBLANK($F973))),$H973,"")</f>
        <v/>
      </c>
      <c r="N973" s="186" t="str">
        <f aca="false">IF(AND(WEEKDAY($F973,2)=3,NOT(ISBLANK($F973))),$H973,"")</f>
        <v/>
      </c>
      <c r="O973" s="186" t="str">
        <f aca="false">IF(AND(WEEKDAY($F973,2)=4,NOT(ISBLANK($F973))),$H973,"")</f>
        <v/>
      </c>
      <c r="P973" s="186" t="str">
        <f aca="false">IF(AND(WEEKDAY($F973,2)=5,NOT(ISBLANK($F973))),$H973,"")</f>
        <v/>
      </c>
      <c r="Q973" s="186" t="str">
        <f aca="false">IF(AND(WEEKDAY($F973,2)=6,NOT(ISBLANK($F973))),$H973,"")</f>
        <v/>
      </c>
      <c r="R973" s="273" t="e">
        <f aca="false">IF(AND(R970&gt;=$F973,R970&lt;=$G973,NOT(ISBLANK($F973))),$H973,"")</f>
        <v>#VALUE!</v>
      </c>
    </row>
    <row r="974" customFormat="false" ht="15.05" hidden="false" customHeight="false" outlineLevel="0" collapsed="false">
      <c r="G974" s="197"/>
      <c r="I974" s="197"/>
      <c r="K974" s="197"/>
      <c r="L974" s="186" t="str">
        <f aca="false">IF(AND(WEEKDAY($F974,2)=1,NOT(ISBLANK($F974))),$H974,"")</f>
        <v/>
      </c>
      <c r="M974" s="186" t="str">
        <f aca="false">IF(AND(WEEKDAY($F974,2)=2,NOT(ISBLANK($F974))),$H974,"")</f>
        <v/>
      </c>
      <c r="N974" s="186" t="str">
        <f aca="false">IF(AND(WEEKDAY($F974,2)=3,NOT(ISBLANK($F974))),$H974,"")</f>
        <v/>
      </c>
      <c r="O974" s="186" t="str">
        <f aca="false">IF(AND(WEEKDAY($F974,2)=4,NOT(ISBLANK($F974))),$H974,"")</f>
        <v/>
      </c>
      <c r="P974" s="186" t="str">
        <f aca="false">IF(AND(WEEKDAY($F974,2)=5,NOT(ISBLANK($F974))),$H974,"")</f>
        <v/>
      </c>
      <c r="Q974" s="186" t="str">
        <f aca="false">IF(AND(WEEKDAY($F974,2)=6,NOT(ISBLANK($F974))),$H974,"")</f>
        <v/>
      </c>
      <c r="R974" s="273" t="e">
        <f aca="false">IF(AND(R971&gt;=$F974,R971&lt;=$G974,NOT(ISBLANK($F974))),$H974,"")</f>
        <v>#VALUE!</v>
      </c>
    </row>
    <row r="975" customFormat="false" ht="15.05" hidden="false" customHeight="false" outlineLevel="0" collapsed="false">
      <c r="G975" s="197"/>
      <c r="I975" s="197"/>
      <c r="K975" s="197"/>
      <c r="L975" s="186" t="str">
        <f aca="false">IF(AND(WEEKDAY($F975,2)=1,NOT(ISBLANK($F975))),$H975,"")</f>
        <v/>
      </c>
      <c r="M975" s="186" t="str">
        <f aca="false">IF(AND(WEEKDAY($F975,2)=2,NOT(ISBLANK($F975))),$H975,"")</f>
        <v/>
      </c>
      <c r="N975" s="186" t="str">
        <f aca="false">IF(AND(WEEKDAY($F975,2)=3,NOT(ISBLANK($F975))),$H975,"")</f>
        <v/>
      </c>
      <c r="O975" s="186" t="str">
        <f aca="false">IF(AND(WEEKDAY($F975,2)=4,NOT(ISBLANK($F975))),$H975,"")</f>
        <v/>
      </c>
      <c r="P975" s="186" t="str">
        <f aca="false">IF(AND(WEEKDAY($F975,2)=5,NOT(ISBLANK($F975))),$H975,"")</f>
        <v/>
      </c>
      <c r="Q975" s="186" t="str">
        <f aca="false">IF(AND(WEEKDAY($F975,2)=6,NOT(ISBLANK($F975))),$H975,"")</f>
        <v/>
      </c>
      <c r="R975" s="273" t="str">
        <f aca="false">IF(AND(R972&gt;=$F975,R972&lt;=$G975,NOT(ISBLANK($F975))),$H975,"")</f>
        <v/>
      </c>
    </row>
    <row r="976" customFormat="false" ht="15.05" hidden="false" customHeight="false" outlineLevel="0" collapsed="false">
      <c r="G976" s="197"/>
      <c r="I976" s="197"/>
      <c r="K976" s="197"/>
      <c r="L976" s="186" t="str">
        <f aca="false">IF(AND(WEEKDAY($F976,2)=1,NOT(ISBLANK($F976))),$H976,"")</f>
        <v/>
      </c>
      <c r="M976" s="186" t="str">
        <f aca="false">IF(AND(WEEKDAY($F976,2)=2,NOT(ISBLANK($F976))),$H976,"")</f>
        <v/>
      </c>
      <c r="N976" s="186" t="str">
        <f aca="false">IF(AND(WEEKDAY($F976,2)=3,NOT(ISBLANK($F976))),$H976,"")</f>
        <v/>
      </c>
      <c r="O976" s="186" t="str">
        <f aca="false">IF(AND(WEEKDAY($F976,2)=4,NOT(ISBLANK($F976))),$H976,"")</f>
        <v/>
      </c>
      <c r="P976" s="186" t="str">
        <f aca="false">IF(AND(WEEKDAY($F976,2)=5,NOT(ISBLANK($F976))),$H976,"")</f>
        <v/>
      </c>
      <c r="Q976" s="186" t="str">
        <f aca="false">IF(AND(WEEKDAY($F976,2)=6,NOT(ISBLANK($F976))),$H976,"")</f>
        <v/>
      </c>
      <c r="R976" s="273" t="e">
        <f aca="false">IF(AND(R973&gt;=$F976,R973&lt;=$G976,NOT(ISBLANK($F976))),$H976,"")</f>
        <v>#VALUE!</v>
      </c>
    </row>
    <row r="977" customFormat="false" ht="15.05" hidden="false" customHeight="false" outlineLevel="0" collapsed="false">
      <c r="G977" s="197"/>
      <c r="I977" s="197"/>
      <c r="K977" s="197"/>
      <c r="L977" s="186" t="str">
        <f aca="false">IF(AND(WEEKDAY($F977,2)=1,NOT(ISBLANK($F977))),$H977,"")</f>
        <v/>
      </c>
      <c r="M977" s="186" t="str">
        <f aca="false">IF(AND(WEEKDAY($F977,2)=2,NOT(ISBLANK($F977))),$H977,"")</f>
        <v/>
      </c>
      <c r="N977" s="186" t="str">
        <f aca="false">IF(AND(WEEKDAY($F977,2)=3,NOT(ISBLANK($F977))),$H977,"")</f>
        <v/>
      </c>
      <c r="O977" s="186" t="str">
        <f aca="false">IF(AND(WEEKDAY($F977,2)=4,NOT(ISBLANK($F977))),$H977,"")</f>
        <v/>
      </c>
      <c r="P977" s="186" t="str">
        <f aca="false">IF(AND(WEEKDAY($F977,2)=5,NOT(ISBLANK($F977))),$H977,"")</f>
        <v/>
      </c>
      <c r="Q977" s="186" t="str">
        <f aca="false">IF(AND(WEEKDAY($F977,2)=6,NOT(ISBLANK($F977))),$H977,"")</f>
        <v/>
      </c>
      <c r="R977" s="273" t="e">
        <f aca="false">IF(AND(R974&gt;=$F977,R974&lt;=$G977,NOT(ISBLANK($F977))),$H977,"")</f>
        <v>#VALUE!</v>
      </c>
    </row>
    <row r="978" customFormat="false" ht="15.05" hidden="false" customHeight="false" outlineLevel="0" collapsed="false">
      <c r="G978" s="197"/>
      <c r="I978" s="197"/>
      <c r="K978" s="197"/>
      <c r="L978" s="186" t="str">
        <f aca="false">IF(AND(WEEKDAY($F978,2)=1,NOT(ISBLANK($F978))),$H978,"")</f>
        <v/>
      </c>
      <c r="M978" s="186" t="str">
        <f aca="false">IF(AND(WEEKDAY($F978,2)=2,NOT(ISBLANK($F978))),$H978,"")</f>
        <v/>
      </c>
      <c r="N978" s="186" t="str">
        <f aca="false">IF(AND(WEEKDAY($F978,2)=3,NOT(ISBLANK($F978))),$H978,"")</f>
        <v/>
      </c>
      <c r="O978" s="186" t="str">
        <f aca="false">IF(AND(WEEKDAY($F978,2)=4,NOT(ISBLANK($F978))),$H978,"")</f>
        <v/>
      </c>
      <c r="P978" s="186" t="str">
        <f aca="false">IF(AND(WEEKDAY($F978,2)=5,NOT(ISBLANK($F978))),$H978,"")</f>
        <v/>
      </c>
      <c r="Q978" s="186" t="str">
        <f aca="false">IF(AND(WEEKDAY($F978,2)=6,NOT(ISBLANK($F978))),$H978,"")</f>
        <v/>
      </c>
      <c r="R978" s="273" t="str">
        <f aca="false">IF(AND(R975&gt;=$F978,R975&lt;=$G978,NOT(ISBLANK($F978))),$H978,"")</f>
        <v/>
      </c>
    </row>
    <row r="979" customFormat="false" ht="15.05" hidden="false" customHeight="false" outlineLevel="0" collapsed="false">
      <c r="G979" s="197"/>
      <c r="I979" s="197"/>
      <c r="K979" s="197"/>
      <c r="L979" s="186" t="str">
        <f aca="false">IF(AND(WEEKDAY($F979,2)=1,NOT(ISBLANK($F979))),$H979,"")</f>
        <v/>
      </c>
      <c r="M979" s="186" t="str">
        <f aca="false">IF(AND(WEEKDAY($F979,2)=2,NOT(ISBLANK($F979))),$H979,"")</f>
        <v/>
      </c>
      <c r="N979" s="186" t="str">
        <f aca="false">IF(AND(WEEKDAY($F979,2)=3,NOT(ISBLANK($F979))),$H979,"")</f>
        <v/>
      </c>
      <c r="O979" s="186" t="str">
        <f aca="false">IF(AND(WEEKDAY($F979,2)=4,NOT(ISBLANK($F979))),$H979,"")</f>
        <v/>
      </c>
      <c r="P979" s="186" t="str">
        <f aca="false">IF(AND(WEEKDAY($F979,2)=5,NOT(ISBLANK($F979))),$H979,"")</f>
        <v/>
      </c>
      <c r="Q979" s="186" t="str">
        <f aca="false">IF(AND(WEEKDAY($F979,2)=6,NOT(ISBLANK($F979))),$H979,"")</f>
        <v/>
      </c>
      <c r="R979" s="273" t="e">
        <f aca="false">IF(AND(R976&gt;=$F979,R976&lt;=$G979,NOT(ISBLANK($F979))),$H979,"")</f>
        <v>#VALUE!</v>
      </c>
    </row>
    <row r="980" customFormat="false" ht="15.05" hidden="false" customHeight="false" outlineLevel="0" collapsed="false">
      <c r="G980" s="197"/>
      <c r="I980" s="197"/>
      <c r="K980" s="197"/>
      <c r="L980" s="186" t="str">
        <f aca="false">IF(AND(WEEKDAY($F980,2)=1,NOT(ISBLANK($F980))),$H980,"")</f>
        <v/>
      </c>
      <c r="M980" s="186" t="str">
        <f aca="false">IF(AND(WEEKDAY($F980,2)=2,NOT(ISBLANK($F980))),$H980,"")</f>
        <v/>
      </c>
      <c r="N980" s="186" t="str">
        <f aca="false">IF(AND(WEEKDAY($F980,2)=3,NOT(ISBLANK($F980))),$H980,"")</f>
        <v/>
      </c>
      <c r="O980" s="186" t="str">
        <f aca="false">IF(AND(WEEKDAY($F980,2)=4,NOT(ISBLANK($F980))),$H980,"")</f>
        <v/>
      </c>
      <c r="P980" s="186" t="str">
        <f aca="false">IF(AND(WEEKDAY($F980,2)=5,NOT(ISBLANK($F980))),$H980,"")</f>
        <v/>
      </c>
      <c r="Q980" s="186" t="str">
        <f aca="false">IF(AND(WEEKDAY($F980,2)=6,NOT(ISBLANK($F980))),$H980,"")</f>
        <v/>
      </c>
      <c r="R980" s="273" t="e">
        <f aca="false">IF(AND(R977&gt;=$F980,R977&lt;=$G980,NOT(ISBLANK($F980))),$H980,"")</f>
        <v>#VALUE!</v>
      </c>
    </row>
    <row r="981" customFormat="false" ht="15.05" hidden="false" customHeight="false" outlineLevel="0" collapsed="false">
      <c r="G981" s="197"/>
      <c r="I981" s="197"/>
      <c r="K981" s="197"/>
      <c r="L981" s="186" t="str">
        <f aca="false">IF(AND(WEEKDAY($F981,2)=1,NOT(ISBLANK($F981))),$H981,"")</f>
        <v/>
      </c>
      <c r="M981" s="186" t="str">
        <f aca="false">IF(AND(WEEKDAY($F981,2)=2,NOT(ISBLANK($F981))),$H981,"")</f>
        <v/>
      </c>
      <c r="N981" s="186" t="str">
        <f aca="false">IF(AND(WEEKDAY($F981,2)=3,NOT(ISBLANK($F981))),$H981,"")</f>
        <v/>
      </c>
      <c r="O981" s="186" t="str">
        <f aca="false">IF(AND(WEEKDAY($F981,2)=4,NOT(ISBLANK($F981))),$H981,"")</f>
        <v/>
      </c>
      <c r="P981" s="186" t="str">
        <f aca="false">IF(AND(WEEKDAY($F981,2)=5,NOT(ISBLANK($F981))),$H981,"")</f>
        <v/>
      </c>
      <c r="Q981" s="186" t="str">
        <f aca="false">IF(AND(WEEKDAY($F981,2)=6,NOT(ISBLANK($F981))),$H981,"")</f>
        <v/>
      </c>
      <c r="R981" s="273" t="str">
        <f aca="false">IF(AND(R978&gt;=$F981,R978&lt;=$G981,NOT(ISBLANK($F981))),$H981,"")</f>
        <v/>
      </c>
    </row>
    <row r="982" customFormat="false" ht="15.05" hidden="false" customHeight="false" outlineLevel="0" collapsed="false">
      <c r="G982" s="197"/>
      <c r="I982" s="197"/>
      <c r="K982" s="197"/>
      <c r="L982" s="186" t="str">
        <f aca="false">IF(AND(WEEKDAY($F982,2)=1,NOT(ISBLANK($F982))),$H982,"")</f>
        <v/>
      </c>
      <c r="M982" s="186" t="str">
        <f aca="false">IF(AND(WEEKDAY($F982,2)=2,NOT(ISBLANK($F982))),$H982,"")</f>
        <v/>
      </c>
      <c r="N982" s="186" t="str">
        <f aca="false">IF(AND(WEEKDAY($F982,2)=3,NOT(ISBLANK($F982))),$H982,"")</f>
        <v/>
      </c>
      <c r="O982" s="186" t="str">
        <f aca="false">IF(AND(WEEKDAY($F982,2)=4,NOT(ISBLANK($F982))),$H982,"")</f>
        <v/>
      </c>
      <c r="P982" s="186" t="str">
        <f aca="false">IF(AND(WEEKDAY($F982,2)=5,NOT(ISBLANK($F982))),$H982,"")</f>
        <v/>
      </c>
      <c r="Q982" s="186" t="str">
        <f aca="false">IF(AND(WEEKDAY($F982,2)=6,NOT(ISBLANK($F982))),$H982,"")</f>
        <v/>
      </c>
      <c r="R982" s="273" t="e">
        <f aca="false">IF(AND(R979&gt;=$F982,R979&lt;=$G982,NOT(ISBLANK($F982))),$H982,"")</f>
        <v>#VALUE!</v>
      </c>
    </row>
    <row r="983" customFormat="false" ht="15.05" hidden="false" customHeight="false" outlineLevel="0" collapsed="false">
      <c r="G983" s="197"/>
      <c r="I983" s="197"/>
      <c r="K983" s="197"/>
      <c r="L983" s="186" t="str">
        <f aca="false">IF(AND(WEEKDAY($F983,2)=1,NOT(ISBLANK($F983))),$H983,"")</f>
        <v/>
      </c>
      <c r="M983" s="186" t="str">
        <f aca="false">IF(AND(WEEKDAY($F983,2)=2,NOT(ISBLANK($F983))),$H983,"")</f>
        <v/>
      </c>
      <c r="N983" s="186" t="str">
        <f aca="false">IF(AND(WEEKDAY($F983,2)=3,NOT(ISBLANK($F983))),$H983,"")</f>
        <v/>
      </c>
      <c r="O983" s="186" t="str">
        <f aca="false">IF(AND(WEEKDAY($F983,2)=4,NOT(ISBLANK($F983))),$H983,"")</f>
        <v/>
      </c>
      <c r="P983" s="186" t="str">
        <f aca="false">IF(AND(WEEKDAY($F983,2)=5,NOT(ISBLANK($F983))),$H983,"")</f>
        <v/>
      </c>
      <c r="Q983" s="186" t="str">
        <f aca="false">IF(AND(WEEKDAY($F983,2)=6,NOT(ISBLANK($F983))),$H983,"")</f>
        <v/>
      </c>
      <c r="R983" s="273" t="e">
        <f aca="false">IF(AND(R980&gt;=$F983,R980&lt;=$G983,NOT(ISBLANK($F983))),$H983,"")</f>
        <v>#VALUE!</v>
      </c>
    </row>
    <row r="984" customFormat="false" ht="15.05" hidden="false" customHeight="false" outlineLevel="0" collapsed="false">
      <c r="G984" s="197"/>
      <c r="I984" s="197"/>
      <c r="K984" s="197"/>
      <c r="L984" s="186" t="str">
        <f aca="false">IF(AND(WEEKDAY($F984,2)=1,NOT(ISBLANK($F984))),$H984,"")</f>
        <v/>
      </c>
      <c r="M984" s="186" t="str">
        <f aca="false">IF(AND(WEEKDAY($F984,2)=2,NOT(ISBLANK($F984))),$H984,"")</f>
        <v/>
      </c>
      <c r="N984" s="186" t="str">
        <f aca="false">IF(AND(WEEKDAY($F984,2)=3,NOT(ISBLANK($F984))),$H984,"")</f>
        <v/>
      </c>
      <c r="O984" s="186" t="str">
        <f aca="false">IF(AND(WEEKDAY($F984,2)=4,NOT(ISBLANK($F984))),$H984,"")</f>
        <v/>
      </c>
      <c r="P984" s="186" t="str">
        <f aca="false">IF(AND(WEEKDAY($F984,2)=5,NOT(ISBLANK($F984))),$H984,"")</f>
        <v/>
      </c>
      <c r="Q984" s="186" t="str">
        <f aca="false">IF(AND(WEEKDAY($F984,2)=6,NOT(ISBLANK($F984))),$H984,"")</f>
        <v/>
      </c>
      <c r="R984" s="273" t="str">
        <f aca="false">IF(AND(R981&gt;=$F984,R981&lt;=$G984,NOT(ISBLANK($F984))),$H984,"")</f>
        <v/>
      </c>
    </row>
    <row r="985" customFormat="false" ht="15.05" hidden="false" customHeight="false" outlineLevel="0" collapsed="false">
      <c r="G985" s="197"/>
      <c r="I985" s="197"/>
      <c r="K985" s="197"/>
      <c r="L985" s="186" t="str">
        <f aca="false">IF(AND(WEEKDAY($F985,2)=1,NOT(ISBLANK($F985))),$H985,"")</f>
        <v/>
      </c>
      <c r="M985" s="186" t="str">
        <f aca="false">IF(AND(WEEKDAY($F985,2)=2,NOT(ISBLANK($F985))),$H985,"")</f>
        <v/>
      </c>
      <c r="N985" s="186" t="str">
        <f aca="false">IF(AND(WEEKDAY($F985,2)=3,NOT(ISBLANK($F985))),$H985,"")</f>
        <v/>
      </c>
      <c r="O985" s="186" t="str">
        <f aca="false">IF(AND(WEEKDAY($F985,2)=4,NOT(ISBLANK($F985))),$H985,"")</f>
        <v/>
      </c>
      <c r="P985" s="186" t="str">
        <f aca="false">IF(AND(WEEKDAY($F985,2)=5,NOT(ISBLANK($F985))),$H985,"")</f>
        <v/>
      </c>
      <c r="Q985" s="186" t="str">
        <f aca="false">IF(AND(WEEKDAY($F985,2)=6,NOT(ISBLANK($F985))),$H985,"")</f>
        <v/>
      </c>
      <c r="R985" s="273" t="e">
        <f aca="false">IF(AND(R982&gt;=$F985,R982&lt;=$G985,NOT(ISBLANK($F985))),$H985,"")</f>
        <v>#VALUE!</v>
      </c>
    </row>
    <row r="986" customFormat="false" ht="15.05" hidden="false" customHeight="false" outlineLevel="0" collapsed="false">
      <c r="G986" s="197"/>
      <c r="I986" s="197"/>
      <c r="K986" s="197"/>
      <c r="L986" s="186" t="str">
        <f aca="false">IF(AND(WEEKDAY($F986,2)=1,NOT(ISBLANK($F986))),$H986,"")</f>
        <v/>
      </c>
      <c r="M986" s="186" t="str">
        <f aca="false">IF(AND(WEEKDAY($F986,2)=2,NOT(ISBLANK($F986))),$H986,"")</f>
        <v/>
      </c>
      <c r="N986" s="186" t="str">
        <f aca="false">IF(AND(WEEKDAY($F986,2)=3,NOT(ISBLANK($F986))),$H986,"")</f>
        <v/>
      </c>
      <c r="O986" s="186" t="str">
        <f aca="false">IF(AND(WEEKDAY($F986,2)=4,NOT(ISBLANK($F986))),$H986,"")</f>
        <v/>
      </c>
      <c r="P986" s="186" t="str">
        <f aca="false">IF(AND(WEEKDAY($F986,2)=5,NOT(ISBLANK($F986))),$H986,"")</f>
        <v/>
      </c>
      <c r="Q986" s="186" t="str">
        <f aca="false">IF(AND(WEEKDAY($F986,2)=6,NOT(ISBLANK($F986))),$H986,"")</f>
        <v/>
      </c>
      <c r="R986" s="273" t="e">
        <f aca="false">IF(AND(R983&gt;=$F986,R983&lt;=$G986,NOT(ISBLANK($F986))),$H986,"")</f>
        <v>#VALUE!</v>
      </c>
    </row>
    <row r="987" customFormat="false" ht="15.05" hidden="false" customHeight="false" outlineLevel="0" collapsed="false">
      <c r="G987" s="197"/>
      <c r="I987" s="197"/>
      <c r="K987" s="197"/>
      <c r="L987" s="186" t="str">
        <f aca="false">IF(AND(WEEKDAY($F987,2)=1,NOT(ISBLANK($F987))),$H987,"")</f>
        <v/>
      </c>
      <c r="M987" s="186" t="str">
        <f aca="false">IF(AND(WEEKDAY($F987,2)=2,NOT(ISBLANK($F987))),$H987,"")</f>
        <v/>
      </c>
      <c r="N987" s="186" t="str">
        <f aca="false">IF(AND(WEEKDAY($F987,2)=3,NOT(ISBLANK($F987))),$H987,"")</f>
        <v/>
      </c>
      <c r="O987" s="186" t="str">
        <f aca="false">IF(AND(WEEKDAY($F987,2)=4,NOT(ISBLANK($F987))),$H987,"")</f>
        <v/>
      </c>
      <c r="P987" s="186" t="str">
        <f aca="false">IF(AND(WEEKDAY($F987,2)=5,NOT(ISBLANK($F987))),$H987,"")</f>
        <v/>
      </c>
      <c r="Q987" s="186" t="str">
        <f aca="false">IF(AND(WEEKDAY($F987,2)=6,NOT(ISBLANK($F987))),$H987,"")</f>
        <v/>
      </c>
      <c r="R987" s="273" t="str">
        <f aca="false">IF(AND(R984&gt;=$F987,R984&lt;=$G987,NOT(ISBLANK($F987))),$H987,"")</f>
        <v/>
      </c>
    </row>
    <row r="988" customFormat="false" ht="15.05" hidden="false" customHeight="false" outlineLevel="0" collapsed="false">
      <c r="G988" s="197"/>
      <c r="I988" s="197"/>
      <c r="K988" s="197"/>
      <c r="L988" s="186" t="str">
        <f aca="false">IF(AND(WEEKDAY($F988,2)=1,NOT(ISBLANK($F988))),$H988,"")</f>
        <v/>
      </c>
      <c r="M988" s="186" t="str">
        <f aca="false">IF(AND(WEEKDAY($F988,2)=2,NOT(ISBLANK($F988))),$H988,"")</f>
        <v/>
      </c>
      <c r="N988" s="186" t="str">
        <f aca="false">IF(AND(WEEKDAY($F988,2)=3,NOT(ISBLANK($F988))),$H988,"")</f>
        <v/>
      </c>
      <c r="O988" s="186" t="str">
        <f aca="false">IF(AND(WEEKDAY($F988,2)=4,NOT(ISBLANK($F988))),$H988,"")</f>
        <v/>
      </c>
      <c r="P988" s="186" t="str">
        <f aca="false">IF(AND(WEEKDAY($F988,2)=5,NOT(ISBLANK($F988))),$H988,"")</f>
        <v/>
      </c>
      <c r="Q988" s="186" t="str">
        <f aca="false">IF(AND(WEEKDAY($F988,2)=6,NOT(ISBLANK($F988))),$H988,"")</f>
        <v/>
      </c>
      <c r="R988" s="273" t="e">
        <f aca="false">IF(AND(R985&gt;=$F988,R985&lt;=$G988,NOT(ISBLANK($F988))),$H988,"")</f>
        <v>#VALUE!</v>
      </c>
    </row>
    <row r="989" customFormat="false" ht="15.05" hidden="false" customHeight="false" outlineLevel="0" collapsed="false">
      <c r="G989" s="197"/>
      <c r="I989" s="197"/>
      <c r="K989" s="197"/>
      <c r="L989" s="186" t="str">
        <f aca="false">IF(AND(WEEKDAY($F989,2)=1,NOT(ISBLANK($F989))),$H989,"")</f>
        <v/>
      </c>
      <c r="M989" s="186" t="str">
        <f aca="false">IF(AND(WEEKDAY($F989,2)=2,NOT(ISBLANK($F989))),$H989,"")</f>
        <v/>
      </c>
      <c r="N989" s="186" t="str">
        <f aca="false">IF(AND(WEEKDAY($F989,2)=3,NOT(ISBLANK($F989))),$H989,"")</f>
        <v/>
      </c>
      <c r="O989" s="186" t="str">
        <f aca="false">IF(AND(WEEKDAY($F989,2)=4,NOT(ISBLANK($F989))),$H989,"")</f>
        <v/>
      </c>
      <c r="P989" s="186" t="str">
        <f aca="false">IF(AND(WEEKDAY($F989,2)=5,NOT(ISBLANK($F989))),$H989,"")</f>
        <v/>
      </c>
      <c r="Q989" s="186" t="str">
        <f aca="false">IF(AND(WEEKDAY($F989,2)=6,NOT(ISBLANK($F989))),$H989,"")</f>
        <v/>
      </c>
      <c r="R989" s="273" t="e">
        <f aca="false">IF(AND(R986&gt;=$F989,R986&lt;=$G989,NOT(ISBLANK($F989))),$H989,"")</f>
        <v>#VALUE!</v>
      </c>
    </row>
    <row r="990" customFormat="false" ht="15.05" hidden="false" customHeight="false" outlineLevel="0" collapsed="false">
      <c r="G990" s="197"/>
      <c r="I990" s="197"/>
      <c r="K990" s="197"/>
      <c r="L990" s="186" t="str">
        <f aca="false">IF(AND(WEEKDAY($F990,2)=1,NOT(ISBLANK($F990))),$H990,"")</f>
        <v/>
      </c>
      <c r="M990" s="186" t="str">
        <f aca="false">IF(AND(WEEKDAY($F990,2)=2,NOT(ISBLANK($F990))),$H990,"")</f>
        <v/>
      </c>
      <c r="N990" s="186" t="str">
        <f aca="false">IF(AND(WEEKDAY($F990,2)=3,NOT(ISBLANK($F990))),$H990,"")</f>
        <v/>
      </c>
      <c r="O990" s="186" t="str">
        <f aca="false">IF(AND(WEEKDAY($F990,2)=4,NOT(ISBLANK($F990))),$H990,"")</f>
        <v/>
      </c>
      <c r="P990" s="186" t="str">
        <f aca="false">IF(AND(WEEKDAY($F990,2)=5,NOT(ISBLANK($F990))),$H990,"")</f>
        <v/>
      </c>
      <c r="Q990" s="186" t="str">
        <f aca="false">IF(AND(WEEKDAY($F990,2)=6,NOT(ISBLANK($F990))),$H990,"")</f>
        <v/>
      </c>
      <c r="R990" s="273" t="str">
        <f aca="false">IF(AND(R987&gt;=$F990,R987&lt;=$G990,NOT(ISBLANK($F990))),$H990,"")</f>
        <v/>
      </c>
    </row>
    <row r="991" customFormat="false" ht="15.05" hidden="false" customHeight="false" outlineLevel="0" collapsed="false">
      <c r="G991" s="197"/>
      <c r="I991" s="197"/>
      <c r="K991" s="197"/>
      <c r="L991" s="186" t="str">
        <f aca="false">IF(AND(WEEKDAY($F991,2)=1,NOT(ISBLANK($F991))),$H991,"")</f>
        <v/>
      </c>
      <c r="M991" s="186" t="str">
        <f aca="false">IF(AND(WEEKDAY($F991,2)=2,NOT(ISBLANK($F991))),$H991,"")</f>
        <v/>
      </c>
      <c r="N991" s="186" t="str">
        <f aca="false">IF(AND(WEEKDAY($F991,2)=3,NOT(ISBLANK($F991))),$H991,"")</f>
        <v/>
      </c>
      <c r="O991" s="186" t="str">
        <f aca="false">IF(AND(WEEKDAY($F991,2)=4,NOT(ISBLANK($F991))),$H991,"")</f>
        <v/>
      </c>
      <c r="P991" s="186" t="str">
        <f aca="false">IF(AND(WEEKDAY($F991,2)=5,NOT(ISBLANK($F991))),$H991,"")</f>
        <v/>
      </c>
      <c r="Q991" s="186" t="str">
        <f aca="false">IF(AND(WEEKDAY($F991,2)=6,NOT(ISBLANK($F991))),$H991,"")</f>
        <v/>
      </c>
      <c r="R991" s="273" t="e">
        <f aca="false">IF(AND(R988&gt;=$F991,R988&lt;=$G991,NOT(ISBLANK($F991))),$H991,"")</f>
        <v>#VALUE!</v>
      </c>
    </row>
    <row r="992" customFormat="false" ht="15.05" hidden="false" customHeight="false" outlineLevel="0" collapsed="false">
      <c r="G992" s="197"/>
      <c r="I992" s="197"/>
      <c r="K992" s="197"/>
      <c r="L992" s="186" t="str">
        <f aca="false">IF(AND(WEEKDAY($F992,2)=1,NOT(ISBLANK($F992))),$H992,"")</f>
        <v/>
      </c>
      <c r="M992" s="186" t="str">
        <f aca="false">IF(AND(WEEKDAY($F992,2)=2,NOT(ISBLANK($F992))),$H992,"")</f>
        <v/>
      </c>
      <c r="N992" s="186" t="str">
        <f aca="false">IF(AND(WEEKDAY($F992,2)=3,NOT(ISBLANK($F992))),$H992,"")</f>
        <v/>
      </c>
      <c r="O992" s="186" t="str">
        <f aca="false">IF(AND(WEEKDAY($F992,2)=4,NOT(ISBLANK($F992))),$H992,"")</f>
        <v/>
      </c>
      <c r="P992" s="186" t="str">
        <f aca="false">IF(AND(WEEKDAY($F992,2)=5,NOT(ISBLANK($F992))),$H992,"")</f>
        <v/>
      </c>
      <c r="Q992" s="186" t="str">
        <f aca="false">IF(AND(WEEKDAY($F992,2)=6,NOT(ISBLANK($F992))),$H992,"")</f>
        <v/>
      </c>
      <c r="R992" s="273" t="e">
        <f aca="false">IF(AND(R989&gt;=$F992,R989&lt;=$G992,NOT(ISBLANK($F992))),$H992,"")</f>
        <v>#VALUE!</v>
      </c>
    </row>
    <row r="993" customFormat="false" ht="15.05" hidden="false" customHeight="false" outlineLevel="0" collapsed="false">
      <c r="G993" s="197"/>
      <c r="I993" s="197"/>
      <c r="K993" s="197"/>
      <c r="L993" s="186" t="str">
        <f aca="false">IF(AND(WEEKDAY($F993,2)=1,NOT(ISBLANK($F993))),$H993,"")</f>
        <v/>
      </c>
      <c r="M993" s="186" t="str">
        <f aca="false">IF(AND(WEEKDAY($F993,2)=2,NOT(ISBLANK($F993))),$H993,"")</f>
        <v/>
      </c>
      <c r="N993" s="186" t="str">
        <f aca="false">IF(AND(WEEKDAY($F993,2)=3,NOT(ISBLANK($F993))),$H993,"")</f>
        <v/>
      </c>
      <c r="O993" s="186" t="str">
        <f aca="false">IF(AND(WEEKDAY($F993,2)=4,NOT(ISBLANK($F993))),$H993,"")</f>
        <v/>
      </c>
      <c r="P993" s="186" t="str">
        <f aca="false">IF(AND(WEEKDAY($F993,2)=5,NOT(ISBLANK($F993))),$H993,"")</f>
        <v/>
      </c>
      <c r="Q993" s="186" t="str">
        <f aca="false">IF(AND(WEEKDAY($F993,2)=6,NOT(ISBLANK($F993))),$H993,"")</f>
        <v/>
      </c>
      <c r="R993" s="273" t="str">
        <f aca="false">IF(AND(R990&gt;=$F993,R990&lt;=$G993,NOT(ISBLANK($F993))),$H993,"")</f>
        <v/>
      </c>
    </row>
    <row r="994" customFormat="false" ht="15.05" hidden="false" customHeight="false" outlineLevel="0" collapsed="false">
      <c r="G994" s="197"/>
      <c r="I994" s="197"/>
      <c r="K994" s="197"/>
      <c r="L994" s="186" t="str">
        <f aca="false">IF(AND(WEEKDAY($F994,2)=1,NOT(ISBLANK($F994))),$H994,"")</f>
        <v/>
      </c>
      <c r="M994" s="186" t="str">
        <f aca="false">IF(AND(WEEKDAY($F994,2)=2,NOT(ISBLANK($F994))),$H994,"")</f>
        <v/>
      </c>
      <c r="N994" s="186" t="str">
        <f aca="false">IF(AND(WEEKDAY($F994,2)=3,NOT(ISBLANK($F994))),$H994,"")</f>
        <v/>
      </c>
      <c r="O994" s="186" t="str">
        <f aca="false">IF(AND(WEEKDAY($F994,2)=4,NOT(ISBLANK($F994))),$H994,"")</f>
        <v/>
      </c>
      <c r="P994" s="186" t="str">
        <f aca="false">IF(AND(WEEKDAY($F994,2)=5,NOT(ISBLANK($F994))),$H994,"")</f>
        <v/>
      </c>
      <c r="Q994" s="186" t="str">
        <f aca="false">IF(AND(WEEKDAY($F994,2)=6,NOT(ISBLANK($F994))),$H994,"")</f>
        <v/>
      </c>
      <c r="R994" s="273" t="e">
        <f aca="false">IF(AND(R991&gt;=$F994,R991&lt;=$G994,NOT(ISBLANK($F994))),$H994,"")</f>
        <v>#VALUE!</v>
      </c>
    </row>
    <row r="995" customFormat="false" ht="15.05" hidden="false" customHeight="false" outlineLevel="0" collapsed="false">
      <c r="G995" s="197"/>
      <c r="I995" s="197"/>
      <c r="K995" s="197"/>
      <c r="L995" s="186" t="str">
        <f aca="false">IF(AND(WEEKDAY($F995,2)=1,NOT(ISBLANK($F995))),$H995,"")</f>
        <v/>
      </c>
      <c r="M995" s="186" t="str">
        <f aca="false">IF(AND(WEEKDAY($F995,2)=2,NOT(ISBLANK($F995))),$H995,"")</f>
        <v/>
      </c>
      <c r="N995" s="186" t="str">
        <f aca="false">IF(AND(WEEKDAY($F995,2)=3,NOT(ISBLANK($F995))),$H995,"")</f>
        <v/>
      </c>
      <c r="O995" s="186" t="str">
        <f aca="false">IF(AND(WEEKDAY($F995,2)=4,NOT(ISBLANK($F995))),$H995,"")</f>
        <v/>
      </c>
      <c r="P995" s="186" t="str">
        <f aca="false">IF(AND(WEEKDAY($F995,2)=5,NOT(ISBLANK($F995))),$H995,"")</f>
        <v/>
      </c>
      <c r="Q995" s="186" t="str">
        <f aca="false">IF(AND(WEEKDAY($F995,2)=6,NOT(ISBLANK($F995))),$H995,"")</f>
        <v/>
      </c>
      <c r="R995" s="273" t="e">
        <f aca="false">IF(AND(R992&gt;=$F995,R992&lt;=$G995,NOT(ISBLANK($F995))),$H995,"")</f>
        <v>#VALUE!</v>
      </c>
    </row>
    <row r="996" customFormat="false" ht="15.05" hidden="false" customHeight="false" outlineLevel="0" collapsed="false">
      <c r="G996" s="197"/>
      <c r="I996" s="197"/>
      <c r="K996" s="197"/>
      <c r="L996" s="186" t="str">
        <f aca="false">IF(AND(WEEKDAY($F996,2)=1,NOT(ISBLANK($F996))),$H996,"")</f>
        <v/>
      </c>
      <c r="M996" s="186" t="str">
        <f aca="false">IF(AND(WEEKDAY($F996,2)=2,NOT(ISBLANK($F996))),$H996,"")</f>
        <v/>
      </c>
      <c r="N996" s="186" t="str">
        <f aca="false">IF(AND(WEEKDAY($F996,2)=3,NOT(ISBLANK($F996))),$H996,"")</f>
        <v/>
      </c>
      <c r="O996" s="186" t="str">
        <f aca="false">IF(AND(WEEKDAY($F996,2)=4,NOT(ISBLANK($F996))),$H996,"")</f>
        <v/>
      </c>
      <c r="P996" s="186" t="str">
        <f aca="false">IF(AND(WEEKDAY($F996,2)=5,NOT(ISBLANK($F996))),$H996,"")</f>
        <v/>
      </c>
      <c r="Q996" s="186" t="str">
        <f aca="false">IF(AND(WEEKDAY($F996,2)=6,NOT(ISBLANK($F996))),$H996,"")</f>
        <v/>
      </c>
      <c r="R996" s="273" t="str">
        <f aca="false">IF(AND(R993&gt;=$F996,R993&lt;=$G996,NOT(ISBLANK($F996))),$H996,"")</f>
        <v/>
      </c>
    </row>
    <row r="997" customFormat="false" ht="15.05" hidden="false" customHeight="false" outlineLevel="0" collapsed="false">
      <c r="G997" s="197"/>
      <c r="I997" s="197"/>
      <c r="K997" s="197"/>
      <c r="L997" s="186" t="str">
        <f aca="false">IF(AND(WEEKDAY($F997,2)=1,NOT(ISBLANK($F997))),$H997,"")</f>
        <v/>
      </c>
      <c r="M997" s="186" t="str">
        <f aca="false">IF(AND(WEEKDAY($F997,2)=2,NOT(ISBLANK($F997))),$H997,"")</f>
        <v/>
      </c>
      <c r="N997" s="186" t="str">
        <f aca="false">IF(AND(WEEKDAY($F997,2)=3,NOT(ISBLANK($F997))),$H997,"")</f>
        <v/>
      </c>
      <c r="O997" s="186" t="str">
        <f aca="false">IF(AND(WEEKDAY($F997,2)=4,NOT(ISBLANK($F997))),$H997,"")</f>
        <v/>
      </c>
      <c r="P997" s="186" t="str">
        <f aca="false">IF(AND(WEEKDAY($F997,2)=5,NOT(ISBLANK($F997))),$H997,"")</f>
        <v/>
      </c>
      <c r="Q997" s="186" t="str">
        <f aca="false">IF(AND(WEEKDAY($F997,2)=6,NOT(ISBLANK($F997))),$H997,"")</f>
        <v/>
      </c>
      <c r="R997" s="273" t="e">
        <f aca="false">IF(AND(R994&gt;=$F997,R994&lt;=$G997,NOT(ISBLANK($F997))),$H997,"")</f>
        <v>#VALUE!</v>
      </c>
    </row>
    <row r="998" customFormat="false" ht="15.05" hidden="false" customHeight="false" outlineLevel="0" collapsed="false">
      <c r="G998" s="197"/>
      <c r="I998" s="197"/>
      <c r="K998" s="197"/>
      <c r="L998" s="186" t="str">
        <f aca="false">IF(AND(WEEKDAY($F998,2)=1,NOT(ISBLANK($F998))),$H998,"")</f>
        <v/>
      </c>
      <c r="M998" s="186" t="str">
        <f aca="false">IF(AND(WEEKDAY($F998,2)=2,NOT(ISBLANK($F998))),$H998,"")</f>
        <v/>
      </c>
      <c r="N998" s="186" t="str">
        <f aca="false">IF(AND(WEEKDAY($F998,2)=3,NOT(ISBLANK($F998))),$H998,"")</f>
        <v/>
      </c>
      <c r="O998" s="186" t="str">
        <f aca="false">IF(AND(WEEKDAY($F998,2)=4,NOT(ISBLANK($F998))),$H998,"")</f>
        <v/>
      </c>
      <c r="P998" s="186" t="str">
        <f aca="false">IF(AND(WEEKDAY($F998,2)=5,NOT(ISBLANK($F998))),$H998,"")</f>
        <v/>
      </c>
      <c r="Q998" s="186" t="str">
        <f aca="false">IF(AND(WEEKDAY($F998,2)=6,NOT(ISBLANK($F998))),$H998,"")</f>
        <v/>
      </c>
      <c r="R998" s="273" t="e">
        <f aca="false">IF(AND(R995&gt;=$F998,R995&lt;=$G998,NOT(ISBLANK($F998))),$H998,"")</f>
        <v>#VALUE!</v>
      </c>
    </row>
    <row r="999" customFormat="false" ht="15.05" hidden="false" customHeight="false" outlineLevel="0" collapsed="false">
      <c r="G999" s="197"/>
      <c r="I999" s="197"/>
      <c r="K999" s="197"/>
      <c r="L999" s="186" t="str">
        <f aca="false">IF(AND(WEEKDAY($F999,2)=1,NOT(ISBLANK($F999))),$H999,"")</f>
        <v/>
      </c>
      <c r="M999" s="186" t="str">
        <f aca="false">IF(AND(WEEKDAY($F999,2)=2,NOT(ISBLANK($F999))),$H999,"")</f>
        <v/>
      </c>
      <c r="N999" s="186" t="str">
        <f aca="false">IF(AND(WEEKDAY($F999,2)=3,NOT(ISBLANK($F999))),$H999,"")</f>
        <v/>
      </c>
      <c r="O999" s="186" t="str">
        <f aca="false">IF(AND(WEEKDAY($F999,2)=4,NOT(ISBLANK($F999))),$H999,"")</f>
        <v/>
      </c>
      <c r="P999" s="186" t="str">
        <f aca="false">IF(AND(WEEKDAY($F999,2)=5,NOT(ISBLANK($F999))),$H999,"")</f>
        <v/>
      </c>
      <c r="Q999" s="186" t="str">
        <f aca="false">IF(AND(WEEKDAY($F999,2)=6,NOT(ISBLANK($F999))),$H999,"")</f>
        <v/>
      </c>
      <c r="R999" s="273" t="str">
        <f aca="false">IF(AND(R996&gt;=$F999,R996&lt;=$G999,NOT(ISBLANK($F999))),$H999,"")</f>
        <v/>
      </c>
    </row>
    <row r="1000" customFormat="false" ht="15.05" hidden="false" customHeight="false" outlineLevel="0" collapsed="false">
      <c r="G1000" s="197"/>
      <c r="I1000" s="197"/>
      <c r="K1000" s="197"/>
      <c r="L1000" s="186" t="str">
        <f aca="false">IF(AND(WEEKDAY($F1000,2)=1,NOT(ISBLANK($F1000))),$H1000,"")</f>
        <v/>
      </c>
      <c r="M1000" s="186" t="str">
        <f aca="false">IF(AND(WEEKDAY($F1000,2)=2,NOT(ISBLANK($F1000))),$H1000,"")</f>
        <v/>
      </c>
      <c r="N1000" s="186" t="str">
        <f aca="false">IF(AND(WEEKDAY($F1000,2)=3,NOT(ISBLANK($F1000))),$H1000,"")</f>
        <v/>
      </c>
      <c r="O1000" s="186" t="str">
        <f aca="false">IF(AND(WEEKDAY($F1000,2)=4,NOT(ISBLANK($F1000))),$H1000,"")</f>
        <v/>
      </c>
      <c r="P1000" s="186" t="str">
        <f aca="false">IF(AND(WEEKDAY($F1000,2)=5,NOT(ISBLANK($F1000))),$H1000,"")</f>
        <v/>
      </c>
      <c r="Q1000" s="186" t="str">
        <f aca="false">IF(AND(WEEKDAY($F1000,2)=6,NOT(ISBLANK($F1000))),$H1000,"")</f>
        <v/>
      </c>
      <c r="R1000" s="273" t="e">
        <f aca="false">IF(AND(R997&gt;=$F1000,R997&lt;=$G1000,NOT(ISBLANK($F1000))),$H1000,"")</f>
        <v>#VALUE!</v>
      </c>
    </row>
    <row r="1001" customFormat="false" ht="15.05" hidden="false" customHeight="false" outlineLevel="0" collapsed="false">
      <c r="G1001" s="197"/>
      <c r="I1001" s="197"/>
      <c r="K1001" s="197"/>
      <c r="L1001" s="186" t="str">
        <f aca="false">IF(AND(WEEKDAY($F1001,2)=1,NOT(ISBLANK($F1001))),$H1001,"")</f>
        <v/>
      </c>
      <c r="M1001" s="186" t="str">
        <f aca="false">IF(AND(WEEKDAY($F1001,2)=2,NOT(ISBLANK($F1001))),$H1001,"")</f>
        <v/>
      </c>
      <c r="N1001" s="186" t="str">
        <f aca="false">IF(AND(WEEKDAY($F1001,2)=3,NOT(ISBLANK($F1001))),$H1001,"")</f>
        <v/>
      </c>
      <c r="O1001" s="186" t="str">
        <f aca="false">IF(AND(WEEKDAY($F1001,2)=4,NOT(ISBLANK($F1001))),$H1001,"")</f>
        <v/>
      </c>
      <c r="P1001" s="186" t="str">
        <f aca="false">IF(AND(WEEKDAY($F1001,2)=5,NOT(ISBLANK($F1001))),$H1001,"")</f>
        <v/>
      </c>
      <c r="Q1001" s="186" t="str">
        <f aca="false">IF(AND(WEEKDAY($F1001,2)=6,NOT(ISBLANK($F1001))),$H1001,"")</f>
        <v/>
      </c>
      <c r="R1001" s="273" t="e">
        <f aca="false">IF(AND(R998&gt;=$F1001,R998&lt;=$G1001,NOT(ISBLANK($F1001))),$H1001,"")</f>
        <v>#VALUE!</v>
      </c>
    </row>
  </sheetData>
  <autoFilter ref="A10:I599">
    <filterColumn colId="3">
      <filters>
        <filter val="T_K_MLT"/>
        <filter val="VYB_BLD"/>
      </filters>
    </filterColumn>
  </autoFilter>
  <mergeCells count="1">
    <mergeCell ref="L7:R7"/>
  </mergeCells>
  <conditionalFormatting sqref="L11:R1001">
    <cfRule type="expression" priority="2" aboveAverage="0" equalAverage="0" bottom="0" percent="0" rank="0" text="" dxfId="0">
      <formula>LEN(TRIM(L11))=0</formula>
    </cfRule>
    <cfRule type="cellIs" priority="3" operator="equal" aboveAverage="0" equalAverage="0" bottom="0" percent="0" rank="0" text="" dxfId="1">
      <formula>8</formula>
    </cfRule>
    <cfRule type="cellIs" priority="4" operator="greaterThan" aboveAverage="0" equalAverage="0" bottom="0" percent="0" rank="0" text="" dxfId="2">
      <formula>8</formula>
    </cfRule>
    <cfRule type="cellIs" priority="5" operator="lessThan" aboveAverage="0" equalAverage="0" bottom="0" percent="0" rank="0" text="" dxfId="3">
      <formula>8</formula>
    </cfRule>
  </conditionalFormatting>
  <dataValidations count="2">
    <dataValidation allowBlank="true" operator="between" showDropDown="false" showErrorMessage="true" showInputMessage="true" sqref="I11:I525" type="list">
      <formula1>#ref!</formula1>
      <formula2>0</formula2>
    </dataValidation>
    <dataValidation allowBlank="true" operator="between" showDropDown="false" showErrorMessage="true" showInputMessage="true" sqref="I526:I620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126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115" activeCellId="0" sqref="A115"/>
    </sheetView>
  </sheetViews>
  <sheetFormatPr defaultRowHeight="15.05" zeroHeight="false" outlineLevelRow="1" outlineLevelCol="0"/>
  <cols>
    <col collapsed="false" customWidth="true" hidden="false" outlineLevel="0" max="1" min="1" style="0" width="12.55"/>
    <col collapsed="false" customWidth="true" hidden="false" outlineLevel="0" max="2" min="2" style="0" width="10.33"/>
    <col collapsed="false" customWidth="true" hidden="false" outlineLevel="0" max="3" min="3" style="0" width="10.87"/>
    <col collapsed="false" customWidth="true" hidden="false" outlineLevel="0" max="5" min="4" style="0" width="15.33"/>
    <col collapsed="false" customWidth="true" hidden="false" outlineLevel="0" max="6" min="6" style="0" width="11.66"/>
    <col collapsed="false" customWidth="true" hidden="false" outlineLevel="0" max="9" min="7" style="0" width="15.33"/>
    <col collapsed="false" customWidth="true" hidden="false" outlineLevel="0" max="10" min="10" style="0" width="12.55"/>
    <col collapsed="false" customWidth="true" hidden="false" outlineLevel="0" max="11" min="11" style="0" width="11.89"/>
    <col collapsed="false" customWidth="true" hidden="false" outlineLevel="0" max="13" min="12" style="0" width="10.11"/>
    <col collapsed="false" customWidth="true" hidden="false" outlineLevel="0" max="15" min="14" style="0" width="9"/>
    <col collapsed="false" customWidth="true" hidden="false" outlineLevel="0" max="16" min="16" style="0" width="10.33"/>
    <col collapsed="false" customWidth="true" hidden="false" outlineLevel="0" max="18" min="17" style="0" width="9"/>
    <col collapsed="false" customWidth="true" hidden="false" outlineLevel="0" max="19" min="19" style="0" width="18.89"/>
    <col collapsed="false" customWidth="true" hidden="false" outlineLevel="0" max="20" min="20" style="0" width="13.11"/>
    <col collapsed="false" customWidth="true" hidden="false" outlineLevel="0" max="1025" min="21" style="0" width="9.11"/>
  </cols>
  <sheetData>
    <row r="1" customFormat="false" ht="45.7" hidden="false" customHeight="false" outlineLevel="0" collapsed="false">
      <c r="A1" s="262" t="s">
        <v>763</v>
      </c>
      <c r="B1" s="354" t="s">
        <v>882</v>
      </c>
      <c r="C1" s="355" t="s">
        <v>883</v>
      </c>
      <c r="D1" s="355" t="s">
        <v>884</v>
      </c>
      <c r="E1" s="355" t="s">
        <v>885</v>
      </c>
      <c r="F1" s="354" t="s">
        <v>765</v>
      </c>
      <c r="G1" s="356" t="s">
        <v>886</v>
      </c>
      <c r="H1" s="356" t="s">
        <v>887</v>
      </c>
      <c r="I1" s="356" t="s">
        <v>888</v>
      </c>
      <c r="J1" s="356" t="s">
        <v>889</v>
      </c>
      <c r="K1" s="357" t="s">
        <v>890</v>
      </c>
      <c r="L1" s="358"/>
      <c r="M1" s="358"/>
      <c r="N1" s="358"/>
      <c r="O1" s="358"/>
      <c r="P1" s="358"/>
      <c r="Q1" s="358"/>
      <c r="R1" s="358"/>
      <c r="S1" s="358"/>
      <c r="T1" s="358"/>
      <c r="U1" s="197"/>
      <c r="V1" s="197"/>
      <c r="Y1" s="359" t="s">
        <v>891</v>
      </c>
      <c r="Z1" s="360" t="s">
        <v>892</v>
      </c>
      <c r="AA1" s="361" t="s">
        <v>893</v>
      </c>
      <c r="AB1" s="362" t="s">
        <v>894</v>
      </c>
      <c r="AC1" s="362"/>
    </row>
    <row r="2" customFormat="false" ht="18.2" hidden="true" customHeight="false" outlineLevel="1" collapsed="false">
      <c r="A2" s="185" t="s">
        <v>136</v>
      </c>
      <c r="B2" s="363" t="n">
        <f aca="false">IFERROR(VLOOKUP($A2,табель!$A$4:$J$27,10,0),0)</f>
        <v>24</v>
      </c>
      <c r="C2" s="363" t="n">
        <f aca="false">VLOOKUP($A2,VYB_MAI!$E$2:$O$20,9,0)</f>
        <v>5</v>
      </c>
      <c r="D2" s="363" t="n">
        <f aca="false">VLOOKUP($A2,VYB_MAI!$E$2:$O$20,7,0)</f>
        <v>0.5</v>
      </c>
      <c r="E2" s="363" t="n">
        <f aca="false">VLOOKUP($A2,VYB_MAI!$E$2:$O$20,8,0)</f>
        <v>0</v>
      </c>
      <c r="F2" s="363" t="n">
        <f aca="false">IFERROR(VLOOKUP($A2,VYB_MAI!$E$2:$O$20,3,0),0)</f>
        <v>0</v>
      </c>
      <c r="G2" s="363" t="n">
        <f aca="false">IFERROR(VLOOKUP($A2,[4]подтв!$a$5:$F$240,6,0),0)+(IFERROR(VLOOKUP($A2,[4]подтв!$k$5:$L$240,2,0),0)-IFERROR(VLOOKUP($A2,[4]подтв!$a$5:$F$240,6,0),0))</f>
        <v>14.5</v>
      </c>
      <c r="H2" s="363" t="n">
        <f aca="false">IFERROR(VLOOKUP($A2,[4]stop!$a$4:$C$390,3,0),0)</f>
        <v>0</v>
      </c>
      <c r="I2" s="363" t="n">
        <f aca="false">IFERROR(VLOOKUP($A2,[4]planned!$a$5:$C$240,3,0),0)</f>
        <v>0.5</v>
      </c>
      <c r="J2" s="363" t="n">
        <f aca="false">IFERROR(VLOOKUP($A2,[4]operate!$a$5:$C$240,3,0),0)</f>
        <v>12</v>
      </c>
      <c r="K2" s="364" t="n">
        <f aca="false">IFERROR(VLOOKUP($A2,[4]insp!$a$5:$C$240,3,0),0)</f>
        <v>2</v>
      </c>
      <c r="L2" s="365"/>
      <c r="M2" s="365"/>
      <c r="N2" s="365"/>
      <c r="O2" s="358"/>
      <c r="P2" s="358"/>
      <c r="Q2" s="358"/>
      <c r="R2" s="358"/>
      <c r="S2" s="358"/>
      <c r="T2" s="358"/>
      <c r="U2" s="197"/>
      <c r="V2" s="197"/>
      <c r="Y2" s="366"/>
      <c r="Z2" s="367"/>
      <c r="AA2" s="367"/>
      <c r="AB2" s="368"/>
      <c r="AC2" s="369"/>
    </row>
    <row r="3" customFormat="false" ht="18.2" hidden="true" customHeight="false" outlineLevel="1" collapsed="false">
      <c r="A3" s="185" t="s">
        <v>128</v>
      </c>
      <c r="B3" s="363" t="n">
        <f aca="false">IFERROR(VLOOKUP($A3,табель!$A$4:$J$27,10,0),0)</f>
        <v>27.3</v>
      </c>
      <c r="C3" s="363" t="n">
        <f aca="false">VLOOKUP($A3,VYB_MAI!$E$2:$O$20,9,0)</f>
        <v>12</v>
      </c>
      <c r="D3" s="363" t="n">
        <f aca="false">VLOOKUP($A3,VYB_MAI!$E$2:$O$20,7,0)</f>
        <v>0</v>
      </c>
      <c r="E3" s="363" t="n">
        <f aca="false">VLOOKUP($A3,VYB_MAI!$E$2:$O$20,8,0)</f>
        <v>0</v>
      </c>
      <c r="F3" s="363" t="n">
        <f aca="false">IFERROR(VLOOKUP($A3,VYB_MAI!$E$2:$O$20,3,0),0)</f>
        <v>0</v>
      </c>
      <c r="G3" s="363" t="n">
        <f aca="false">IFERROR(VLOOKUP($A3,[4]подтв!$a$5:$F$240,6,0),0)+(IFERROR(VLOOKUP($A3,[4]подтв!$k$5:$L$240,2,0),0)-IFERROR(VLOOKUP($A3,[4]подтв!$a$5:$F$240,6,0),0))</f>
        <v>4.5</v>
      </c>
      <c r="H3" s="363" t="n">
        <f aca="false">IFERROR(VLOOKUP($A3,[4]stop!$a$4:$C$390,3,0),0)</f>
        <v>4</v>
      </c>
      <c r="I3" s="363" t="n">
        <f aca="false">IFERROR(VLOOKUP($A3,[4]planned!$a$5:$C$240,3,0),0)</f>
        <v>1.5</v>
      </c>
      <c r="J3" s="363" t="n">
        <f aca="false">IFERROR(VLOOKUP($A3,[4]operate!$a$5:$C$240,3,0),0)</f>
        <v>0</v>
      </c>
      <c r="K3" s="364" t="n">
        <f aca="false">IFERROR(VLOOKUP($A3,[4]insp!$a$5:$C$240,3,0),0)</f>
        <v>0</v>
      </c>
      <c r="L3" s="365"/>
      <c r="M3" s="365"/>
      <c r="N3" s="365"/>
      <c r="O3" s="358"/>
      <c r="P3" s="358"/>
      <c r="Q3" s="358"/>
      <c r="R3" s="358"/>
      <c r="S3" s="358"/>
      <c r="T3" s="292"/>
      <c r="U3" s="197"/>
      <c r="V3" s="197"/>
      <c r="Y3" s="366"/>
      <c r="Z3" s="367"/>
      <c r="AA3" s="367"/>
      <c r="AB3" s="368"/>
      <c r="AC3" s="369"/>
    </row>
    <row r="4" customFormat="false" ht="18.2" hidden="true" customHeight="false" outlineLevel="1" collapsed="false">
      <c r="A4" s="185" t="s">
        <v>126</v>
      </c>
      <c r="B4" s="363" t="n">
        <f aca="false">IFERROR(VLOOKUP($A4,табель!$A$4:$J$27,10,0),0)</f>
        <v>38.6</v>
      </c>
      <c r="C4" s="363" t="n">
        <f aca="false">VLOOKUP($A4,VYB_MAI!$E$2:$O$20,9,0)</f>
        <v>18.8</v>
      </c>
      <c r="D4" s="363" t="n">
        <f aca="false">VLOOKUP($A4,VYB_MAI!$E$2:$O$20,7,0)</f>
        <v>0</v>
      </c>
      <c r="E4" s="363" t="n">
        <f aca="false">VLOOKUP($A4,VYB_MAI!$E$2:$O$20,8,0)</f>
        <v>0</v>
      </c>
      <c r="F4" s="363" t="n">
        <f aca="false">IFERROR(VLOOKUP($A4,VYB_MAI!$E$2:$O$20,3,0),0)</f>
        <v>0</v>
      </c>
      <c r="G4" s="363" t="n">
        <f aca="false">IFERROR(VLOOKUP($A4,[4]подтв!$a$5:$F$240,6,0),0)+(IFERROR(VLOOKUP($A4,[4]подтв!$k$5:$L$240,2,0),0)-IFERROR(VLOOKUP($A4,[4]подтв!$a$5:$F$240,6,0),0))</f>
        <v>33</v>
      </c>
      <c r="H4" s="363" t="n">
        <f aca="false">IFERROR(VLOOKUP($A4,[4]stop!$a$4:$C$390,3,0),0)</f>
        <v>0</v>
      </c>
      <c r="I4" s="363" t="n">
        <f aca="false">IFERROR(VLOOKUP($A4,[4]planned!$a$5:$C$240,3,0),0)</f>
        <v>0</v>
      </c>
      <c r="J4" s="363" t="n">
        <f aca="false">IFERROR(VLOOKUP($A4,[4]operate!$a$5:$C$240,3,0),0)</f>
        <v>5</v>
      </c>
      <c r="K4" s="364" t="n">
        <f aca="false">IFERROR(VLOOKUP($A4,[4]insp!$a$5:$C$240,3,0),0)</f>
        <v>28</v>
      </c>
      <c r="L4" s="365"/>
      <c r="M4" s="365"/>
      <c r="N4" s="365"/>
      <c r="O4" s="358"/>
      <c r="P4" s="358"/>
      <c r="Q4" s="358"/>
      <c r="R4" s="358"/>
      <c r="S4" s="358"/>
      <c r="T4" s="292"/>
      <c r="U4" s="197"/>
      <c r="V4" s="197"/>
      <c r="Y4" s="366"/>
      <c r="Z4" s="367"/>
      <c r="AA4" s="367"/>
      <c r="AB4" s="368"/>
      <c r="AC4" s="369"/>
    </row>
    <row r="5" customFormat="false" ht="18.2" hidden="true" customHeight="false" outlineLevel="1" collapsed="false">
      <c r="A5" s="185" t="s">
        <v>130</v>
      </c>
      <c r="B5" s="363" t="n">
        <f aca="false">IFERROR(VLOOKUP($A5,табель!$A$4:$J$27,10,0),0)</f>
        <v>24</v>
      </c>
      <c r="C5" s="363" t="n">
        <f aca="false">VLOOKUP($A5,VYB_MAI!$E$2:$O$20,9,0)</f>
        <v>6</v>
      </c>
      <c r="D5" s="363" t="n">
        <f aca="false">VLOOKUP($A5,VYB_MAI!$E$2:$O$20,7,0)</f>
        <v>18</v>
      </c>
      <c r="E5" s="363" t="n">
        <f aca="false">VLOOKUP($A5,VYB_MAI!$E$2:$O$20,8,0)</f>
        <v>0</v>
      </c>
      <c r="F5" s="363" t="n">
        <f aca="false">IFERROR(VLOOKUP($A5,VYB_MAI!$E$2:$O$20,3,0),0)</f>
        <v>0</v>
      </c>
      <c r="G5" s="363" t="n">
        <f aca="false">IFERROR(VLOOKUP($A5,[4]подтв!$a$5:$F$240,6,0),0)+(IFERROR(VLOOKUP($A5,[4]подтв!$k$5:$L$240,2,0),0)-IFERROR(VLOOKUP($A5,[4]подтв!$a$5:$F$240,6,0),0))</f>
        <v>30</v>
      </c>
      <c r="H5" s="363" t="n">
        <f aca="false">IFERROR(VLOOKUP($A5,[4]stop!$a$4:$C$390,3,0),0)</f>
        <v>8</v>
      </c>
      <c r="I5" s="363" t="n">
        <f aca="false">IFERROR(VLOOKUP($A5,[4]planned!$a$5:$C$240,3,0),0)</f>
        <v>22</v>
      </c>
      <c r="J5" s="363" t="n">
        <f aca="false">IFERROR(VLOOKUP($A5,[4]operate!$a$5:$C$240,3,0),0)</f>
        <v>0</v>
      </c>
      <c r="K5" s="364" t="n">
        <f aca="false">IFERROR(VLOOKUP($A5,[4]insp!$a$5:$C$240,3,0),0)</f>
        <v>0</v>
      </c>
      <c r="L5" s="365"/>
      <c r="M5" s="365"/>
      <c r="N5" s="365"/>
      <c r="O5" s="358"/>
      <c r="P5" s="358"/>
      <c r="Q5" s="358"/>
      <c r="R5" s="358"/>
      <c r="S5" s="358"/>
      <c r="T5" s="292"/>
      <c r="U5" s="197"/>
      <c r="V5" s="197"/>
      <c r="Y5" s="366"/>
      <c r="Z5" s="367"/>
      <c r="AA5" s="367"/>
      <c r="AB5" s="368"/>
      <c r="AC5" s="369"/>
    </row>
    <row r="6" customFormat="false" ht="18.2" hidden="true" customHeight="false" outlineLevel="1" collapsed="false">
      <c r="A6" s="185" t="s">
        <v>132</v>
      </c>
      <c r="B6" s="363" t="n">
        <f aca="false">IFERROR(VLOOKUP($A6,табель!$A$4:$J$27,10,0),0)</f>
        <v>24</v>
      </c>
      <c r="C6" s="363" t="n">
        <f aca="false">VLOOKUP($A6,VYB_MAI!$E$2:$O$20,9,0)</f>
        <v>5</v>
      </c>
      <c r="D6" s="363" t="n">
        <f aca="false">VLOOKUP($A6,VYB_MAI!$E$2:$O$20,7,0)</f>
        <v>1</v>
      </c>
      <c r="E6" s="363" t="n">
        <f aca="false">VLOOKUP($A6,VYB_MAI!$E$2:$O$20,8,0)</f>
        <v>0</v>
      </c>
      <c r="F6" s="363" t="n">
        <f aca="false">IFERROR(VLOOKUP($A6,VYB_MAI!$E$2:$O$20,3,0),0)</f>
        <v>0</v>
      </c>
      <c r="G6" s="363" t="n">
        <f aca="false">IFERROR(VLOOKUP($A6,[4]подтв!$a$5:$F$240,6,0),0)+(IFERROR(VLOOKUP($A6,[4]подтв!$k$5:$L$240,2,0),0)-IFERROR(VLOOKUP($A6,[4]подтв!$a$5:$F$240,6,0),0))</f>
        <v>23</v>
      </c>
      <c r="H6" s="363" t="n">
        <f aca="false">IFERROR(VLOOKUP($A6,[4]stop!$a$4:$C$390,3,0),0)</f>
        <v>4</v>
      </c>
      <c r="I6" s="363" t="n">
        <f aca="false">IFERROR(VLOOKUP($A6,[4]planned!$a$5:$C$240,3,0),0)</f>
        <v>0</v>
      </c>
      <c r="J6" s="363" t="n">
        <f aca="false">IFERROR(VLOOKUP($A6,[4]operate!$a$5:$C$240,3,0),0)</f>
        <v>15.5</v>
      </c>
      <c r="K6" s="364" t="n">
        <f aca="false">IFERROR(VLOOKUP($A6,[4]insp!$a$5:$C$240,3,0),0)</f>
        <v>3.5</v>
      </c>
      <c r="L6" s="365"/>
      <c r="M6" s="365"/>
      <c r="N6" s="365"/>
      <c r="O6" s="358"/>
      <c r="P6" s="358"/>
      <c r="Q6" s="358"/>
      <c r="R6" s="358"/>
      <c r="S6" s="358"/>
      <c r="T6" s="292"/>
      <c r="U6" s="197"/>
      <c r="V6" s="197"/>
      <c r="Y6" s="366"/>
      <c r="Z6" s="367"/>
      <c r="AA6" s="367"/>
      <c r="AB6" s="368"/>
      <c r="AC6" s="369"/>
    </row>
    <row r="7" customFormat="false" ht="18.2" hidden="true" customHeight="false" outlineLevel="1" collapsed="false">
      <c r="A7" s="185" t="s">
        <v>134</v>
      </c>
      <c r="B7" s="363" t="n">
        <f aca="false">IFERROR(VLOOKUP($A7,табель!$A$4:$J$27,10,0),0)</f>
        <v>24</v>
      </c>
      <c r="C7" s="363" t="n">
        <f aca="false">VLOOKUP($A7,VYB_MAI!$E$2:$O$20,9,0)</f>
        <v>0</v>
      </c>
      <c r="D7" s="363" t="n">
        <f aca="false">VLOOKUP($A7,VYB_MAI!$E$2:$O$20,7,0)</f>
        <v>28</v>
      </c>
      <c r="E7" s="363" t="n">
        <f aca="false">VLOOKUP($A7,VYB_MAI!$E$2:$O$20,8,0)</f>
        <v>7</v>
      </c>
      <c r="F7" s="363" t="n">
        <f aca="false">IFERROR(VLOOKUP($A7,VYB_MAI!$E$2:$O$20,3,0),0)</f>
        <v>0</v>
      </c>
      <c r="G7" s="363" t="n">
        <f aca="false">IFERROR(VLOOKUP($A7,[4]подтв!$a$5:$F$240,6,0),0)+(IFERROR(VLOOKUP($A7,[4]подтв!$k$5:$L$240,2,0),0)-IFERROR(VLOOKUP($A7,[4]подтв!$a$5:$F$240,6,0),0))</f>
        <v>21</v>
      </c>
      <c r="H7" s="363" t="n">
        <f aca="false">IFERROR(VLOOKUP($A7,[4]stop!$a$4:$C$390,3,0),0)</f>
        <v>0</v>
      </c>
      <c r="I7" s="363" t="n">
        <f aca="false">IFERROR(VLOOKUP($A7,[4]planned!$a$5:$C$240,3,0),0)</f>
        <v>18</v>
      </c>
      <c r="J7" s="363" t="n">
        <f aca="false">IFERROR(VLOOKUP($A7,[4]operate!$a$5:$C$240,3,0),0)</f>
        <v>3</v>
      </c>
      <c r="K7" s="364" t="n">
        <f aca="false">IFERROR(VLOOKUP($A7,[4]insp!$a$5:$C$240,3,0),0)</f>
        <v>0</v>
      </c>
      <c r="L7" s="365"/>
      <c r="M7" s="365"/>
      <c r="N7" s="365"/>
      <c r="O7" s="358"/>
      <c r="P7" s="358"/>
      <c r="Q7" s="358"/>
      <c r="R7" s="358"/>
      <c r="S7" s="358"/>
      <c r="T7" s="292"/>
      <c r="U7" s="197"/>
      <c r="V7" s="197"/>
      <c r="Y7" s="366"/>
      <c r="Z7" s="367"/>
      <c r="AA7" s="367"/>
      <c r="AB7" s="368"/>
      <c r="AC7" s="369"/>
    </row>
    <row r="8" customFormat="false" ht="18.2" hidden="true" customHeight="false" outlineLevel="1" collapsed="false">
      <c r="A8" s="292" t="s">
        <v>124</v>
      </c>
      <c r="B8" s="363" t="n">
        <f aca="false">IFERROR(VLOOKUP($A8,табель!$A$4:$J$27,10,0),0)</f>
        <v>46.6</v>
      </c>
      <c r="C8" s="363" t="n">
        <f aca="false">VLOOKUP($A8,VYB_MAI!$E$2:$O$20,9,0)</f>
        <v>23.2</v>
      </c>
      <c r="D8" s="363" t="n">
        <f aca="false">VLOOKUP($A8,VYB_MAI!$E$2:$O$20,7,0)</f>
        <v>0</v>
      </c>
      <c r="E8" s="363" t="n">
        <f aca="false">VLOOKUP($A8,VYB_MAI!$E$2:$O$20,8,0)</f>
        <v>0</v>
      </c>
      <c r="F8" s="363" t="n">
        <f aca="false">IFERROR(VLOOKUP($A8,VYB_MAI!$E$2:$O$20,3,0),0)</f>
        <v>0</v>
      </c>
      <c r="G8" s="363" t="n">
        <f aca="false">IFERROR(VLOOKUP($A8,[4]подтв!$a$5:$F$240,6,0),0)+(IFERROR(VLOOKUP($A8,[4]подтв!$k$5:$L$240,2,0),0)-IFERROR(VLOOKUP($A8,[4]подтв!$a$5:$F$240,6,0),0))</f>
        <v>21.1</v>
      </c>
      <c r="H8" s="363" t="n">
        <f aca="false">IFERROR(VLOOKUP($A8,[4]stop!$a$4:$C$390,3,0),0)</f>
        <v>2.1</v>
      </c>
      <c r="I8" s="363" t="n">
        <f aca="false">IFERROR(VLOOKUP($A8,[4]planned!$a$5:$C$240,3,0),0)</f>
        <v>0</v>
      </c>
      <c r="J8" s="363" t="n">
        <f aca="false">IFERROR(VLOOKUP($A8,[4]operate!$a$5:$C$240,3,0),0)</f>
        <v>0</v>
      </c>
      <c r="K8" s="364" t="n">
        <f aca="false">IFERROR(VLOOKUP($A8,[4]insp!$a$5:$C$240,3,0),0)</f>
        <v>18</v>
      </c>
      <c r="L8" s="365"/>
      <c r="M8" s="365"/>
      <c r="N8" s="365"/>
      <c r="O8" s="358"/>
      <c r="P8" s="358"/>
      <c r="Q8" s="358"/>
      <c r="R8" s="358"/>
      <c r="S8" s="358"/>
      <c r="T8" s="292"/>
      <c r="U8" s="197"/>
      <c r="V8" s="197"/>
      <c r="Y8" s="366"/>
      <c r="Z8" s="367"/>
      <c r="AA8" s="367"/>
      <c r="AB8" s="368"/>
      <c r="AC8" s="369"/>
    </row>
    <row r="9" customFormat="false" ht="18.2" hidden="true" customHeight="false" outlineLevel="1" collapsed="false">
      <c r="A9" s="292" t="s">
        <v>122</v>
      </c>
      <c r="B9" s="363" t="n">
        <f aca="false">IFERROR(VLOOKUP($A9,табель!$A$4:$J$27,10,0),0)</f>
        <v>35.3</v>
      </c>
      <c r="C9" s="363" t="n">
        <f aca="false">VLOOKUP($A9,VYB_MAI!$E$2:$O$20,9,0)</f>
        <v>13.8</v>
      </c>
      <c r="D9" s="363" t="n">
        <f aca="false">VLOOKUP($A9,VYB_MAI!$E$2:$O$20,7,0)</f>
        <v>2</v>
      </c>
      <c r="E9" s="363" t="n">
        <f aca="false">VLOOKUP($A9,VYB_MAI!$E$2:$O$20,8,0)</f>
        <v>0</v>
      </c>
      <c r="F9" s="363" t="n">
        <f aca="false">IFERROR(VLOOKUP($A9,VYB_MAI!$E$2:$O$20,3,0),0)</f>
        <v>0</v>
      </c>
      <c r="G9" s="363" t="n">
        <f aca="false">IFERROR(VLOOKUP($A9,[4]подтв!$a$5:$F$240,6,0),0)+(IFERROR(VLOOKUP($A9,[4]подтв!$k$5:$L$240,2,0),0)-IFERROR(VLOOKUP($A9,[4]подтв!$a$5:$F$240,6,0),0))</f>
        <v>0</v>
      </c>
      <c r="H9" s="363" t="n">
        <f aca="false">IFERROR(VLOOKUP($A9,[4]stop!$a$4:$C$390,3,0),0)</f>
        <v>0</v>
      </c>
      <c r="I9" s="363" t="n">
        <f aca="false">IFERROR(VLOOKUP($A9,[4]planned!$a$5:$C$240,3,0),0)</f>
        <v>0</v>
      </c>
      <c r="J9" s="363" t="n">
        <f aca="false">IFERROR(VLOOKUP($A9,[4]operate!$a$5:$C$240,3,0),0)</f>
        <v>0</v>
      </c>
      <c r="K9" s="364" t="n">
        <f aca="false">IFERROR(VLOOKUP($A9,[4]insp!$a$5:$C$240,3,0),0)</f>
        <v>0</v>
      </c>
      <c r="L9" s="365"/>
      <c r="M9" s="365"/>
      <c r="N9" s="365"/>
      <c r="O9" s="358"/>
      <c r="P9" s="358"/>
      <c r="Q9" s="358"/>
      <c r="R9" s="358"/>
      <c r="S9" s="358"/>
      <c r="T9" s="292"/>
      <c r="U9" s="197"/>
      <c r="V9" s="197"/>
      <c r="Y9" s="366"/>
      <c r="Z9" s="367"/>
      <c r="AA9" s="367"/>
      <c r="AB9" s="368"/>
      <c r="AC9" s="369"/>
    </row>
    <row r="10" customFormat="false" ht="18.2" hidden="true" customHeight="false" outlineLevel="1" collapsed="false">
      <c r="A10" s="292" t="s">
        <v>117</v>
      </c>
      <c r="B10" s="363" t="n">
        <f aca="false">IFERROR(VLOOKUP($A10,табель!$A$4:$J$27,10,0),0)</f>
        <v>0</v>
      </c>
      <c r="C10" s="363" t="n">
        <f aca="false">VLOOKUP($A10,VYB_MAI!$E$2:$O$20,9,0)</f>
        <v>0</v>
      </c>
      <c r="D10" s="363" t="n">
        <f aca="false">VLOOKUP($A10,VYB_MAI!$E$2:$O$20,7,0)</f>
        <v>0</v>
      </c>
      <c r="E10" s="363" t="n">
        <f aca="false">VLOOKUP($A10,VYB_MAI!$E$2:$O$20,8,0)</f>
        <v>0</v>
      </c>
      <c r="F10" s="363" t="n">
        <f aca="false">IFERROR(VLOOKUP($A10,VYB_MAI!$E$2:$O$20,3,0),0)</f>
        <v>0</v>
      </c>
      <c r="G10" s="363" t="n">
        <f aca="false">IFERROR(VLOOKUP($A10,[4]подтв!$a$5:$F$240,6,0),0)+(IFERROR(VLOOKUP($A10,[4]подтв!$k$5:$L$240,2,0),0)-IFERROR(VLOOKUP($A10,[4]подтв!$a$5:$F$240,6,0),0))</f>
        <v>0</v>
      </c>
      <c r="H10" s="363" t="n">
        <f aca="false">IFERROR(VLOOKUP($A10,[4]stop!$a$4:$C$390,3,0),0)</f>
        <v>0</v>
      </c>
      <c r="I10" s="363" t="n">
        <f aca="false">IFERROR(VLOOKUP($A10,[4]planned!$a$5:$C$240,3,0),0)</f>
        <v>0</v>
      </c>
      <c r="J10" s="363" t="n">
        <f aca="false">IFERROR(VLOOKUP($A10,[4]operate!$a$5:$C$240,3,0),0)</f>
        <v>0</v>
      </c>
      <c r="K10" s="364" t="n">
        <f aca="false">IFERROR(VLOOKUP($A10,[4]insp!$a$5:$C$240,3,0),0)</f>
        <v>0</v>
      </c>
      <c r="L10" s="365"/>
      <c r="M10" s="365"/>
      <c r="N10" s="365"/>
      <c r="O10" s="358"/>
      <c r="P10" s="358"/>
      <c r="Q10" s="358"/>
      <c r="R10" s="358"/>
      <c r="S10" s="358"/>
      <c r="T10" s="292"/>
      <c r="U10" s="197"/>
      <c r="V10" s="197"/>
      <c r="Y10" s="366"/>
      <c r="Z10" s="367"/>
      <c r="AA10" s="367"/>
      <c r="AB10" s="368"/>
      <c r="AC10" s="369"/>
    </row>
    <row r="11" customFormat="false" ht="18.2" hidden="true" customHeight="false" outlineLevel="1" collapsed="false">
      <c r="A11" s="292" t="s">
        <v>120</v>
      </c>
      <c r="B11" s="363" t="n">
        <f aca="false">IFERROR(VLOOKUP($A11,табель!$A$4:$J$27,10,0),0)</f>
        <v>32</v>
      </c>
      <c r="C11" s="363" t="n">
        <f aca="false">VLOOKUP($A11,VYB_MAI!$E$2:$O$20,9,0)</f>
        <v>13.8</v>
      </c>
      <c r="D11" s="363" t="n">
        <f aca="false">VLOOKUP($A11,VYB_MAI!$E$2:$O$20,7,0)</f>
        <v>0</v>
      </c>
      <c r="E11" s="363" t="n">
        <f aca="false">VLOOKUP($A11,VYB_MAI!$E$2:$O$20,8,0)</f>
        <v>2</v>
      </c>
      <c r="F11" s="363" t="n">
        <f aca="false">IFERROR(VLOOKUP($A11,VYB_MAI!$E$2:$O$20,3,0),0)</f>
        <v>0</v>
      </c>
      <c r="G11" s="363" t="n">
        <f aca="false">IFERROR(VLOOKUP($A11,[4]подтв!$a$5:$F$240,6,0),0)+(IFERROR(VLOOKUP($A11,[4]подтв!$k$5:$L$240,2,0),0)-IFERROR(VLOOKUP($A11,[4]подтв!$a$5:$F$240,6,0),0))</f>
        <v>19.5</v>
      </c>
      <c r="H11" s="363" t="n">
        <f aca="false">IFERROR(VLOOKUP($A11,[4]stop!$a$4:$C$390,3,0),0)</f>
        <v>0</v>
      </c>
      <c r="I11" s="363" t="n">
        <f aca="false">IFERROR(VLOOKUP($A11,[4]planned!$a$5:$C$240,3,0),0)</f>
        <v>0</v>
      </c>
      <c r="J11" s="363" t="n">
        <f aca="false">IFERROR(VLOOKUP($A11,[4]operate!$a$5:$C$240,3,0),0)</f>
        <v>4.5</v>
      </c>
      <c r="K11" s="364" t="n">
        <f aca="false">IFERROR(VLOOKUP($A11,[4]insp!$a$5:$C$240,3,0),0)</f>
        <v>15</v>
      </c>
      <c r="L11" s="365"/>
      <c r="M11" s="365"/>
      <c r="N11" s="365"/>
      <c r="O11" s="358"/>
      <c r="P11" s="358"/>
      <c r="Q11" s="358"/>
      <c r="R11" s="358"/>
      <c r="S11" s="358"/>
      <c r="T11" s="358"/>
      <c r="U11" s="197"/>
      <c r="V11" s="197"/>
      <c r="Y11" s="366"/>
      <c r="Z11" s="367"/>
      <c r="AA11" s="367"/>
      <c r="AB11" s="368"/>
      <c r="AC11" s="369"/>
    </row>
    <row r="12" customFormat="false" ht="18.2" hidden="true" customHeight="false" outlineLevel="1" collapsed="false">
      <c r="A12" s="292" t="s">
        <v>116</v>
      </c>
      <c r="B12" s="262"/>
      <c r="C12" s="370"/>
      <c r="D12" s="370"/>
      <c r="E12" s="370"/>
      <c r="F12" s="262"/>
      <c r="G12" s="363" t="n">
        <f aca="false">IFERROR(VLOOKUP($A12,[4]подтв!$a$5:$F$240,6,0),0)</f>
        <v>0</v>
      </c>
      <c r="H12" s="363" t="n">
        <f aca="false">IFERROR(VLOOKUP($A12,[4]stop!$a$4:$C$390,3,0),0)</f>
        <v>0</v>
      </c>
      <c r="I12" s="363" t="n">
        <f aca="false">IFERROR(VLOOKUP($A12,[4]planned!$a$5:$C$240,3,0),0)</f>
        <v>0</v>
      </c>
      <c r="J12" s="363" t="n">
        <f aca="false">IFERROR(VLOOKUP($A12,[4]operate!$a$5:$C$240,3,0),0)</f>
        <v>0</v>
      </c>
      <c r="K12" s="364" t="n">
        <f aca="false">IFERROR(VLOOKUP($A12,[4]insp!$a$5:$C$240,3,0),0)</f>
        <v>0</v>
      </c>
      <c r="L12" s="365"/>
      <c r="M12" s="365"/>
      <c r="N12" s="365"/>
      <c r="O12" s="358"/>
      <c r="P12" s="358"/>
      <c r="Q12" s="358"/>
      <c r="R12" s="358"/>
      <c r="S12" s="358"/>
      <c r="T12" s="358"/>
      <c r="U12" s="197"/>
      <c r="V12" s="197"/>
      <c r="Y12" s="366"/>
      <c r="Z12" s="367"/>
      <c r="AA12" s="367"/>
      <c r="AB12" s="368"/>
      <c r="AC12" s="369"/>
    </row>
    <row r="13" customFormat="false" ht="15.05" hidden="false" customHeight="false" outlineLevel="0" collapsed="false">
      <c r="A13" s="209" t="s">
        <v>116</v>
      </c>
      <c r="B13" s="371" t="n">
        <f aca="false">SUM(B2:B12)</f>
        <v>275.8</v>
      </c>
      <c r="C13" s="371" t="n">
        <f aca="false">SUM(C2:C12)</f>
        <v>97.6</v>
      </c>
      <c r="D13" s="371" t="n">
        <f aca="false">SUM(D2:D12)</f>
        <v>49.5</v>
      </c>
      <c r="E13" s="371" t="n">
        <f aca="false">SUM(E2:E12)</f>
        <v>9</v>
      </c>
      <c r="F13" s="371" t="n">
        <f aca="false">SUM(F2:F12)</f>
        <v>0</v>
      </c>
      <c r="G13" s="371" t="n">
        <f aca="false">SUM(G2:G12)</f>
        <v>166.6</v>
      </c>
      <c r="H13" s="371" t="n">
        <f aca="false">SUM(H2:H12)</f>
        <v>18.1</v>
      </c>
      <c r="I13" s="371" t="n">
        <f aca="false">SUM(I2:I12)</f>
        <v>42</v>
      </c>
      <c r="J13" s="371" t="n">
        <f aca="false">SUM(J2:J12)</f>
        <v>40</v>
      </c>
      <c r="K13" s="372" t="n">
        <f aca="false">SUM(K2:K12)</f>
        <v>66.5</v>
      </c>
      <c r="L13" s="365"/>
      <c r="M13" s="365"/>
      <c r="N13" s="365"/>
      <c r="O13" s="365"/>
      <c r="P13" s="365"/>
      <c r="Q13" s="365"/>
      <c r="R13" s="365"/>
      <c r="S13" s="365"/>
      <c r="T13" s="365"/>
      <c r="U13" s="197"/>
      <c r="V13" s="365"/>
      <c r="Y13" s="373" t="s">
        <v>895</v>
      </c>
      <c r="Z13" s="374" t="n">
        <v>0.0107638888888889</v>
      </c>
      <c r="AA13" s="375" t="n">
        <v>0.0303921568627451</v>
      </c>
      <c r="AB13" s="376" t="n">
        <v>0.0303921568627451</v>
      </c>
      <c r="AC13" s="377" t="n">
        <v>0.0303921568627451</v>
      </c>
    </row>
    <row r="14" customFormat="false" ht="15.05" hidden="true" customHeight="false" outlineLevel="1" collapsed="false">
      <c r="A14" s="198" t="s">
        <v>153</v>
      </c>
      <c r="B14" s="363" t="n">
        <f aca="false">IFERROR(VLOOKUP($A14,табель!$A$4:$J$27,10,0),0)</f>
        <v>16</v>
      </c>
      <c r="C14" s="363" t="n">
        <f aca="false">VLOOKUP($A14,VYB_MAI!$E$2:$O$20,9,0)</f>
        <v>1.3</v>
      </c>
      <c r="D14" s="363" t="n">
        <f aca="false">VLOOKUP($A14,VYB_MAI!$E$2:$O$20,7,0)</f>
        <v>12.5</v>
      </c>
      <c r="E14" s="363" t="n">
        <f aca="false">VLOOKUP($A14,VYB_MAI!$E$2:$O$20,8,0)</f>
        <v>5</v>
      </c>
      <c r="F14" s="363" t="n">
        <f aca="false">IFERROR(VLOOKUP($A14,VYB_MAI!$E$2:$O$20,3,0),0)</f>
        <v>0</v>
      </c>
      <c r="G14" s="363" t="n">
        <f aca="false">IFERROR(VLOOKUP($A14,[4]подтв!$a$5:$F$240,6,0),0)+(IFERROR(VLOOKUP($A14,[4]подтв!$k$5:$L$240,2,0),0)-IFERROR(VLOOKUP($A14,[4]подтв!$a$5:$F$240,6,0),0))</f>
        <v>16.5</v>
      </c>
      <c r="H14" s="363" t="n">
        <f aca="false">IFERROR(VLOOKUP($A14,[4]stop!$a$4:$C$390,3,0),0)</f>
        <v>7</v>
      </c>
      <c r="I14" s="363" t="n">
        <f aca="false">IFERROR(VLOOKUP($A14,[4]planned!$a$5:$C$240,3,0),0)</f>
        <v>6</v>
      </c>
      <c r="J14" s="363" t="n">
        <f aca="false">IFERROR(VLOOKUP($A14,[4]operate!$a$5:$C$240,3,0),0)</f>
        <v>5</v>
      </c>
      <c r="K14" s="364" t="n">
        <f aca="false">IFERROR(VLOOKUP($A14,[4]insp!$a$5:$C$240,3,0),0)</f>
        <v>0</v>
      </c>
      <c r="L14" s="365"/>
      <c r="M14" s="365"/>
      <c r="N14" s="365"/>
      <c r="O14" s="365"/>
      <c r="P14" s="197"/>
      <c r="Q14" s="197"/>
      <c r="R14" s="365"/>
      <c r="S14" s="365"/>
      <c r="T14" s="197"/>
      <c r="U14" s="197"/>
      <c r="V14" s="197"/>
      <c r="Y14" s="373" t="s">
        <v>896</v>
      </c>
      <c r="Z14" s="374" t="n">
        <v>0.0680555555555556</v>
      </c>
      <c r="AA14" s="378" t="n">
        <v>0.194117647058824</v>
      </c>
      <c r="AB14" s="379" t="n">
        <v>0.324092436974789</v>
      </c>
      <c r="AC14" s="380" t="n">
        <v>0.384307723089235</v>
      </c>
    </row>
    <row r="15" customFormat="false" ht="15.65" hidden="true" customHeight="false" outlineLevel="1" collapsed="false">
      <c r="A15" s="198" t="s">
        <v>151</v>
      </c>
      <c r="B15" s="363" t="n">
        <f aca="false">IFERROR(VLOOKUP($A15,табель!$A$4:$J$27,10,0),0)</f>
        <v>46.6</v>
      </c>
      <c r="C15" s="363" t="n">
        <f aca="false">VLOOKUP($A15,VYB_MAI!$E$2:$O$20,9,0)</f>
        <v>24</v>
      </c>
      <c r="D15" s="363" t="n">
        <f aca="false">VLOOKUP($A15,VYB_MAI!$E$2:$O$20,7,0)</f>
        <v>3.6</v>
      </c>
      <c r="E15" s="363" t="n">
        <f aca="false">VLOOKUP($A15,VYB_MAI!$E$2:$O$20,8,0)</f>
        <v>2</v>
      </c>
      <c r="F15" s="363" t="n">
        <f aca="false">IFERROR(VLOOKUP($A15,VYB_MAI!$E$2:$O$20,3,0),0)</f>
        <v>0</v>
      </c>
      <c r="G15" s="363" t="n">
        <f aca="false">IFERROR(VLOOKUP($A15,[4]подтв!$a$5:$F$240,6,0),0)+(IFERROR(VLOOKUP($A15,[4]подтв!$k$5:$L$240,2,0),0)-IFERROR(VLOOKUP($A15,[4]подтв!$a$5:$F$240,6,0),0))</f>
        <v>30</v>
      </c>
      <c r="H15" s="363" t="n">
        <f aca="false">IFERROR(VLOOKUP($A15,[4]stop!$a$4:$C$390,3,0),0)</f>
        <v>0</v>
      </c>
      <c r="I15" s="363" t="n">
        <f aca="false">IFERROR(VLOOKUP($A15,[4]planned!$a$5:$C$240,3,0),0)</f>
        <v>0</v>
      </c>
      <c r="J15" s="363" t="n">
        <f aca="false">IFERROR(VLOOKUP($A15,[4]operate!$a$5:$C$240,3,0),0)</f>
        <v>2</v>
      </c>
      <c r="K15" s="364" t="n">
        <f aca="false">IFERROR(VLOOKUP($A15,[4]insp!$a$5:$C$240,3,0),0)</f>
        <v>30</v>
      </c>
      <c r="L15" s="365"/>
      <c r="M15" s="365"/>
      <c r="N15" s="365"/>
      <c r="O15" s="365"/>
      <c r="P15" s="197"/>
      <c r="Q15" s="197"/>
      <c r="R15" s="365"/>
      <c r="S15" s="365"/>
      <c r="T15" s="197"/>
      <c r="U15" s="197"/>
      <c r="V15" s="197"/>
    </row>
    <row r="16" customFormat="false" ht="18.8" hidden="true" customHeight="false" outlineLevel="1" collapsed="false">
      <c r="A16" s="198" t="s">
        <v>155</v>
      </c>
      <c r="B16" s="363" t="n">
        <f aca="false">IFERROR(VLOOKUP($A16,табель!$A$4:$J$27,10,0),0)</f>
        <v>16</v>
      </c>
      <c r="C16" s="363" t="n">
        <f aca="false">VLOOKUP($A16,VYB_MAI!$E$2:$O$20,9,0)</f>
        <v>8</v>
      </c>
      <c r="D16" s="363" t="n">
        <f aca="false">VLOOKUP($A16,VYB_MAI!$E$2:$O$20,7,0)</f>
        <v>11.3</v>
      </c>
      <c r="E16" s="363" t="n">
        <f aca="false">VLOOKUP($A16,VYB_MAI!$E$2:$O$20,8,0)</f>
        <v>2</v>
      </c>
      <c r="F16" s="363" t="n">
        <f aca="false">IFERROR(VLOOKUP($A16,VYB_MAI!$E$2:$O$20,3,0),0)</f>
        <v>0</v>
      </c>
      <c r="G16" s="363" t="n">
        <f aca="false">IFERROR(VLOOKUP($A16,[4]подтв!$a$5:$F$240,6,0),0)+(IFERROR(VLOOKUP($A16,[4]подтв!$k$5:$L$240,2,0),0)-IFERROR(VLOOKUP($A16,[4]подтв!$a$5:$F$240,6,0),0))</f>
        <v>27.1</v>
      </c>
      <c r="H16" s="363" t="n">
        <f aca="false">IFERROR(VLOOKUP($A16,[4]stop!$a$4:$C$390,3,0),0)</f>
        <v>0</v>
      </c>
      <c r="I16" s="363" t="n">
        <f aca="false">IFERROR(VLOOKUP($A16,[4]planned!$a$5:$C$240,3,0),0)</f>
        <v>0</v>
      </c>
      <c r="J16" s="363" t="n">
        <f aca="false">IFERROR(VLOOKUP($A16,[4]operate!$a$5:$C$240,3,0),0)</f>
        <v>12</v>
      </c>
      <c r="K16" s="364" t="n">
        <f aca="false">IFERROR(VLOOKUP($A16,[4]insp!$a$5:$C$240,3,0),0)</f>
        <v>6.69999999999999</v>
      </c>
      <c r="L16" s="365"/>
      <c r="M16" s="365"/>
      <c r="N16" s="365"/>
      <c r="O16" s="365"/>
      <c r="P16" s="197"/>
      <c r="Q16" s="197"/>
      <c r="R16" s="365"/>
      <c r="S16" s="365"/>
      <c r="T16" s="185"/>
      <c r="U16" s="197"/>
      <c r="V16" s="197"/>
      <c r="Y16" s="359" t="s">
        <v>897</v>
      </c>
      <c r="Z16" s="360" t="s">
        <v>892</v>
      </c>
      <c r="AA16" s="361" t="s">
        <v>893</v>
      </c>
      <c r="AB16" s="381" t="s">
        <v>894</v>
      </c>
      <c r="AC16" s="381"/>
    </row>
    <row r="17" customFormat="false" ht="15.65" hidden="true" customHeight="false" outlineLevel="1" collapsed="false">
      <c r="A17" s="198" t="s">
        <v>157</v>
      </c>
      <c r="B17" s="363" t="n">
        <f aca="false">IFERROR(VLOOKUP($A17,табель!$A$4:$J$27,10,0),0)</f>
        <v>24</v>
      </c>
      <c r="C17" s="363" t="n">
        <f aca="false">VLOOKUP($A17,VYB_MAI!$E$2:$O$20,9,0)</f>
        <v>0</v>
      </c>
      <c r="D17" s="363" t="n">
        <f aca="false">VLOOKUP($A17,VYB_MAI!$E$2:$O$20,7,0)</f>
        <v>16</v>
      </c>
      <c r="E17" s="363" t="n">
        <f aca="false">VLOOKUP($A17,VYB_MAI!$E$2:$O$20,8,0)</f>
        <v>4</v>
      </c>
      <c r="F17" s="363" t="n">
        <f aca="false">IFERROR(VLOOKUP($A17,VYB_MAI!$E$2:$O$20,3,0),0)</f>
        <v>0</v>
      </c>
      <c r="G17" s="363" t="n">
        <f aca="false">IFERROR(VLOOKUP($A17,[4]подтв!$a$5:$F$240,6,0),0)+(IFERROR(VLOOKUP($A17,[4]подтв!$k$5:$L$240,2,0),0)-IFERROR(VLOOKUP($A17,[4]подтв!$a$5:$F$240,6,0),0))</f>
        <v>24.2</v>
      </c>
      <c r="H17" s="363" t="n">
        <f aca="false">IFERROR(VLOOKUP($A17,[4]stop!$a$4:$C$390,3,0),0)</f>
        <v>0</v>
      </c>
      <c r="I17" s="363" t="n">
        <f aca="false">IFERROR(VLOOKUP($A17,[4]planned!$a$5:$C$240,3,0),0)</f>
        <v>0</v>
      </c>
      <c r="J17" s="363" t="n">
        <f aca="false">IFERROR(VLOOKUP($A17,[4]operate!$a$5:$C$240,3,0),0)</f>
        <v>0.7</v>
      </c>
      <c r="K17" s="364" t="n">
        <f aca="false">IFERROR(VLOOKUP($A17,[4]insp!$a$5:$C$240,3,0),0)</f>
        <v>0</v>
      </c>
      <c r="L17" s="365"/>
      <c r="M17" s="365"/>
      <c r="N17" s="365"/>
      <c r="O17" s="365"/>
      <c r="P17" s="197"/>
      <c r="Q17" s="197"/>
      <c r="R17" s="365"/>
      <c r="S17" s="365"/>
      <c r="T17" s="185"/>
      <c r="U17" s="197"/>
      <c r="V17" s="197"/>
      <c r="Y17" s="382" t="s">
        <v>898</v>
      </c>
      <c r="Z17" s="383" t="s">
        <v>899</v>
      </c>
      <c r="AA17" s="383" t="n">
        <v>0</v>
      </c>
      <c r="AB17" s="384" t="s">
        <v>900</v>
      </c>
      <c r="AC17" s="385" t="s">
        <v>901</v>
      </c>
    </row>
    <row r="18" customFormat="false" ht="15.05" hidden="true" customHeight="false" outlineLevel="1" collapsed="false">
      <c r="A18" s="198" t="s">
        <v>159</v>
      </c>
      <c r="B18" s="363" t="n">
        <f aca="false">IFERROR(VLOOKUP($A18,табель!$A$4:$J$27,10,0),0)</f>
        <v>31.3</v>
      </c>
      <c r="C18" s="363" t="n">
        <f aca="false">VLOOKUP($A18,VYB_MAI!$E$2:$O$20,9,0)</f>
        <v>0</v>
      </c>
      <c r="D18" s="363" t="n">
        <f aca="false">VLOOKUP($A18,VYB_MAI!$E$2:$O$20,7,0)</f>
        <v>0</v>
      </c>
      <c r="E18" s="363" t="n">
        <f aca="false">VLOOKUP($A18,VYB_MAI!$E$2:$O$20,8,0)</f>
        <v>0.5</v>
      </c>
      <c r="F18" s="363" t="n">
        <f aca="false">IFERROR(VLOOKUP($A18,VYB_MAI!$E$2:$O$20,3,0),0)</f>
        <v>0</v>
      </c>
      <c r="G18" s="363" t="n">
        <f aca="false">IFERROR(VLOOKUP($A18,[4]подтв!$a$5:$F$240,6,0),0)+(IFERROR(VLOOKUP($A18,[4]подтв!$k$5:$L$240,2,0),0)-IFERROR(VLOOKUP($A18,[4]подтв!$a$5:$F$240,6,0),0))</f>
        <v>17.7</v>
      </c>
      <c r="H18" s="363" t="n">
        <f aca="false">IFERROR(VLOOKUP($A18,[4]stop!$a$4:$C$390,3,0),0)</f>
        <v>0</v>
      </c>
      <c r="I18" s="363" t="n">
        <f aca="false">IFERROR(VLOOKUP($A18,[4]planned!$a$5:$C$240,3,0),0)</f>
        <v>0</v>
      </c>
      <c r="J18" s="363" t="n">
        <f aca="false">IFERROR(VLOOKUP($A18,[4]operate!$a$5:$C$240,3,0),0)</f>
        <v>4.5</v>
      </c>
      <c r="K18" s="364" t="n">
        <f aca="false">IFERROR(VLOOKUP($A18,[4]insp!$a$5:$C$240,3,0),0)</f>
        <v>0</v>
      </c>
      <c r="L18" s="365"/>
      <c r="M18" s="365"/>
      <c r="N18" s="365"/>
      <c r="O18" s="365"/>
      <c r="P18" s="197"/>
      <c r="Q18" s="197"/>
      <c r="R18" s="365"/>
      <c r="S18" s="365"/>
      <c r="T18" s="185"/>
      <c r="U18" s="197"/>
      <c r="V18" s="197"/>
      <c r="Y18" s="386" t="s">
        <v>902</v>
      </c>
      <c r="Z18" s="387" t="n">
        <v>0.021875</v>
      </c>
      <c r="AA18" s="388" t="n">
        <v>0.0443165204678363</v>
      </c>
      <c r="AB18" s="376" t="n">
        <v>0.056</v>
      </c>
      <c r="AC18" s="377" t="n">
        <v>0.056</v>
      </c>
    </row>
    <row r="19" customFormat="false" ht="15.05" hidden="true" customHeight="false" outlineLevel="1" collapsed="false">
      <c r="A19" s="198" t="s">
        <v>147</v>
      </c>
      <c r="B19" s="363" t="n">
        <f aca="false">IFERROR(VLOOKUP($A19,табель!$A$4:$J$27,10,0),0)</f>
        <v>0</v>
      </c>
      <c r="C19" s="363" t="n">
        <f aca="false">VLOOKUP($A19,VYB_MAI!$E$2:$O$20,9,0)</f>
        <v>18</v>
      </c>
      <c r="D19" s="363" t="n">
        <f aca="false">VLOOKUP($A19,VYB_MAI!$E$2:$O$20,7,0)</f>
        <v>0</v>
      </c>
      <c r="E19" s="363" t="n">
        <f aca="false">VLOOKUP($A19,VYB_MAI!$E$2:$O$20,8,0)</f>
        <v>0</v>
      </c>
      <c r="F19" s="363" t="n">
        <f aca="false">IFERROR(VLOOKUP($A19,VYB_MAI!$E$2:$O$20,3,0),0)</f>
        <v>0</v>
      </c>
      <c r="G19" s="363" t="n">
        <f aca="false">IFERROR(VLOOKUP($A19,[4]подтв!$a$5:$F$240,6,0),0)+(IFERROR(VLOOKUP($A19,[4]подтв!$k$5:$L$240,2,0),0)-IFERROR(VLOOKUP($A19,[4]подтв!$a$5:$F$240,6,0),0))</f>
        <v>0</v>
      </c>
      <c r="H19" s="363" t="n">
        <f aca="false">IFERROR(VLOOKUP($A19,[4]stop!$a$4:$C$390,3,0),0)</f>
        <v>0</v>
      </c>
      <c r="I19" s="363" t="n">
        <f aca="false">IFERROR(VLOOKUP($A19,[4]planned!$a$5:$C$240,3,0),0)</f>
        <v>0</v>
      </c>
      <c r="J19" s="363" t="n">
        <f aca="false">IFERROR(VLOOKUP($A19,[4]operate!$a$5:$C$240,3,0),0)</f>
        <v>0</v>
      </c>
      <c r="K19" s="364" t="n">
        <f aca="false">IFERROR(VLOOKUP($A19,[4]insp!$a$5:$C$240,3,0),0)</f>
        <v>0</v>
      </c>
      <c r="L19" s="365"/>
      <c r="M19" s="365"/>
      <c r="N19" s="365"/>
      <c r="O19" s="365"/>
      <c r="P19" s="197"/>
      <c r="Q19" s="197"/>
      <c r="R19" s="365"/>
      <c r="S19" s="365"/>
      <c r="T19" s="185"/>
      <c r="U19" s="197"/>
      <c r="V19" s="197"/>
      <c r="Y19" s="373" t="s">
        <v>903</v>
      </c>
      <c r="Z19" s="374" t="n">
        <v>0.0748263888888891</v>
      </c>
      <c r="AA19" s="375" t="n">
        <v>0.167729572872861</v>
      </c>
      <c r="AB19" s="376" t="n">
        <v>0.09</v>
      </c>
      <c r="AC19" s="377" t="n">
        <v>0.05</v>
      </c>
    </row>
    <row r="20" customFormat="false" ht="15.05" hidden="true" customHeight="false" outlineLevel="1" collapsed="false">
      <c r="A20" s="198" t="s">
        <v>145</v>
      </c>
      <c r="B20" s="363" t="n">
        <f aca="false">IFERROR(VLOOKUP($A20,табель!$A$4:$J$27,10,0),0)</f>
        <v>38.6</v>
      </c>
      <c r="C20" s="363" t="n">
        <f aca="false">VLOOKUP($A20,VYB_MAI!$E$2:$O$20,9,0)</f>
        <v>18</v>
      </c>
      <c r="D20" s="363" t="n">
        <f aca="false">VLOOKUP($A20,VYB_MAI!$E$2:$O$20,7,0)</f>
        <v>0</v>
      </c>
      <c r="E20" s="363" t="n">
        <f aca="false">VLOOKUP($A20,VYB_MAI!$E$2:$O$20,8,0)</f>
        <v>6</v>
      </c>
      <c r="F20" s="363" t="n">
        <f aca="false">IFERROR(VLOOKUP($A20,VYB_MAI!$E$2:$O$20,3,0),0)</f>
        <v>0</v>
      </c>
      <c r="G20" s="363" t="n">
        <f aca="false">IFERROR(VLOOKUP($A20,[4]подтв!$a$5:$F$240,6,0),0)+(IFERROR(VLOOKUP($A20,[4]подтв!$k$5:$L$240,2,0),0)-IFERROR(VLOOKUP($A20,[4]подтв!$a$5:$F$240,6,0),0))</f>
        <v>12</v>
      </c>
      <c r="H20" s="363" t="n">
        <f aca="false">IFERROR(VLOOKUP($A20,[4]stop!$a$4:$C$390,3,0),0)</f>
        <v>0</v>
      </c>
      <c r="I20" s="363" t="n">
        <f aca="false">IFERROR(VLOOKUP($A20,[4]planned!$a$5:$C$240,3,0),0)</f>
        <v>0</v>
      </c>
      <c r="J20" s="363" t="n">
        <f aca="false">IFERROR(VLOOKUP($A20,[4]operate!$a$5:$C$240,3,0),0)</f>
        <v>0</v>
      </c>
      <c r="K20" s="364" t="n">
        <f aca="false">IFERROR(VLOOKUP($A20,[4]insp!$a$5:$C$240,3,0),0)</f>
        <v>12</v>
      </c>
      <c r="L20" s="365"/>
      <c r="M20" s="365"/>
      <c r="N20" s="365"/>
      <c r="O20" s="365"/>
      <c r="P20" s="197"/>
      <c r="Q20" s="197"/>
      <c r="R20" s="365"/>
      <c r="S20" s="365"/>
      <c r="T20" s="185"/>
      <c r="U20" s="197"/>
      <c r="V20" s="197"/>
      <c r="Y20" s="373" t="s">
        <v>904</v>
      </c>
      <c r="Z20" s="374" t="n">
        <v>0.0470486111111109</v>
      </c>
      <c r="AA20" s="375" t="n">
        <v>0.104485481004771</v>
      </c>
      <c r="AB20" s="376" t="n">
        <v>0.104485481004771</v>
      </c>
      <c r="AC20" s="377" t="n">
        <v>0.104</v>
      </c>
    </row>
    <row r="21" customFormat="false" ht="15.05" hidden="true" customHeight="false" outlineLevel="1" collapsed="false">
      <c r="A21" s="198" t="s">
        <v>149</v>
      </c>
      <c r="B21" s="363" t="n">
        <f aca="false">IFERROR(VLOOKUP($A21,табель!$A$4:$J$27,10,0),0)</f>
        <v>19.3</v>
      </c>
      <c r="C21" s="363" t="n">
        <f aca="false">VLOOKUP($A21,VYB_MAI!$E$2:$O$20,9,0)</f>
        <v>24</v>
      </c>
      <c r="D21" s="363" t="n">
        <f aca="false">VLOOKUP($A21,VYB_MAI!$E$2:$O$20,7,0)</f>
        <v>0</v>
      </c>
      <c r="E21" s="363" t="n">
        <f aca="false">VLOOKUP($A21,VYB_MAI!$E$2:$O$20,8,0)</f>
        <v>2</v>
      </c>
      <c r="F21" s="363" t="n">
        <f aca="false">IFERROR(VLOOKUP($A21,VYB_MAI!$E$2:$O$20,3,0),0)</f>
        <v>0</v>
      </c>
      <c r="G21" s="363" t="n">
        <f aca="false">IFERROR(VLOOKUP($A21,[4]подтв!$a$5:$F$240,6,0),0)+(IFERROR(VLOOKUP($A21,[4]подтв!$k$5:$L$240,2,0),0)-IFERROR(VLOOKUP($A21,[4]подтв!$a$5:$F$240,6,0),0))</f>
        <v>8</v>
      </c>
      <c r="H21" s="363" t="n">
        <f aca="false">IFERROR(VLOOKUP($A21,[4]stop!$a$4:$C$390,3,0),0)</f>
        <v>0</v>
      </c>
      <c r="I21" s="363" t="n">
        <f aca="false">IFERROR(VLOOKUP($A21,[4]planned!$a$5:$C$240,3,0),0)</f>
        <v>0</v>
      </c>
      <c r="J21" s="363" t="n">
        <f aca="false">IFERROR(VLOOKUP($A21,[4]operate!$a$5:$C$240,3,0),0)</f>
        <v>2</v>
      </c>
      <c r="K21" s="364" t="n">
        <f aca="false">IFERROR(VLOOKUP($A21,[4]insp!$a$5:$C$240,3,0),0)</f>
        <v>6</v>
      </c>
      <c r="L21" s="365"/>
      <c r="M21" s="365"/>
      <c r="N21" s="365"/>
      <c r="O21" s="365"/>
      <c r="P21" s="197"/>
      <c r="Q21" s="197"/>
      <c r="R21" s="365"/>
      <c r="S21" s="365"/>
      <c r="T21" s="185"/>
      <c r="U21" s="197"/>
      <c r="V21" s="197"/>
      <c r="Y21" s="373"/>
      <c r="Z21" s="374"/>
      <c r="AA21" s="375"/>
      <c r="AB21" s="376"/>
      <c r="AC21" s="377"/>
    </row>
    <row r="22" customFormat="false" ht="15.05" hidden="true" customHeight="false" outlineLevel="1" collapsed="false">
      <c r="A22" s="198" t="s">
        <v>161</v>
      </c>
      <c r="B22" s="363" t="n">
        <f aca="false">IFERROR(VLOOKUP($A22,табель!$A$4:$J$27,10,0),0)</f>
        <v>35.3</v>
      </c>
      <c r="C22" s="363" t="n">
        <f aca="false">VLOOKUP($A22,VYB_MAI!$E$2:$O$20,9,0)</f>
        <v>0</v>
      </c>
      <c r="D22" s="363" t="n">
        <f aca="false">VLOOKUP($A22,VYB_MAI!$E$2:$O$20,7,0)</f>
        <v>0</v>
      </c>
      <c r="E22" s="363" t="n">
        <f aca="false">VLOOKUP($A22,VYB_MAI!$E$2:$O$20,8,0)</f>
        <v>0</v>
      </c>
      <c r="F22" s="363" t="n">
        <f aca="false">IFERROR(VLOOKUP($A22,VYB_MAI!$E$2:$O$20,3,0),0)</f>
        <v>0</v>
      </c>
      <c r="G22" s="363" t="n">
        <f aca="false">IFERROR(VLOOKUP($A22,[4]подтв!$a$5:$F$240,6,0),0)+(IFERROR(VLOOKUP($A22,[4]подтв!$k$5:$L$240,2,0),0)-IFERROR(VLOOKUP($A22,[4]подтв!$a$5:$F$240,6,0),0))</f>
        <v>15</v>
      </c>
      <c r="H22" s="363" t="n">
        <f aca="false">IFERROR(VLOOKUP($A22,[4]stop!$a$4:$C$390,3,0),0)</f>
        <v>0</v>
      </c>
      <c r="I22" s="363" t="n">
        <f aca="false">IFERROR(VLOOKUP($A22,[4]planned!$a$5:$C$240,3,0),0)</f>
        <v>0</v>
      </c>
      <c r="J22" s="363" t="n">
        <f aca="false">IFERROR(VLOOKUP($A22,[4]operate!$a$5:$C$240,3,0),0)</f>
        <v>3</v>
      </c>
      <c r="K22" s="364" t="n">
        <f aca="false">IFERROR(VLOOKUP($A22,[4]insp!$a$5:$C$240,3,0),0)</f>
        <v>0</v>
      </c>
      <c r="L22" s="365"/>
      <c r="M22" s="365"/>
      <c r="N22" s="365"/>
      <c r="O22" s="365"/>
      <c r="P22" s="197"/>
      <c r="Q22" s="197"/>
      <c r="R22" s="365"/>
      <c r="S22" s="365"/>
      <c r="T22" s="185"/>
      <c r="U22" s="197"/>
      <c r="V22" s="197"/>
      <c r="Y22" s="373" t="s">
        <v>905</v>
      </c>
      <c r="Z22" s="374" t="n">
        <v>0.0365451388888889</v>
      </c>
      <c r="AA22" s="375" t="n">
        <v>0.0862720006230266</v>
      </c>
      <c r="AB22" s="376" t="n">
        <v>0.076</v>
      </c>
      <c r="AC22" s="377" t="n">
        <v>0.076</v>
      </c>
    </row>
    <row r="23" customFormat="false" ht="15.05" hidden="true" customHeight="false" outlineLevel="1" collapsed="false">
      <c r="A23" s="198" t="s">
        <v>163</v>
      </c>
      <c r="B23" s="363" t="n">
        <f aca="false">IFERROR(VLOOKUP($A23,табель!$A$4:$J$27,10,0),0)</f>
        <v>24</v>
      </c>
      <c r="C23" s="363" t="n">
        <f aca="false">VLOOKUP($A23,VYB_MAI!$E$2:$O$139,9,0)</f>
        <v>0</v>
      </c>
      <c r="D23" s="363" t="n">
        <f aca="false">VLOOKUP($A23,VYB_MAI!$E$2:$O$21,7,0)</f>
        <v>4.5</v>
      </c>
      <c r="E23" s="363" t="n">
        <f aca="false">VLOOKUP($A23,VYB_MAI!$E$2:$O$21,8,0)</f>
        <v>15.5</v>
      </c>
      <c r="F23" s="363" t="n">
        <f aca="false">IFERROR(VLOOKUP($A23,VYB_MAI!$E$2:$O$21,3,0),0)</f>
        <v>0</v>
      </c>
      <c r="G23" s="363" t="n">
        <f aca="false">IFERROR(VLOOKUP($A23,[4]подтв!$a$5:$F$240,6,0),0)+(IFERROR(VLOOKUP($A23,[4]подтв!$k$5:$L$240,2,0),0)-IFERROR(VLOOKUP($A23,[4]подтв!$a$5:$F$240,6,0),0))</f>
        <v>17.5</v>
      </c>
      <c r="H23" s="363" t="n">
        <f aca="false">IFERROR(VLOOKUP($A23,[4]stop!$a$4:$C$390,3,0),0)</f>
        <v>0</v>
      </c>
      <c r="I23" s="363" t="n">
        <f aca="false">IFERROR(VLOOKUP($A23,[4]planned!$a$5:$C$240,3,0),0)</f>
        <v>0</v>
      </c>
      <c r="J23" s="363" t="n">
        <f aca="false">IFERROR(VLOOKUP($A23,[4]operate!$a$5:$C$240,3,0),0)</f>
        <v>4</v>
      </c>
      <c r="K23" s="364" t="n">
        <f aca="false">IFERROR(VLOOKUP($A23,[4]insp!$a$5:$C$240,3,0),0)</f>
        <v>0</v>
      </c>
      <c r="L23" s="365"/>
      <c r="M23" s="365"/>
      <c r="N23" s="365"/>
      <c r="O23" s="365"/>
      <c r="P23" s="197"/>
      <c r="Q23" s="197"/>
      <c r="R23" s="365"/>
      <c r="S23" s="365"/>
      <c r="T23" s="185"/>
      <c r="U23" s="197"/>
      <c r="V23" s="197"/>
      <c r="Y23" s="373" t="s">
        <v>906</v>
      </c>
      <c r="Z23" s="374" t="n">
        <v>0.0459201388888889</v>
      </c>
      <c r="AA23" s="375" t="n">
        <v>0.104759382566586</v>
      </c>
      <c r="AB23" s="376" t="n">
        <v>0.065</v>
      </c>
      <c r="AC23" s="377" t="n">
        <v>0.065</v>
      </c>
    </row>
    <row r="24" customFormat="false" ht="15.05" hidden="true" customHeight="false" outlineLevel="1" collapsed="false">
      <c r="A24" s="198" t="s">
        <v>144</v>
      </c>
      <c r="B24" s="363"/>
      <c r="C24" s="363"/>
      <c r="D24" s="363"/>
      <c r="E24" s="363"/>
      <c r="F24" s="363"/>
      <c r="G24" s="363" t="n">
        <f aca="false">IFERROR(VLOOKUP($A24,[4]подтв!$a$5:$F$240,6,0),0)</f>
        <v>1.2</v>
      </c>
      <c r="H24" s="363" t="n">
        <f aca="false">IFERROR(VLOOKUP($A24,[4]stop!$a$4:$C$390,3,0),0)</f>
        <v>32.6</v>
      </c>
      <c r="I24" s="363" t="n">
        <f aca="false">IFERROR(VLOOKUP($A24,[4]planned!$a$5:$C$240,3,0),0)</f>
        <v>10.5</v>
      </c>
      <c r="J24" s="363" t="n">
        <f aca="false">IFERROR(VLOOKUP($A24,[4]operate!$a$5:$C$240,3,0),0)</f>
        <v>2.5</v>
      </c>
      <c r="K24" s="364" t="n">
        <f aca="false">IFERROR(VLOOKUP($A24,[4]insp!$a$5:$C$240,3,0),0)</f>
        <v>21.2</v>
      </c>
      <c r="L24" s="365"/>
      <c r="M24" s="365"/>
      <c r="N24" s="365"/>
      <c r="O24" s="365"/>
      <c r="P24" s="197"/>
      <c r="Q24" s="197"/>
      <c r="R24" s="365"/>
      <c r="S24" s="365"/>
      <c r="T24" s="185"/>
      <c r="U24" s="197"/>
      <c r="V24" s="197"/>
      <c r="Y24" s="373" t="s">
        <v>907</v>
      </c>
      <c r="Z24" s="374" t="n">
        <v>0.0151909722222222</v>
      </c>
      <c r="AA24" s="375" t="n">
        <v>0.0307383040935671</v>
      </c>
      <c r="AB24" s="376" t="n">
        <v>0.0307383040935671</v>
      </c>
      <c r="AC24" s="377" t="n">
        <v>0.031</v>
      </c>
    </row>
    <row r="25" customFormat="false" ht="15.05" hidden="false" customHeight="false" outlineLevel="0" collapsed="false">
      <c r="A25" s="209" t="s">
        <v>144</v>
      </c>
      <c r="B25" s="371" t="n">
        <f aca="false">SUM(B14:B24)</f>
        <v>251.1</v>
      </c>
      <c r="C25" s="371" t="n">
        <f aca="false">SUM(C14:C24)</f>
        <v>93.3</v>
      </c>
      <c r="D25" s="371" t="n">
        <f aca="false">SUM(D14:D24)</f>
        <v>47.9</v>
      </c>
      <c r="E25" s="371" t="n">
        <f aca="false">SUM(E14:E24)</f>
        <v>37</v>
      </c>
      <c r="F25" s="371" t="n">
        <f aca="false">SUM(F14:F24)</f>
        <v>0</v>
      </c>
      <c r="G25" s="371" t="n">
        <f aca="false">SUM(G14:G24)</f>
        <v>169.2</v>
      </c>
      <c r="H25" s="371" t="n">
        <f aca="false">SUM(H14:H24)</f>
        <v>39.6</v>
      </c>
      <c r="I25" s="371" t="n">
        <f aca="false">SUM(I14:I24)</f>
        <v>16.5</v>
      </c>
      <c r="J25" s="371" t="n">
        <f aca="false">SUM(J14:J24)</f>
        <v>35.7</v>
      </c>
      <c r="K25" s="372" t="n">
        <f aca="false">SUM(K14:K24)</f>
        <v>75.9</v>
      </c>
      <c r="L25" s="365"/>
      <c r="M25" s="365"/>
      <c r="N25" s="365"/>
      <c r="O25" s="365"/>
      <c r="P25" s="365"/>
      <c r="Q25" s="365"/>
      <c r="R25" s="365"/>
      <c r="S25" s="365"/>
      <c r="T25" s="185"/>
      <c r="U25" s="197"/>
      <c r="V25" s="365"/>
      <c r="Y25" s="373" t="s">
        <v>908</v>
      </c>
      <c r="Z25" s="374" t="n">
        <v>0.0273437499999998</v>
      </c>
      <c r="AA25" s="375" t="n">
        <v>0.0598108972997462</v>
      </c>
      <c r="AB25" s="376" t="n">
        <v>0.125</v>
      </c>
      <c r="AC25" s="377" t="n">
        <v>0.125</v>
      </c>
    </row>
    <row r="26" customFormat="false" ht="15.05" hidden="false" customHeight="false" outlineLevel="0" collapsed="false">
      <c r="A26" s="389" t="s">
        <v>797</v>
      </c>
      <c r="B26" s="390" t="n">
        <f aca="false">B13+B25</f>
        <v>526.9</v>
      </c>
      <c r="C26" s="390" t="n">
        <f aca="false">C13+C25</f>
        <v>190.9</v>
      </c>
      <c r="D26" s="390" t="n">
        <f aca="false">D13+D25</f>
        <v>97.4</v>
      </c>
      <c r="E26" s="390" t="n">
        <f aca="false">E13+E25</f>
        <v>46</v>
      </c>
      <c r="F26" s="390" t="n">
        <f aca="false">F13+F25</f>
        <v>0</v>
      </c>
      <c r="G26" s="390" t="n">
        <f aca="false">G13+G25</f>
        <v>335.8</v>
      </c>
      <c r="H26" s="390" t="n">
        <f aca="false">H13+H25</f>
        <v>57.7</v>
      </c>
      <c r="I26" s="390" t="n">
        <f aca="false">I13+I25</f>
        <v>58.5</v>
      </c>
      <c r="J26" s="390" t="n">
        <f aca="false">J13+J25</f>
        <v>75.7</v>
      </c>
      <c r="K26" s="390" t="n">
        <f aca="false">K13+K25</f>
        <v>142.4</v>
      </c>
      <c r="L26" s="365"/>
      <c r="M26" s="365"/>
      <c r="N26" s="365"/>
      <c r="O26" s="365"/>
      <c r="P26" s="365"/>
      <c r="Q26" s="365"/>
      <c r="R26" s="365"/>
      <c r="S26" s="365"/>
      <c r="T26" s="185"/>
      <c r="U26" s="197"/>
      <c r="V26" s="365"/>
      <c r="Y26" s="373" t="s">
        <v>909</v>
      </c>
      <c r="Z26" s="374" t="n">
        <v>0</v>
      </c>
      <c r="AA26" s="375" t="n">
        <v>0</v>
      </c>
      <c r="AB26" s="376" t="n">
        <v>0</v>
      </c>
      <c r="AC26" s="377" t="n">
        <v>0</v>
      </c>
    </row>
    <row r="27" customFormat="false" ht="15.05" hidden="false" customHeight="false" outlineLevel="0" collapsed="false">
      <c r="L27" s="197"/>
      <c r="M27" s="197"/>
      <c r="N27" s="197"/>
      <c r="O27" s="197"/>
      <c r="P27" s="197"/>
      <c r="Q27" s="197"/>
      <c r="R27" s="197"/>
      <c r="S27" s="197"/>
      <c r="T27" s="185"/>
      <c r="U27" s="197"/>
      <c r="V27" s="197"/>
      <c r="Y27" s="373" t="s">
        <v>896</v>
      </c>
      <c r="Z27" s="374" t="n">
        <v>0.120833333333333</v>
      </c>
      <c r="AA27" s="378" t="n">
        <v>0.286643427070501</v>
      </c>
      <c r="AB27" s="391" t="n">
        <v>0.337531800900557</v>
      </c>
      <c r="AC27" s="392" t="n">
        <v>0.377</v>
      </c>
    </row>
    <row r="28" customFormat="false" ht="15.05" hidden="true" customHeight="false" outlineLevel="1" collapsed="false">
      <c r="A28" s="266"/>
      <c r="B28" s="365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</row>
    <row r="29" customFormat="false" ht="15.05" hidden="true" customHeight="false" outlineLevel="1" collapsed="false">
      <c r="A29" s="365"/>
      <c r="B29" s="365"/>
      <c r="C29" s="365"/>
      <c r="D29" s="365"/>
      <c r="E29" s="365"/>
      <c r="F29" s="365"/>
      <c r="G29" s="365"/>
      <c r="H29" s="197"/>
      <c r="I29" s="197"/>
      <c r="J29" s="365"/>
      <c r="K29" s="197"/>
      <c r="L29" s="197"/>
      <c r="M29" s="197"/>
      <c r="N29" s="197"/>
      <c r="O29" s="393"/>
      <c r="P29" s="393"/>
      <c r="Q29" s="393"/>
      <c r="R29" s="197"/>
      <c r="S29" s="393"/>
      <c r="T29" s="393"/>
      <c r="U29" s="197"/>
      <c r="V29" s="197"/>
    </row>
    <row r="30" customFormat="false" ht="15.05" hidden="true" customHeight="false" outlineLevel="1" collapsed="false">
      <c r="A30" s="197"/>
      <c r="B30" s="365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</row>
    <row r="31" customFormat="false" ht="15.05" hidden="true" customHeight="false" outlineLevel="1" collapsed="false">
      <c r="A31" s="365"/>
      <c r="B31" s="365"/>
      <c r="C31" s="365"/>
      <c r="D31" s="365"/>
      <c r="E31" s="365"/>
      <c r="F31" s="365"/>
      <c r="G31" s="365"/>
      <c r="H31" s="197"/>
      <c r="I31" s="197"/>
      <c r="J31" s="365"/>
      <c r="K31" s="197"/>
      <c r="L31" s="197"/>
      <c r="M31" s="197"/>
      <c r="N31" s="197"/>
      <c r="O31" s="393"/>
      <c r="P31" s="393"/>
      <c r="Q31" s="393"/>
      <c r="R31" s="197"/>
      <c r="S31" s="393"/>
      <c r="T31" s="393"/>
      <c r="U31" s="197"/>
      <c r="V31" s="197"/>
    </row>
    <row r="32" customFormat="false" ht="15.05" hidden="true" customHeight="false" outlineLevel="1" collapsed="false">
      <c r="A32" s="197"/>
      <c r="B32" s="365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</row>
    <row r="33" customFormat="false" ht="15.05" hidden="true" customHeight="false" outlineLevel="1" collapsed="false">
      <c r="A33" s="365"/>
      <c r="B33" s="365"/>
      <c r="C33" s="365"/>
      <c r="D33" s="365"/>
      <c r="E33" s="365"/>
      <c r="F33" s="365"/>
      <c r="G33" s="365"/>
      <c r="H33" s="197"/>
      <c r="I33" s="197"/>
      <c r="J33" s="365"/>
      <c r="K33" s="197"/>
      <c r="L33" s="197"/>
      <c r="M33" s="197"/>
      <c r="N33" s="197"/>
      <c r="O33" s="393"/>
      <c r="P33" s="393"/>
      <c r="Q33" s="393"/>
      <c r="R33" s="197"/>
      <c r="S33" s="393"/>
      <c r="T33" s="393"/>
      <c r="U33" s="197"/>
      <c r="V33" s="197"/>
    </row>
    <row r="34" customFormat="false" ht="15.05" hidden="true" customHeight="false" outlineLevel="1" collapsed="false">
      <c r="A34" s="197"/>
      <c r="B34" s="365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</row>
    <row r="35" customFormat="false" ht="15.05" hidden="true" customHeight="false" outlineLevel="1" collapsed="false">
      <c r="A35" s="365"/>
      <c r="B35" s="365"/>
      <c r="C35" s="365"/>
      <c r="D35" s="365"/>
      <c r="E35" s="365"/>
      <c r="F35" s="365"/>
      <c r="G35" s="365"/>
      <c r="H35" s="197"/>
      <c r="I35" s="197"/>
      <c r="J35" s="365"/>
      <c r="K35" s="197"/>
      <c r="L35" s="197"/>
      <c r="M35" s="197"/>
      <c r="N35" s="197"/>
      <c r="O35" s="393"/>
      <c r="P35" s="393"/>
      <c r="Q35" s="393"/>
      <c r="R35" s="197"/>
      <c r="S35" s="393"/>
      <c r="T35" s="393"/>
      <c r="U35" s="197"/>
      <c r="V35" s="197"/>
    </row>
    <row r="36" customFormat="false" ht="15.05" hidden="true" customHeight="false" outlineLevel="1" collapsed="false">
      <c r="A36" s="197"/>
      <c r="B36" s="365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</row>
    <row r="37" customFormat="false" ht="15.05" hidden="true" customHeight="false" outlineLevel="1" collapsed="false">
      <c r="A37" s="365"/>
      <c r="B37" s="365"/>
      <c r="C37" s="365"/>
      <c r="D37" s="365"/>
      <c r="E37" s="365"/>
      <c r="F37" s="365"/>
      <c r="G37" s="365"/>
      <c r="H37" s="197"/>
      <c r="I37" s="197"/>
      <c r="J37" s="365"/>
      <c r="K37" s="197"/>
      <c r="L37" s="197"/>
      <c r="M37" s="197"/>
      <c r="N37" s="197"/>
      <c r="O37" s="393"/>
      <c r="P37" s="393"/>
      <c r="Q37" s="393"/>
      <c r="R37" s="197"/>
      <c r="S37" s="393"/>
      <c r="T37" s="393"/>
      <c r="U37" s="197"/>
      <c r="V37" s="197"/>
    </row>
    <row r="38" customFormat="false" ht="15.05" hidden="true" customHeight="false" outlineLevel="1" collapsed="false">
      <c r="A38" s="197"/>
      <c r="B38" s="365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</row>
    <row r="39" customFormat="false" ht="15.05" hidden="true" customHeight="false" outlineLevel="1" collapsed="false">
      <c r="A39" s="365"/>
      <c r="B39" s="365"/>
      <c r="C39" s="365"/>
      <c r="D39" s="365"/>
      <c r="E39" s="365"/>
      <c r="F39" s="365"/>
      <c r="G39" s="365"/>
      <c r="H39" s="197"/>
      <c r="I39" s="197"/>
      <c r="J39" s="365"/>
      <c r="K39" s="197"/>
      <c r="L39" s="197"/>
      <c r="M39" s="197"/>
      <c r="N39" s="197"/>
      <c r="O39" s="393"/>
      <c r="P39" s="393"/>
      <c r="Q39" s="393"/>
      <c r="R39" s="197"/>
      <c r="S39" s="393"/>
      <c r="T39" s="393"/>
      <c r="U39" s="197"/>
      <c r="V39" s="197"/>
    </row>
    <row r="40" customFormat="false" ht="15.05" hidden="true" customHeight="false" outlineLevel="1" collapsed="false">
      <c r="A40" s="197"/>
      <c r="B40" s="365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</row>
    <row r="41" customFormat="false" ht="15.05" hidden="true" customHeight="false" outlineLevel="1" collapsed="false">
      <c r="A41" s="365"/>
      <c r="B41" s="365"/>
      <c r="C41" s="365"/>
      <c r="D41" s="365"/>
      <c r="E41" s="365"/>
      <c r="F41" s="365"/>
      <c r="G41" s="365"/>
      <c r="H41" s="197"/>
      <c r="I41" s="197"/>
      <c r="J41" s="365"/>
      <c r="K41" s="197"/>
      <c r="L41" s="197"/>
      <c r="M41" s="197"/>
      <c r="N41" s="197"/>
      <c r="O41" s="393"/>
      <c r="P41" s="393"/>
      <c r="Q41" s="393"/>
      <c r="R41" s="197"/>
      <c r="S41" s="393"/>
      <c r="T41" s="393"/>
      <c r="U41" s="197"/>
      <c r="V41" s="197"/>
    </row>
    <row r="42" customFormat="false" ht="15.05" hidden="true" customHeight="false" outlineLevel="1" collapsed="false">
      <c r="A42" s="197"/>
      <c r="B42" s="365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</row>
    <row r="43" customFormat="false" ht="15.05" hidden="true" customHeight="false" outlineLevel="1" collapsed="false">
      <c r="A43" s="365"/>
      <c r="B43" s="365"/>
      <c r="C43" s="365"/>
      <c r="D43" s="365"/>
      <c r="E43" s="365"/>
      <c r="F43" s="365"/>
      <c r="G43" s="365"/>
      <c r="H43" s="197"/>
      <c r="I43" s="197"/>
      <c r="J43" s="365"/>
      <c r="K43" s="197"/>
      <c r="L43" s="197"/>
      <c r="M43" s="197"/>
      <c r="N43" s="197"/>
      <c r="O43" s="393"/>
      <c r="P43" s="393"/>
      <c r="Q43" s="393"/>
      <c r="R43" s="197"/>
      <c r="S43" s="393"/>
      <c r="T43" s="393"/>
      <c r="U43" s="197"/>
      <c r="V43" s="197"/>
    </row>
    <row r="44" customFormat="false" ht="15.05" hidden="true" customHeight="false" outlineLevel="1" collapsed="false">
      <c r="A44" s="197"/>
      <c r="B44" s="365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</row>
    <row r="45" customFormat="false" ht="15.05" hidden="true" customHeight="false" outlineLevel="1" collapsed="false">
      <c r="A45" s="365"/>
      <c r="B45" s="365"/>
      <c r="C45" s="365"/>
      <c r="D45" s="365"/>
      <c r="E45" s="365"/>
      <c r="F45" s="365"/>
      <c r="G45" s="365"/>
      <c r="H45" s="197"/>
      <c r="I45" s="197"/>
      <c r="J45" s="365"/>
      <c r="K45" s="197"/>
      <c r="L45" s="197"/>
      <c r="M45" s="197"/>
      <c r="N45" s="197"/>
      <c r="O45" s="393"/>
      <c r="P45" s="393"/>
      <c r="Q45" s="393"/>
      <c r="R45" s="197"/>
      <c r="S45" s="393"/>
      <c r="T45" s="393"/>
      <c r="U45" s="197"/>
      <c r="V45" s="197"/>
    </row>
    <row r="46" customFormat="false" ht="15.05" hidden="false" customHeight="false" outlineLevel="0" collapsed="false">
      <c r="E46" s="394" t="s">
        <v>144</v>
      </c>
      <c r="F46" s="395" t="s">
        <v>797</v>
      </c>
      <c r="G46" s="396" t="s">
        <v>138</v>
      </c>
      <c r="H46" s="397" t="s">
        <v>116</v>
      </c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</row>
    <row r="47" customFormat="false" ht="35.25" hidden="false" customHeight="true" outlineLevel="0" collapsed="false">
      <c r="A47" s="398" t="s">
        <v>910</v>
      </c>
      <c r="B47" s="399"/>
      <c r="C47" s="399"/>
      <c r="F47" s="399"/>
    </row>
    <row r="48" customFormat="false" ht="30.05" hidden="false" customHeight="true" outlineLevel="0" collapsed="false">
      <c r="A48" s="398" t="s">
        <v>911</v>
      </c>
      <c r="B48" s="399"/>
      <c r="C48" s="399"/>
      <c r="F48" s="399"/>
    </row>
    <row r="49" customFormat="false" ht="26.3" hidden="false" customHeight="true" outlineLevel="0" collapsed="false">
      <c r="A49" s="400" t="s">
        <v>912</v>
      </c>
      <c r="B49" s="401"/>
      <c r="C49" s="401"/>
      <c r="D49" s="186" t="n">
        <f aca="false">VYB_MAI!X25</f>
        <v>68.2</v>
      </c>
      <c r="E49" s="402" t="n">
        <f aca="false">VYB_MAI!X26</f>
        <v>0.130601302183072</v>
      </c>
      <c r="F49" s="401"/>
    </row>
    <row r="50" customFormat="false" ht="15.05" hidden="false" customHeight="false" outlineLevel="0" collapsed="false">
      <c r="A50" s="403" t="s">
        <v>913</v>
      </c>
      <c r="B50" s="403"/>
      <c r="C50" s="403"/>
      <c r="F50" s="403"/>
    </row>
    <row r="51" customFormat="false" ht="15.05" hidden="false" customHeight="false" outlineLevel="0" collapsed="false">
      <c r="A51" s="403" t="s">
        <v>914</v>
      </c>
      <c r="B51" s="403"/>
      <c r="C51" s="403"/>
      <c r="F51" s="403"/>
    </row>
    <row r="52" customFormat="false" ht="15.05" hidden="false" customHeight="false" outlineLevel="0" collapsed="false">
      <c r="A52" s="404" t="s">
        <v>915</v>
      </c>
      <c r="B52" s="404"/>
      <c r="C52" s="404"/>
      <c r="F52" s="404"/>
    </row>
    <row r="53" customFormat="false" ht="75.8" hidden="false" customHeight="true" outlineLevel="0" collapsed="false">
      <c r="A53" s="405" t="s">
        <v>916</v>
      </c>
      <c r="B53" s="405"/>
      <c r="C53" s="406" t="s">
        <v>917</v>
      </c>
      <c r="D53" s="402" t="n">
        <f aca="false">Q111/O111</f>
        <v>0.531601123595506</v>
      </c>
      <c r="E53" s="394" t="n">
        <f aca="false">Q109/O109</f>
        <v>0.470355731225297</v>
      </c>
      <c r="F53" s="395" t="n">
        <f aca="false">Q111/O111</f>
        <v>0.531601123595506</v>
      </c>
      <c r="G53" s="396" t="n">
        <f aca="false">Q113/O113</f>
        <v>26.875</v>
      </c>
      <c r="H53" s="397" t="n">
        <f aca="false">Q87/O87</f>
        <v>0.601503759398496</v>
      </c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</row>
    <row r="54" customFormat="false" ht="93" hidden="false" customHeight="true" outlineLevel="0" collapsed="false">
      <c r="A54" s="405" t="s">
        <v>918</v>
      </c>
      <c r="B54" s="405"/>
      <c r="C54" s="407" t="s">
        <v>919</v>
      </c>
      <c r="D54" s="340" t="n">
        <f aca="false">(O111+P111)/(H111+I111)</f>
        <v>0.707892882311487</v>
      </c>
      <c r="E54" s="394" t="n">
        <f aca="false">(O109+P109)/(H109+I109)</f>
        <v>0.675932699341624</v>
      </c>
      <c r="F54" s="395" t="n">
        <f aca="false">(O111+P111)/(H111+I111)</f>
        <v>0.707892882311487</v>
      </c>
      <c r="G54" s="408" t="n">
        <f aca="false">(O113+P113)/(H113+I113)</f>
        <v>0.915129151291513</v>
      </c>
      <c r="H54" s="397" t="n">
        <f aca="false">(O87+P87)/(H87+I87)</f>
        <v>0.737593473827328</v>
      </c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</row>
    <row r="55" customFormat="false" ht="73.6" hidden="false" customHeight="true" outlineLevel="0" collapsed="false">
      <c r="A55" s="405" t="s">
        <v>920</v>
      </c>
      <c r="B55" s="405"/>
      <c r="C55" s="409" t="s">
        <v>921</v>
      </c>
      <c r="D55" s="402" t="n">
        <f aca="false">(O111+P111+O113+P113)/(M113+M111)</f>
        <v>0.482333729216152</v>
      </c>
      <c r="E55" s="394" t="n">
        <f aca="false">(O109+P109)/(M109)</f>
        <v>0.55</v>
      </c>
      <c r="F55" s="395" t="n">
        <f aca="false">(O111+P111)/(M111)</f>
        <v>0.600418410041841</v>
      </c>
      <c r="G55" s="408" t="n">
        <f aca="false">(O113+P113)/M113</f>
        <v>0.365781710914454</v>
      </c>
      <c r="H55" s="397" t="n">
        <f aca="false">(O87+P87)/(M87)</f>
        <v>0.651260504201681</v>
      </c>
      <c r="I55" s="305"/>
      <c r="J55" s="305"/>
      <c r="K55" s="197"/>
      <c r="L55" s="197"/>
      <c r="M55" s="197"/>
      <c r="N55" s="197"/>
      <c r="O55" s="197"/>
      <c r="P55" s="197"/>
      <c r="Q55" s="197"/>
      <c r="R55" s="197"/>
      <c r="S55" s="197"/>
    </row>
    <row r="56" customFormat="false" ht="15.05" hidden="false" customHeight="false" outlineLevel="0" collapsed="false">
      <c r="A56" s="410" t="s">
        <v>922</v>
      </c>
      <c r="B56" s="410"/>
      <c r="C56" s="402" t="n">
        <f aca="false">(M111)/(L110-N111)</f>
        <v>0.713128729752771</v>
      </c>
      <c r="D56" s="340" t="n">
        <f aca="false">(M111/L110)</f>
        <v>0.63503511102676</v>
      </c>
      <c r="E56" s="394" t="n">
        <f aca="false">(M109)/(L108-N109)</f>
        <v>0.794326241134752</v>
      </c>
      <c r="F56" s="395" t="n">
        <f aca="false">(M111)/(L110-N111)</f>
        <v>0.713128729752771</v>
      </c>
      <c r="G56" s="408" t="n">
        <f aca="false">(M113)/L112</f>
        <v>0.832923832923833</v>
      </c>
      <c r="H56" s="397" t="n">
        <f aca="false">(M87)/(L86-N87)</f>
        <v>0.646488164532402</v>
      </c>
      <c r="I56" s="197"/>
      <c r="J56" s="197"/>
      <c r="K56" s="197"/>
      <c r="L56" s="197"/>
      <c r="M56" s="197"/>
      <c r="N56" s="197"/>
      <c r="O56" s="411"/>
      <c r="P56" s="197"/>
      <c r="Q56" s="197"/>
      <c r="R56" s="197"/>
      <c r="S56" s="197"/>
    </row>
    <row r="57" customFormat="false" ht="15.05" hidden="false" customHeight="false" outlineLevel="0" collapsed="false">
      <c r="A57" s="186" t="s">
        <v>923</v>
      </c>
      <c r="B57" s="186"/>
      <c r="C57" s="186"/>
      <c r="D57" s="186"/>
      <c r="E57" s="394" t="n">
        <f aca="false">(P109+Q109)/(L108-N109)</f>
        <v>0.246808510638298</v>
      </c>
      <c r="F57" s="395" t="n">
        <f aca="false">(P111+Q111)/(L110-N111)</f>
        <v>0.286018755328218</v>
      </c>
      <c r="G57" s="408"/>
      <c r="H57" s="397" t="n">
        <f aca="false">(P87+Q87)/(L86-N87)</f>
        <v>0.318199456732635</v>
      </c>
      <c r="I57" s="305"/>
      <c r="J57" s="305"/>
      <c r="K57" s="197"/>
      <c r="L57" s="197"/>
      <c r="M57" s="197"/>
      <c r="N57" s="197"/>
      <c r="O57" s="197"/>
      <c r="P57" s="197"/>
      <c r="Q57" s="197"/>
      <c r="R57" s="197"/>
      <c r="S57" s="197"/>
    </row>
    <row r="58" customFormat="false" ht="15.05" hidden="false" customHeight="false" outlineLevel="0" collapsed="false">
      <c r="A58" s="186" t="s">
        <v>924</v>
      </c>
      <c r="B58" s="186"/>
      <c r="C58" s="186"/>
      <c r="D58" s="186"/>
      <c r="E58" s="394" t="n">
        <f aca="false">O109/(L108-N109)</f>
        <v>0.35886524822695</v>
      </c>
      <c r="F58" s="395" t="n">
        <f aca="false">O111/(L110-N111)</f>
        <v>0.303495311167945</v>
      </c>
      <c r="G58" s="408"/>
      <c r="H58" s="397" t="n">
        <f aca="false">O87/(L86-N87)</f>
        <v>0.258051998447807</v>
      </c>
      <c r="I58" s="358"/>
      <c r="J58" s="358"/>
      <c r="K58" s="197"/>
      <c r="L58" s="197"/>
      <c r="M58" s="197"/>
      <c r="N58" s="197"/>
      <c r="O58" s="197"/>
      <c r="P58" s="197"/>
      <c r="Q58" s="197"/>
      <c r="R58" s="197"/>
      <c r="S58" s="197"/>
    </row>
    <row r="59" customFormat="false" ht="15.05" hidden="false" customHeight="false" outlineLevel="0" collapsed="false">
      <c r="G59" s="197"/>
      <c r="H59" s="197"/>
      <c r="I59" s="197"/>
      <c r="J59" s="197"/>
      <c r="K59" s="197"/>
      <c r="L59" s="197"/>
      <c r="M59" s="197"/>
      <c r="N59" s="197"/>
      <c r="O59" s="358"/>
      <c r="P59" s="358"/>
      <c r="Q59" s="358"/>
      <c r="R59" s="197"/>
      <c r="S59" s="197"/>
    </row>
    <row r="60" customFormat="false" ht="15.05" hidden="false" customHeight="false" outlineLevel="0" collapsed="false">
      <c r="H60" s="412" t="s">
        <v>925</v>
      </c>
      <c r="I60" s="412"/>
      <c r="J60" s="412"/>
      <c r="K60" s="412"/>
      <c r="L60" s="413" t="s">
        <v>809</v>
      </c>
      <c r="M60" s="413"/>
      <c r="N60" s="413"/>
      <c r="O60" s="413"/>
      <c r="P60" s="413"/>
    </row>
    <row r="61" customFormat="false" ht="60.1" hidden="false" customHeight="false" outlineLevel="0" collapsed="false">
      <c r="A61" s="262"/>
      <c r="B61" s="262" t="s">
        <v>882</v>
      </c>
      <c r="C61" s="370"/>
      <c r="D61" s="370" t="s">
        <v>926</v>
      </c>
      <c r="E61" s="370" t="s">
        <v>780</v>
      </c>
      <c r="F61" s="370" t="s">
        <v>927</v>
      </c>
      <c r="G61" s="370" t="s">
        <v>928</v>
      </c>
      <c r="H61" s="370" t="s">
        <v>929</v>
      </c>
      <c r="I61" s="370" t="s">
        <v>930</v>
      </c>
      <c r="J61" s="370" t="s">
        <v>931</v>
      </c>
      <c r="K61" s="370" t="s">
        <v>932</v>
      </c>
      <c r="L61" s="262" t="s">
        <v>882</v>
      </c>
      <c r="M61" s="370" t="s">
        <v>886</v>
      </c>
      <c r="N61" s="370" t="s">
        <v>887</v>
      </c>
      <c r="O61" s="370" t="s">
        <v>890</v>
      </c>
      <c r="P61" s="370" t="s">
        <v>888</v>
      </c>
      <c r="Q61" s="370" t="s">
        <v>889</v>
      </c>
      <c r="R61" s="262" t="s">
        <v>765</v>
      </c>
      <c r="S61" s="370" t="s">
        <v>933</v>
      </c>
      <c r="T61" s="370"/>
      <c r="U61" s="370"/>
      <c r="V61" s="370"/>
      <c r="W61" s="370"/>
    </row>
    <row r="62" customFormat="false" ht="15.05" hidden="true" customHeight="false" outlineLevel="1" collapsed="false">
      <c r="A62" s="186" t="s">
        <v>934</v>
      </c>
      <c r="B62" s="186" t="n">
        <v>12</v>
      </c>
      <c r="C62" s="186"/>
      <c r="D62" s="186" t="n">
        <v>1.43</v>
      </c>
      <c r="E62" s="186"/>
      <c r="F62" s="186" t="n">
        <v>1.23</v>
      </c>
      <c r="G62" s="186" t="n">
        <v>0.9</v>
      </c>
      <c r="H62" s="186" t="n">
        <v>1.5</v>
      </c>
      <c r="I62" s="186" t="n">
        <v>4.52</v>
      </c>
      <c r="J62" s="186" t="n">
        <v>1.08</v>
      </c>
      <c r="K62" s="186"/>
      <c r="L62" s="186" t="n">
        <v>12</v>
      </c>
      <c r="M62" s="186"/>
      <c r="N62" s="186"/>
      <c r="O62" s="186" t="n">
        <v>1.5</v>
      </c>
      <c r="P62" s="186" t="n">
        <v>4.52</v>
      </c>
      <c r="Q62" s="186" t="n">
        <v>1.08</v>
      </c>
      <c r="R62" s="186"/>
      <c r="S62" s="186"/>
      <c r="T62" s="186"/>
      <c r="U62" s="186"/>
      <c r="V62" s="186"/>
      <c r="W62" s="186"/>
    </row>
    <row r="63" customFormat="false" ht="15.05" hidden="true" customHeight="false" outlineLevel="1" collapsed="false">
      <c r="A63" s="186"/>
      <c r="B63" s="186"/>
      <c r="C63" s="186"/>
      <c r="D63" s="402" t="n">
        <v>0.13</v>
      </c>
      <c r="E63" s="186"/>
      <c r="F63" s="402" t="n">
        <v>0.110117647058824</v>
      </c>
      <c r="G63" s="402" t="n">
        <v>0.0804705882352941</v>
      </c>
      <c r="H63" s="402" t="n">
        <v>0.132352941176471</v>
      </c>
      <c r="I63" s="402" t="n">
        <v>0.399176470588235</v>
      </c>
      <c r="J63" s="402" t="n">
        <v>0.0963529411764706</v>
      </c>
      <c r="K63" s="309" t="n">
        <v>0.0529411764705882</v>
      </c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</row>
    <row r="64" customFormat="false" ht="15.05" hidden="true" customHeight="false" outlineLevel="1" collapsed="false">
      <c r="A64" s="186" t="s">
        <v>935</v>
      </c>
      <c r="B64" s="186" t="n">
        <v>9</v>
      </c>
      <c r="C64" s="186"/>
      <c r="D64" s="414" t="n">
        <v>1.72</v>
      </c>
      <c r="E64" s="186"/>
      <c r="F64" s="207" t="n">
        <v>0.78</v>
      </c>
      <c r="G64" s="207" t="n">
        <v>0.55</v>
      </c>
      <c r="H64" s="415" t="n">
        <v>0.7</v>
      </c>
      <c r="I64" s="186" t="n">
        <v>3.27</v>
      </c>
      <c r="J64" s="186" t="n">
        <v>0.28</v>
      </c>
      <c r="K64" s="186"/>
      <c r="L64" s="186" t="n">
        <v>9</v>
      </c>
      <c r="M64" s="186"/>
      <c r="N64" s="186"/>
      <c r="O64" s="415" t="n">
        <v>0.7</v>
      </c>
      <c r="P64" s="186" t="n">
        <v>3.27</v>
      </c>
      <c r="Q64" s="186" t="n">
        <v>0.28</v>
      </c>
      <c r="R64" s="186"/>
      <c r="S64" s="186"/>
      <c r="T64" s="186"/>
      <c r="U64" s="186"/>
      <c r="V64" s="186"/>
      <c r="W64" s="186"/>
    </row>
    <row r="65" customFormat="false" ht="15.05" hidden="true" customHeight="false" outlineLevel="1" collapsed="false">
      <c r="A65" s="186"/>
      <c r="B65" s="186"/>
      <c r="C65" s="186"/>
      <c r="D65" s="402" t="n">
        <v>0.21</v>
      </c>
      <c r="E65" s="186"/>
      <c r="F65" s="402" t="n">
        <v>0.09675</v>
      </c>
      <c r="G65" s="402" t="n">
        <v>0.0675</v>
      </c>
      <c r="H65" s="402" t="n">
        <v>0.0986569627851141</v>
      </c>
      <c r="I65" s="402" t="n">
        <v>0.43234618847539</v>
      </c>
      <c r="J65" s="402" t="n">
        <v>0.0341911764705883</v>
      </c>
      <c r="K65" s="402" t="n">
        <v>0.05625</v>
      </c>
      <c r="L65" s="186"/>
      <c r="M65" s="186"/>
      <c r="N65" s="186"/>
      <c r="O65" s="186" t="n">
        <f aca="false">O64*5</f>
        <v>3.5</v>
      </c>
      <c r="P65" s="186" t="n">
        <f aca="false">P64*5</f>
        <v>16.35</v>
      </c>
      <c r="Q65" s="186" t="n">
        <f aca="false">Q64*5</f>
        <v>1.4</v>
      </c>
      <c r="R65" s="186"/>
      <c r="S65" s="186"/>
      <c r="T65" s="186"/>
      <c r="U65" s="186"/>
      <c r="V65" s="186"/>
      <c r="W65" s="186"/>
    </row>
    <row r="66" customFormat="false" ht="15.05" hidden="true" customHeight="false" outlineLevel="1" collapsed="false">
      <c r="A66" s="185" t="s">
        <v>136</v>
      </c>
      <c r="B66" s="363" t="n">
        <f aca="false">IFERROR(VLOOKUP($A66,табель!$A$4:$J$27,10,0),0)</f>
        <v>24</v>
      </c>
      <c r="C66" s="186"/>
      <c r="D66" s="416" t="n">
        <f aca="false">B66-D67</f>
        <v>18.96</v>
      </c>
      <c r="E66" s="416" t="n">
        <f aca="false">D66-E67</f>
        <v>18.96</v>
      </c>
      <c r="F66" s="416" t="n">
        <f aca="false">E66-F67</f>
        <v>16.638</v>
      </c>
      <c r="G66" s="416" t="n">
        <f aca="false">F66-G67</f>
        <v>15.018</v>
      </c>
      <c r="H66" s="417" t="n">
        <f aca="false">G66-H67</f>
        <v>10.018</v>
      </c>
      <c r="I66" s="417" t="n">
        <f aca="false">H66-I67</f>
        <v>9.518</v>
      </c>
      <c r="J66" s="417" t="n">
        <f aca="false">I66-J67</f>
        <v>9.518</v>
      </c>
      <c r="K66" s="417" t="n">
        <f aca="false">J66-K67</f>
        <v>8.168</v>
      </c>
      <c r="L66" s="363" t="n">
        <f aca="false">IFERROR(VLOOKUP($A66,табель!$A$4:$J$27,10,0),0)</f>
        <v>24</v>
      </c>
      <c r="M66" s="209"/>
      <c r="N66" s="209" t="n">
        <f aca="false">M67-N67</f>
        <v>14.5</v>
      </c>
      <c r="O66" s="418" t="n">
        <f aca="false">N66-O67</f>
        <v>12.5</v>
      </c>
      <c r="P66" s="418" t="n">
        <f aca="false">O66-P67</f>
        <v>12</v>
      </c>
      <c r="Q66" s="418" t="n">
        <f aca="false">P66-Q67</f>
        <v>0</v>
      </c>
      <c r="R66" s="418" t="n">
        <f aca="false">Q66-R67</f>
        <v>0</v>
      </c>
      <c r="S66" s="418" t="n">
        <f aca="false">R66-S67</f>
        <v>0</v>
      </c>
      <c r="T66" s="209"/>
      <c r="U66" s="209"/>
      <c r="V66" s="209"/>
      <c r="W66" s="209"/>
    </row>
    <row r="67" customFormat="false" ht="15.05" hidden="true" customHeight="false" outlineLevel="1" collapsed="false">
      <c r="A67" s="185" t="s">
        <v>136</v>
      </c>
      <c r="B67" s="186"/>
      <c r="C67" s="186"/>
      <c r="D67" s="416" t="n">
        <f aca="false">$B66*D$65</f>
        <v>5.04</v>
      </c>
      <c r="E67" s="416" t="n">
        <f aca="false">VLOOKUP($A67,VYB_MAI!$E$2:$N$21,10,0)</f>
        <v>0</v>
      </c>
      <c r="F67" s="416" t="n">
        <f aca="false">$B66*F$65</f>
        <v>2.322</v>
      </c>
      <c r="G67" s="416" t="n">
        <f aca="false">$B66*G$65</f>
        <v>1.62</v>
      </c>
      <c r="H67" s="363" t="n">
        <f aca="false">VLOOKUP($A67,$A$2:$N$28,3,0)</f>
        <v>5</v>
      </c>
      <c r="I67" s="363" t="n">
        <f aca="false">VLOOKUP($A67,$A$2:$N$28,4,0)</f>
        <v>0.5</v>
      </c>
      <c r="J67" s="363" t="n">
        <f aca="false">VLOOKUP($A67,$A$2:$N$28,5,0)</f>
        <v>0</v>
      </c>
      <c r="K67" s="417" t="n">
        <f aca="false">$B66*K$65</f>
        <v>1.35</v>
      </c>
      <c r="L67" s="186"/>
      <c r="M67" s="363" t="n">
        <f aca="false">VLOOKUP($A67,$A$2:$N$28,7,0)</f>
        <v>14.5</v>
      </c>
      <c r="N67" s="363" t="n">
        <f aca="false">VLOOKUP($A67,$A$2:$N$28,8,0)</f>
        <v>0</v>
      </c>
      <c r="O67" s="363" t="n">
        <f aca="false">VLOOKUP($A67,$A$2:$N$28,11,0)</f>
        <v>2</v>
      </c>
      <c r="P67" s="363" t="n">
        <f aca="false">VLOOKUP($A67,$A$2:$N$28,9,0)</f>
        <v>0.5</v>
      </c>
      <c r="Q67" s="363" t="n">
        <f aca="false">VLOOKUP($A67,$A$2:$N$28,10,0)</f>
        <v>12</v>
      </c>
      <c r="R67" s="418" t="n">
        <f aca="false">R65</f>
        <v>0</v>
      </c>
      <c r="S67" s="418" t="n">
        <f aca="false">S65</f>
        <v>0</v>
      </c>
      <c r="T67" s="363"/>
      <c r="U67" s="363"/>
      <c r="V67" s="209"/>
      <c r="W67" s="209"/>
    </row>
    <row r="68" customFormat="false" ht="15.05" hidden="true" customHeight="false" outlineLevel="1" collapsed="false">
      <c r="A68" s="185" t="s">
        <v>128</v>
      </c>
      <c r="B68" s="363" t="n">
        <f aca="false">IFERROR(VLOOKUP($A68,табель!$A$4:$J$27,10,0),0)</f>
        <v>27.3</v>
      </c>
      <c r="C68" s="186"/>
      <c r="D68" s="416" t="n">
        <f aca="false">B68-D69</f>
        <v>21.567</v>
      </c>
      <c r="E68" s="416" t="n">
        <f aca="false">D68-E69</f>
        <v>21.567</v>
      </c>
      <c r="F68" s="416" t="n">
        <f aca="false">E68-F69</f>
        <v>18.925725</v>
      </c>
      <c r="G68" s="416" t="n">
        <f aca="false">F68-G69</f>
        <v>17.082975</v>
      </c>
      <c r="H68" s="417" t="n">
        <f aca="false">G68-H69</f>
        <v>5.082975</v>
      </c>
      <c r="I68" s="417" t="n">
        <f aca="false">H68-I69</f>
        <v>5.082975</v>
      </c>
      <c r="J68" s="417" t="n">
        <f aca="false">I68-J69</f>
        <v>5.082975</v>
      </c>
      <c r="K68" s="417" t="n">
        <f aca="false">J68-K69</f>
        <v>3.54735</v>
      </c>
      <c r="L68" s="363" t="n">
        <f aca="false">IFERROR(VLOOKUP($A68,табель!$A$4:$J$27,10,0),0)</f>
        <v>27.3</v>
      </c>
      <c r="M68" s="209"/>
      <c r="N68" s="209" t="n">
        <f aca="false">M69-N69</f>
        <v>0.5</v>
      </c>
      <c r="O68" s="418" t="n">
        <f aca="false">N68-O69</f>
        <v>0.5</v>
      </c>
      <c r="P68" s="418" t="n">
        <f aca="false">O68-P69</f>
        <v>-1</v>
      </c>
      <c r="Q68" s="418" t="n">
        <f aca="false">P68-Q69</f>
        <v>-1</v>
      </c>
      <c r="R68" s="418" t="n">
        <f aca="false">Q68-R69</f>
        <v>-1</v>
      </c>
      <c r="S68" s="418" t="n">
        <f aca="false">R68-S69</f>
        <v>-1</v>
      </c>
      <c r="T68" s="209"/>
      <c r="U68" s="209"/>
      <c r="V68" s="209"/>
      <c r="W68" s="209"/>
    </row>
    <row r="69" customFormat="false" ht="15.05" hidden="true" customHeight="false" outlineLevel="1" collapsed="false">
      <c r="A69" s="185" t="s">
        <v>128</v>
      </c>
      <c r="B69" s="186"/>
      <c r="C69" s="186"/>
      <c r="D69" s="416" t="n">
        <f aca="false">$B68*D$65</f>
        <v>5.733</v>
      </c>
      <c r="E69" s="416" t="n">
        <f aca="false">VLOOKUP($A69,VYB_MAI!$E$2:$N$21,10,0)</f>
        <v>0</v>
      </c>
      <c r="F69" s="416" t="n">
        <f aca="false">$B68*F$65</f>
        <v>2.641275</v>
      </c>
      <c r="G69" s="416" t="n">
        <f aca="false">$B68*G$65</f>
        <v>1.84275</v>
      </c>
      <c r="H69" s="363" t="n">
        <f aca="false">VLOOKUP($A69,$A$2:$N$28,3,0)</f>
        <v>12</v>
      </c>
      <c r="I69" s="363" t="n">
        <f aca="false">VLOOKUP($A69,$A$2:$N$28,4,0)</f>
        <v>0</v>
      </c>
      <c r="J69" s="363" t="n">
        <f aca="false">VLOOKUP($A69,$A$2:$N$28,5,0)</f>
        <v>0</v>
      </c>
      <c r="K69" s="417" t="n">
        <f aca="false">$B68*K$65</f>
        <v>1.535625</v>
      </c>
      <c r="L69" s="186"/>
      <c r="M69" s="363" t="n">
        <f aca="false">VLOOKUP($A69,$A$2:$N$28,7,0)</f>
        <v>4.5</v>
      </c>
      <c r="N69" s="363" t="n">
        <f aca="false">VLOOKUP($A69,$A$2:$N$28,8,0)</f>
        <v>4</v>
      </c>
      <c r="O69" s="363" t="n">
        <f aca="false">VLOOKUP($A69,$A$2:$N$28,11,0)</f>
        <v>0</v>
      </c>
      <c r="P69" s="363" t="n">
        <f aca="false">VLOOKUP($A69,$A$2:$N$28,9,0)</f>
        <v>1.5</v>
      </c>
      <c r="Q69" s="363" t="n">
        <f aca="false">VLOOKUP($A69,$A$2:$N$28,10,0)</f>
        <v>0</v>
      </c>
      <c r="R69" s="418" t="n">
        <f aca="false">R67</f>
        <v>0</v>
      </c>
      <c r="S69" s="418" t="n">
        <f aca="false">S67</f>
        <v>0</v>
      </c>
      <c r="T69" s="363"/>
      <c r="U69" s="363"/>
      <c r="V69" s="209"/>
      <c r="W69" s="209"/>
    </row>
    <row r="70" customFormat="false" ht="15.05" hidden="true" customHeight="false" outlineLevel="1" collapsed="false">
      <c r="A70" s="185" t="s">
        <v>126</v>
      </c>
      <c r="B70" s="363" t="n">
        <f aca="false">IFERROR(VLOOKUP($A70,табель!$A$4:$J$27,10,0),0)</f>
        <v>38.6</v>
      </c>
      <c r="C70" s="186"/>
      <c r="D70" s="416" t="n">
        <f aca="false">B70-D71</f>
        <v>30.494</v>
      </c>
      <c r="E70" s="416" t="n">
        <f aca="false">D70-E71</f>
        <v>30.494</v>
      </c>
      <c r="F70" s="416" t="n">
        <f aca="false">E70-F71</f>
        <v>26.75945</v>
      </c>
      <c r="G70" s="416" t="n">
        <f aca="false">F70-G71</f>
        <v>24.15395</v>
      </c>
      <c r="H70" s="417" t="n">
        <f aca="false">G70-H71</f>
        <v>5.35395</v>
      </c>
      <c r="I70" s="417" t="n">
        <f aca="false">H70-I71</f>
        <v>5.35395</v>
      </c>
      <c r="J70" s="417" t="n">
        <f aca="false">I70-J71</f>
        <v>5.35395</v>
      </c>
      <c r="K70" s="417" t="n">
        <f aca="false">J70-K71</f>
        <v>3.1827</v>
      </c>
      <c r="L70" s="363" t="n">
        <f aca="false">IFERROR(VLOOKUP($A70,табель!$A$4:$J$27,10,0),0)</f>
        <v>38.6</v>
      </c>
      <c r="M70" s="209"/>
      <c r="N70" s="209" t="n">
        <f aca="false">M71-N71</f>
        <v>33</v>
      </c>
      <c r="O70" s="418" t="n">
        <f aca="false">N70-O71</f>
        <v>5</v>
      </c>
      <c r="P70" s="418" t="n">
        <f aca="false">O70-P71</f>
        <v>5</v>
      </c>
      <c r="Q70" s="418" t="n">
        <f aca="false">P70-Q71</f>
        <v>0</v>
      </c>
      <c r="R70" s="418" t="n">
        <f aca="false">Q70-R71</f>
        <v>0</v>
      </c>
      <c r="S70" s="418" t="n">
        <f aca="false">R70-S71</f>
        <v>0</v>
      </c>
      <c r="T70" s="209"/>
      <c r="U70" s="209"/>
      <c r="V70" s="209"/>
      <c r="W70" s="209"/>
    </row>
    <row r="71" customFormat="false" ht="15.05" hidden="true" customHeight="false" outlineLevel="1" collapsed="false">
      <c r="A71" s="185" t="s">
        <v>126</v>
      </c>
      <c r="B71" s="186"/>
      <c r="C71" s="186"/>
      <c r="D71" s="416" t="n">
        <f aca="false">$B70*D$65</f>
        <v>8.106</v>
      </c>
      <c r="E71" s="416" t="n">
        <f aca="false">VLOOKUP($A71,VYB_MAI!$E$2:$N$21,10,0)</f>
        <v>0</v>
      </c>
      <c r="F71" s="416" t="n">
        <f aca="false">$B70*F$65</f>
        <v>3.73455</v>
      </c>
      <c r="G71" s="416" t="n">
        <f aca="false">$B70*G$65</f>
        <v>2.6055</v>
      </c>
      <c r="H71" s="363" t="n">
        <f aca="false">VLOOKUP($A71,$A$2:$N$28,3,0)</f>
        <v>18.8</v>
      </c>
      <c r="I71" s="363" t="n">
        <f aca="false">VLOOKUP($A71,$A$2:$N$28,4,0)</f>
        <v>0</v>
      </c>
      <c r="J71" s="363" t="n">
        <f aca="false">VLOOKUP($A71,$A$2:$N$28,5,0)</f>
        <v>0</v>
      </c>
      <c r="K71" s="417" t="n">
        <f aca="false">$B70*K$65</f>
        <v>2.17125</v>
      </c>
      <c r="L71" s="186"/>
      <c r="M71" s="363" t="n">
        <f aca="false">VLOOKUP($A71,$A$2:$N$28,7,0)</f>
        <v>33</v>
      </c>
      <c r="N71" s="363" t="n">
        <f aca="false">VLOOKUP($A71,$A$2:$N$28,8,0)</f>
        <v>0</v>
      </c>
      <c r="O71" s="363" t="n">
        <f aca="false">VLOOKUP($A71,$A$2:$N$28,11,0)</f>
        <v>28</v>
      </c>
      <c r="P71" s="363" t="n">
        <f aca="false">VLOOKUP($A71,$A$2:$N$28,9,0)</f>
        <v>0</v>
      </c>
      <c r="Q71" s="363" t="n">
        <f aca="false">VLOOKUP($A71,$A$2:$N$28,10,0)</f>
        <v>5</v>
      </c>
      <c r="R71" s="418" t="n">
        <f aca="false">R69</f>
        <v>0</v>
      </c>
      <c r="S71" s="418" t="n">
        <f aca="false">S69</f>
        <v>0</v>
      </c>
      <c r="T71" s="363"/>
      <c r="U71" s="363"/>
      <c r="V71" s="209"/>
      <c r="W71" s="209"/>
    </row>
    <row r="72" customFormat="false" ht="15.05" hidden="true" customHeight="false" outlineLevel="1" collapsed="false">
      <c r="A72" s="185" t="s">
        <v>130</v>
      </c>
      <c r="B72" s="363" t="n">
        <f aca="false">IFERROR(VLOOKUP($A72,табель!$A$4:$J$27,10,0),0)</f>
        <v>24</v>
      </c>
      <c r="C72" s="186"/>
      <c r="D72" s="416" t="n">
        <f aca="false">B72-D73</f>
        <v>18.96</v>
      </c>
      <c r="E72" s="416" t="n">
        <f aca="false">D72-E73</f>
        <v>18.96</v>
      </c>
      <c r="F72" s="416" t="n">
        <f aca="false">E72-F73</f>
        <v>16.638</v>
      </c>
      <c r="G72" s="416" t="n">
        <f aca="false">F72-G73</f>
        <v>15.018</v>
      </c>
      <c r="H72" s="417" t="n">
        <f aca="false">G72-H73</f>
        <v>9.018</v>
      </c>
      <c r="I72" s="417" t="n">
        <f aca="false">H72-I73</f>
        <v>-8.982</v>
      </c>
      <c r="J72" s="417" t="n">
        <f aca="false">I72-J73</f>
        <v>-8.982</v>
      </c>
      <c r="K72" s="417" t="n">
        <f aca="false">J72-K73</f>
        <v>-10.332</v>
      </c>
      <c r="L72" s="363" t="n">
        <f aca="false">IFERROR(VLOOKUP($A72,табель!$A$4:$J$27,10,0),0)</f>
        <v>24</v>
      </c>
      <c r="M72" s="209"/>
      <c r="N72" s="209" t="n">
        <f aca="false">M73-N73</f>
        <v>22</v>
      </c>
      <c r="O72" s="418" t="n">
        <f aca="false">N72-O73</f>
        <v>22</v>
      </c>
      <c r="P72" s="418" t="n">
        <f aca="false">O72-P73</f>
        <v>0</v>
      </c>
      <c r="Q72" s="418" t="n">
        <f aca="false">P72-Q73</f>
        <v>0</v>
      </c>
      <c r="R72" s="418" t="n">
        <f aca="false">Q72-R73</f>
        <v>0</v>
      </c>
      <c r="S72" s="418" t="n">
        <f aca="false">R72-S73</f>
        <v>0</v>
      </c>
      <c r="T72" s="209"/>
      <c r="U72" s="209"/>
      <c r="V72" s="209"/>
      <c r="W72" s="209"/>
    </row>
    <row r="73" customFormat="false" ht="15.05" hidden="true" customHeight="false" outlineLevel="1" collapsed="false">
      <c r="A73" s="185" t="s">
        <v>130</v>
      </c>
      <c r="B73" s="186"/>
      <c r="C73" s="186"/>
      <c r="D73" s="416" t="n">
        <f aca="false">$B72*D$65</f>
        <v>5.04</v>
      </c>
      <c r="E73" s="416" t="n">
        <f aca="false">VLOOKUP($A73,VYB_MAI!$E$2:$N$21,10,0)</f>
        <v>0</v>
      </c>
      <c r="F73" s="416" t="n">
        <f aca="false">$B72*F$65</f>
        <v>2.322</v>
      </c>
      <c r="G73" s="416" t="n">
        <f aca="false">$B72*G$65</f>
        <v>1.62</v>
      </c>
      <c r="H73" s="363" t="n">
        <f aca="false">VLOOKUP($A73,$A$2:$N$28,3,0)</f>
        <v>6</v>
      </c>
      <c r="I73" s="363" t="n">
        <f aca="false">VLOOKUP($A73,$A$2:$N$28,4,0)</f>
        <v>18</v>
      </c>
      <c r="J73" s="363" t="n">
        <f aca="false">VLOOKUP($A73,$A$2:$N$28,5,0)</f>
        <v>0</v>
      </c>
      <c r="K73" s="417" t="n">
        <f aca="false">$B72*K$65</f>
        <v>1.35</v>
      </c>
      <c r="L73" s="186"/>
      <c r="M73" s="363" t="n">
        <f aca="false">VLOOKUP($A73,$A$2:$N$28,7,0)</f>
        <v>30</v>
      </c>
      <c r="N73" s="363" t="n">
        <f aca="false">VLOOKUP($A73,$A$2:$N$28,8,0)</f>
        <v>8</v>
      </c>
      <c r="O73" s="363" t="n">
        <f aca="false">VLOOKUP($A73,$A$2:$N$28,11,0)</f>
        <v>0</v>
      </c>
      <c r="P73" s="363" t="n">
        <f aca="false">VLOOKUP($A73,$A$2:$N$28,9,0)</f>
        <v>22</v>
      </c>
      <c r="Q73" s="363" t="n">
        <f aca="false">VLOOKUP($A73,$A$2:$N$28,10,0)</f>
        <v>0</v>
      </c>
      <c r="R73" s="418" t="n">
        <f aca="false">R71</f>
        <v>0</v>
      </c>
      <c r="S73" s="418" t="n">
        <f aca="false">S71</f>
        <v>0</v>
      </c>
      <c r="T73" s="363"/>
      <c r="U73" s="363"/>
      <c r="V73" s="209"/>
      <c r="W73" s="209"/>
    </row>
    <row r="74" customFormat="false" ht="15.05" hidden="true" customHeight="false" outlineLevel="1" collapsed="false">
      <c r="A74" s="185" t="s">
        <v>132</v>
      </c>
      <c r="B74" s="363" t="n">
        <f aca="false">IFERROR(VLOOKUP($A74,табель!$A$4:$J$27,10,0),0)</f>
        <v>24</v>
      </c>
      <c r="C74" s="186"/>
      <c r="D74" s="416" t="n">
        <f aca="false">B74-D75</f>
        <v>18.96</v>
      </c>
      <c r="E74" s="416" t="n">
        <f aca="false">D74-E75</f>
        <v>18.96</v>
      </c>
      <c r="F74" s="416" t="n">
        <f aca="false">E74-F75</f>
        <v>16.638</v>
      </c>
      <c r="G74" s="416" t="n">
        <f aca="false">F74-G75</f>
        <v>15.018</v>
      </c>
      <c r="H74" s="417" t="n">
        <f aca="false">G74-H75</f>
        <v>10.018</v>
      </c>
      <c r="I74" s="417" t="n">
        <f aca="false">H74-I75</f>
        <v>9.018</v>
      </c>
      <c r="J74" s="417" t="n">
        <f aca="false">I74-J75</f>
        <v>9.018</v>
      </c>
      <c r="K74" s="417" t="n">
        <f aca="false">J74-K75</f>
        <v>7.668</v>
      </c>
      <c r="L74" s="363" t="n">
        <f aca="false">IFERROR(VLOOKUP($A74,табель!$A$4:$J$27,10,0),0)</f>
        <v>24</v>
      </c>
      <c r="M74" s="209"/>
      <c r="N74" s="209" t="n">
        <f aca="false">M75-N75</f>
        <v>19</v>
      </c>
      <c r="O74" s="418" t="n">
        <f aca="false">N74-O75</f>
        <v>15.5</v>
      </c>
      <c r="P74" s="418" t="n">
        <f aca="false">O74-P75</f>
        <v>15.5</v>
      </c>
      <c r="Q74" s="418" t="n">
        <f aca="false">P74-Q75</f>
        <v>0</v>
      </c>
      <c r="R74" s="418" t="n">
        <f aca="false">Q74-R75</f>
        <v>0</v>
      </c>
      <c r="S74" s="418" t="n">
        <f aca="false">R74-S75</f>
        <v>0</v>
      </c>
      <c r="T74" s="209"/>
      <c r="U74" s="209"/>
      <c r="V74" s="209"/>
      <c r="W74" s="209"/>
    </row>
    <row r="75" customFormat="false" ht="15.05" hidden="true" customHeight="false" outlineLevel="1" collapsed="false">
      <c r="A75" s="185" t="s">
        <v>132</v>
      </c>
      <c r="B75" s="186"/>
      <c r="C75" s="186"/>
      <c r="D75" s="416" t="n">
        <f aca="false">$B74*D$65</f>
        <v>5.04</v>
      </c>
      <c r="E75" s="416" t="n">
        <f aca="false">VLOOKUP($A75,VYB_MAI!$E$2:$N$21,10,0)</f>
        <v>0</v>
      </c>
      <c r="F75" s="416" t="n">
        <f aca="false">$B74*F$65</f>
        <v>2.322</v>
      </c>
      <c r="G75" s="416" t="n">
        <f aca="false">$B74*G$65</f>
        <v>1.62</v>
      </c>
      <c r="H75" s="363" t="n">
        <f aca="false">VLOOKUP($A75,$A$2:$N$28,3,0)</f>
        <v>5</v>
      </c>
      <c r="I75" s="363" t="n">
        <f aca="false">VLOOKUP($A75,$A$2:$N$28,4,0)</f>
        <v>1</v>
      </c>
      <c r="J75" s="363" t="n">
        <f aca="false">VLOOKUP($A75,$A$2:$N$28,5,0)</f>
        <v>0</v>
      </c>
      <c r="K75" s="417" t="n">
        <f aca="false">$B74*K$65</f>
        <v>1.35</v>
      </c>
      <c r="L75" s="186"/>
      <c r="M75" s="363" t="n">
        <f aca="false">VLOOKUP($A75,$A$2:$N$28,7,0)</f>
        <v>23</v>
      </c>
      <c r="N75" s="363" t="n">
        <f aca="false">VLOOKUP($A75,$A$2:$N$28,8,0)</f>
        <v>4</v>
      </c>
      <c r="O75" s="363" t="n">
        <f aca="false">VLOOKUP($A75,$A$2:$N$28,11,0)</f>
        <v>3.5</v>
      </c>
      <c r="P75" s="363" t="n">
        <f aca="false">VLOOKUP($A75,$A$2:$N$28,9,0)</f>
        <v>0</v>
      </c>
      <c r="Q75" s="363" t="n">
        <f aca="false">VLOOKUP($A75,$A$2:$N$28,10,0)</f>
        <v>15.5</v>
      </c>
      <c r="R75" s="418" t="n">
        <f aca="false">R73</f>
        <v>0</v>
      </c>
      <c r="S75" s="418" t="n">
        <f aca="false">S73</f>
        <v>0</v>
      </c>
      <c r="T75" s="363"/>
      <c r="U75" s="363"/>
      <c r="V75" s="209"/>
      <c r="W75" s="209"/>
    </row>
    <row r="76" customFormat="false" ht="15.05" hidden="true" customHeight="false" outlineLevel="1" collapsed="false">
      <c r="A76" s="185" t="s">
        <v>134</v>
      </c>
      <c r="B76" s="363" t="n">
        <f aca="false">IFERROR(VLOOKUP($A76,табель!$A$4:$J$27,10,0),0)</f>
        <v>24</v>
      </c>
      <c r="C76" s="186"/>
      <c r="D76" s="416" t="n">
        <f aca="false">B76-D77</f>
        <v>18.96</v>
      </c>
      <c r="E76" s="416" t="n">
        <f aca="false">D76-E77</f>
        <v>18.96</v>
      </c>
      <c r="F76" s="416" t="n">
        <f aca="false">E76-F77</f>
        <v>16.638</v>
      </c>
      <c r="G76" s="416" t="n">
        <f aca="false">F76-G77</f>
        <v>15.018</v>
      </c>
      <c r="H76" s="417" t="n">
        <f aca="false">G76-H77</f>
        <v>15.018</v>
      </c>
      <c r="I76" s="417" t="n">
        <f aca="false">H76-I77</f>
        <v>-12.982</v>
      </c>
      <c r="J76" s="417" t="n">
        <f aca="false">I76-J77</f>
        <v>-19.982</v>
      </c>
      <c r="K76" s="417" t="n">
        <f aca="false">J76-K77</f>
        <v>-21.332</v>
      </c>
      <c r="L76" s="363" t="n">
        <f aca="false">IFERROR(VLOOKUP($A76,табель!$A$4:$J$27,10,0),0)</f>
        <v>24</v>
      </c>
      <c r="M76" s="209"/>
      <c r="N76" s="209" t="n">
        <f aca="false">M77-N77</f>
        <v>21</v>
      </c>
      <c r="O76" s="418" t="n">
        <f aca="false">N76-O77</f>
        <v>21</v>
      </c>
      <c r="P76" s="418" t="n">
        <f aca="false">O76-P77</f>
        <v>3</v>
      </c>
      <c r="Q76" s="418" t="n">
        <f aca="false">P76-Q77</f>
        <v>0</v>
      </c>
      <c r="R76" s="418" t="n">
        <f aca="false">Q76-R77</f>
        <v>0</v>
      </c>
      <c r="S76" s="418" t="n">
        <f aca="false">R76-S77</f>
        <v>0</v>
      </c>
      <c r="T76" s="209"/>
      <c r="U76" s="209"/>
      <c r="V76" s="209"/>
      <c r="W76" s="209"/>
    </row>
    <row r="77" customFormat="false" ht="15.05" hidden="true" customHeight="false" outlineLevel="1" collapsed="false">
      <c r="A77" s="185" t="s">
        <v>134</v>
      </c>
      <c r="B77" s="186"/>
      <c r="C77" s="186"/>
      <c r="D77" s="416" t="n">
        <f aca="false">$B76*D$65</f>
        <v>5.04</v>
      </c>
      <c r="E77" s="416" t="n">
        <f aca="false">VLOOKUP($A77,VYB_MAI!$E$2:$N$21,10,0)</f>
        <v>0</v>
      </c>
      <c r="F77" s="416" t="n">
        <f aca="false">$B76*F$65</f>
        <v>2.322</v>
      </c>
      <c r="G77" s="416" t="n">
        <f aca="false">$B76*G$65</f>
        <v>1.62</v>
      </c>
      <c r="H77" s="363" t="n">
        <f aca="false">VLOOKUP($A77,$A$2:$N$28,3,0)</f>
        <v>0</v>
      </c>
      <c r="I77" s="363" t="n">
        <f aca="false">VLOOKUP($A77,$A$2:$N$28,4,0)</f>
        <v>28</v>
      </c>
      <c r="J77" s="363" t="n">
        <f aca="false">VLOOKUP($A77,$A$2:$N$28,5,0)</f>
        <v>7</v>
      </c>
      <c r="K77" s="417" t="n">
        <f aca="false">$B76*K$65</f>
        <v>1.35</v>
      </c>
      <c r="L77" s="186"/>
      <c r="M77" s="363" t="n">
        <f aca="false">VLOOKUP($A77,$A$2:$N$28,7,0)</f>
        <v>21</v>
      </c>
      <c r="N77" s="363" t="n">
        <f aca="false">VLOOKUP($A77,$A$2:$N$28,8,0)</f>
        <v>0</v>
      </c>
      <c r="O77" s="363" t="n">
        <f aca="false">VLOOKUP($A77,$A$2:$N$28,11,0)</f>
        <v>0</v>
      </c>
      <c r="P77" s="363" t="n">
        <f aca="false">VLOOKUP($A77,$A$2:$N$28,9,0)</f>
        <v>18</v>
      </c>
      <c r="Q77" s="363" t="n">
        <f aca="false">VLOOKUP($A77,$A$2:$N$28,10,0)</f>
        <v>3</v>
      </c>
      <c r="R77" s="418" t="n">
        <f aca="false">R75</f>
        <v>0</v>
      </c>
      <c r="S77" s="418" t="n">
        <f aca="false">S75</f>
        <v>0</v>
      </c>
      <c r="T77" s="363"/>
      <c r="U77" s="363"/>
      <c r="V77" s="209"/>
      <c r="W77" s="209"/>
    </row>
    <row r="78" customFormat="false" ht="15.05" hidden="true" customHeight="false" outlineLevel="1" collapsed="false">
      <c r="A78" s="292" t="s">
        <v>124</v>
      </c>
      <c r="B78" s="363" t="n">
        <f aca="false">IFERROR(VLOOKUP($A78,табель!$A$4:$J$27,10,0),0)</f>
        <v>46.6</v>
      </c>
      <c r="C78" s="186"/>
      <c r="D78" s="416" t="n">
        <f aca="false">B78-D79</f>
        <v>40.542</v>
      </c>
      <c r="E78" s="416" t="n">
        <f aca="false">D78-E79</f>
        <v>40.542</v>
      </c>
      <c r="F78" s="416" t="n">
        <f aca="false">E78-F79</f>
        <v>35.4105176470588</v>
      </c>
      <c r="G78" s="416" t="n">
        <f aca="false">F78-G79</f>
        <v>31.6605882352941</v>
      </c>
      <c r="H78" s="417" t="n">
        <f aca="false">G78-H79</f>
        <v>8.4605882352941</v>
      </c>
      <c r="I78" s="417" t="n">
        <f aca="false">H78-I79</f>
        <v>8.4605882352941</v>
      </c>
      <c r="J78" s="417" t="n">
        <f aca="false">I78-J79</f>
        <v>8.4605882352941</v>
      </c>
      <c r="K78" s="417" t="n">
        <f aca="false">J78-K79</f>
        <v>5.99352941176469</v>
      </c>
      <c r="L78" s="363" t="n">
        <f aca="false">IFERROR(VLOOKUP($A78,табель!$A$4:$J$27,10,0),0)</f>
        <v>46.6</v>
      </c>
      <c r="M78" s="209"/>
      <c r="N78" s="209" t="n">
        <f aca="false">M79-N79</f>
        <v>19</v>
      </c>
      <c r="O78" s="418" t="n">
        <f aca="false">N78-O79</f>
        <v>1</v>
      </c>
      <c r="P78" s="418" t="n">
        <f aca="false">O78-P79</f>
        <v>1</v>
      </c>
      <c r="Q78" s="418" t="n">
        <f aca="false">P78-Q79</f>
        <v>1</v>
      </c>
      <c r="R78" s="418" t="n">
        <f aca="false">Q78-R79</f>
        <v>1</v>
      </c>
      <c r="S78" s="418" t="n">
        <f aca="false">R78-S79</f>
        <v>1</v>
      </c>
      <c r="T78" s="209"/>
      <c r="U78" s="209"/>
      <c r="V78" s="209"/>
      <c r="W78" s="209"/>
    </row>
    <row r="79" customFormat="false" ht="15.05" hidden="true" customHeight="false" outlineLevel="1" collapsed="false">
      <c r="A79" s="292" t="s">
        <v>124</v>
      </c>
      <c r="B79" s="186"/>
      <c r="C79" s="186"/>
      <c r="D79" s="416" t="n">
        <f aca="false">$B78*D$63</f>
        <v>6.058</v>
      </c>
      <c r="E79" s="416" t="n">
        <f aca="false">VLOOKUP($A79,VYB_MAI!$E$2:$N$21,10,0)</f>
        <v>0</v>
      </c>
      <c r="F79" s="416" t="n">
        <f aca="false">$B78*F$63</f>
        <v>5.1314823529412</v>
      </c>
      <c r="G79" s="416" t="n">
        <f aca="false">$B78*G$63</f>
        <v>3.74992941176471</v>
      </c>
      <c r="H79" s="363" t="n">
        <f aca="false">VLOOKUP($A79,$A$2:$N$28,3,0)</f>
        <v>23.2</v>
      </c>
      <c r="I79" s="363" t="n">
        <f aca="false">VLOOKUP($A79,$A$2:$N$28,4,0)</f>
        <v>0</v>
      </c>
      <c r="J79" s="363" t="n">
        <f aca="false">VLOOKUP($A79,$A$2:$N$28,5,0)</f>
        <v>0</v>
      </c>
      <c r="K79" s="417" t="n">
        <f aca="false">$B78*K$63</f>
        <v>2.46705882352941</v>
      </c>
      <c r="L79" s="186"/>
      <c r="M79" s="363" t="n">
        <f aca="false">VLOOKUP($A79,$A$2:$N$28,7,0)</f>
        <v>21.1</v>
      </c>
      <c r="N79" s="363" t="n">
        <f aca="false">VLOOKUP($A79,$A$2:$N$28,8,0)</f>
        <v>2.1</v>
      </c>
      <c r="O79" s="363" t="n">
        <f aca="false">VLOOKUP($A79,$A$2:$N$28,11,0)</f>
        <v>18</v>
      </c>
      <c r="P79" s="363" t="n">
        <f aca="false">VLOOKUP($A79,$A$2:$N$28,9,0)</f>
        <v>0</v>
      </c>
      <c r="Q79" s="363" t="n">
        <f aca="false">VLOOKUP($A79,$A$2:$N$28,10,0)</f>
        <v>0</v>
      </c>
      <c r="R79" s="418" t="n">
        <f aca="false">R77</f>
        <v>0</v>
      </c>
      <c r="S79" s="418" t="n">
        <f aca="false">S77</f>
        <v>0</v>
      </c>
      <c r="T79" s="363"/>
      <c r="U79" s="363"/>
      <c r="V79" s="209"/>
      <c r="W79" s="209"/>
    </row>
    <row r="80" customFormat="false" ht="15.05" hidden="true" customHeight="false" outlineLevel="1" collapsed="false">
      <c r="A80" s="292" t="s">
        <v>122</v>
      </c>
      <c r="B80" s="363" t="n">
        <f aca="false">IFERROR(VLOOKUP($A80,табель!$A$4:$J$27,10,0),0)</f>
        <v>35.3</v>
      </c>
      <c r="C80" s="186"/>
      <c r="D80" s="416" t="n">
        <f aca="false">B80-D81</f>
        <v>30.711</v>
      </c>
      <c r="E80" s="416" t="n">
        <f aca="false">D80-E81</f>
        <v>30.711</v>
      </c>
      <c r="F80" s="416" t="n">
        <f aca="false">E80-F81</f>
        <v>26.8238470588235</v>
      </c>
      <c r="G80" s="416" t="n">
        <f aca="false">F80-G81</f>
        <v>23.9832352941176</v>
      </c>
      <c r="H80" s="417" t="n">
        <f aca="false">G80-H81</f>
        <v>10.1832352941176</v>
      </c>
      <c r="I80" s="417" t="n">
        <f aca="false">H80-I81</f>
        <v>8.18323529411763</v>
      </c>
      <c r="J80" s="417" t="n">
        <f aca="false">I80-J81</f>
        <v>8.18323529411763</v>
      </c>
      <c r="K80" s="417" t="n">
        <f aca="false">J80-K81</f>
        <v>6.31441176470587</v>
      </c>
      <c r="L80" s="363" t="n">
        <f aca="false">IFERROR(VLOOKUP($A80,табель!$A$4:$J$27,10,0),0)</f>
        <v>35.3</v>
      </c>
      <c r="M80" s="209"/>
      <c r="N80" s="209" t="n">
        <f aca="false">M81-N81</f>
        <v>0</v>
      </c>
      <c r="O80" s="418" t="n">
        <f aca="false">N80-O81</f>
        <v>0</v>
      </c>
      <c r="P80" s="418" t="n">
        <f aca="false">O80-P81</f>
        <v>0</v>
      </c>
      <c r="Q80" s="418" t="n">
        <f aca="false">P80-Q81</f>
        <v>0</v>
      </c>
      <c r="R80" s="418" t="n">
        <f aca="false">Q80-R81</f>
        <v>0</v>
      </c>
      <c r="S80" s="418" t="n">
        <f aca="false">R80-S81</f>
        <v>0</v>
      </c>
      <c r="T80" s="209"/>
      <c r="U80" s="209"/>
      <c r="V80" s="209"/>
      <c r="W80" s="209"/>
    </row>
    <row r="81" customFormat="false" ht="15.05" hidden="true" customHeight="false" outlineLevel="1" collapsed="false">
      <c r="A81" s="292" t="s">
        <v>122</v>
      </c>
      <c r="B81" s="186"/>
      <c r="C81" s="186"/>
      <c r="D81" s="416" t="n">
        <f aca="false">$B80*D$63</f>
        <v>4.589</v>
      </c>
      <c r="E81" s="416" t="n">
        <f aca="false">VLOOKUP($A81,VYB_MAI!$E$2:$N$21,10,0)</f>
        <v>0</v>
      </c>
      <c r="F81" s="416" t="n">
        <f aca="false">$B80*F$63</f>
        <v>3.88715294117649</v>
      </c>
      <c r="G81" s="416" t="n">
        <f aca="false">$B80*G$63</f>
        <v>2.84061176470588</v>
      </c>
      <c r="H81" s="363" t="n">
        <f aca="false">VLOOKUP($A81,$A$2:$N$28,3,0)</f>
        <v>13.8</v>
      </c>
      <c r="I81" s="363" t="n">
        <f aca="false">VLOOKUP($A81,$A$2:$N$28,4,0)</f>
        <v>2</v>
      </c>
      <c r="J81" s="363" t="n">
        <f aca="false">VLOOKUP($A81,$A$2:$N$28,5,0)</f>
        <v>0</v>
      </c>
      <c r="K81" s="417" t="n">
        <f aca="false">$B80*K$63</f>
        <v>1.86882352941176</v>
      </c>
      <c r="L81" s="186"/>
      <c r="M81" s="363" t="n">
        <f aca="false">VLOOKUP($A81,$A$2:$N$28,7,0)</f>
        <v>0</v>
      </c>
      <c r="N81" s="363" t="n">
        <f aca="false">VLOOKUP($A81,$A$2:$N$28,8,0)</f>
        <v>0</v>
      </c>
      <c r="O81" s="363" t="n">
        <f aca="false">VLOOKUP($A81,$A$2:$N$28,11,0)</f>
        <v>0</v>
      </c>
      <c r="P81" s="363" t="n">
        <f aca="false">VLOOKUP($A81,$A$2:$N$28,9,0)</f>
        <v>0</v>
      </c>
      <c r="Q81" s="363" t="n">
        <f aca="false">VLOOKUP($A81,$A$2:$N$28,10,0)</f>
        <v>0</v>
      </c>
      <c r="R81" s="418" t="n">
        <f aca="false">R79</f>
        <v>0</v>
      </c>
      <c r="S81" s="418" t="n">
        <f aca="false">S79</f>
        <v>0</v>
      </c>
      <c r="T81" s="363"/>
      <c r="U81" s="363"/>
      <c r="V81" s="209"/>
      <c r="W81" s="209"/>
    </row>
    <row r="82" customFormat="false" ht="15.05" hidden="true" customHeight="false" outlineLevel="1" collapsed="false">
      <c r="A82" s="292" t="s">
        <v>117</v>
      </c>
      <c r="B82" s="363" t="n">
        <f aca="false">IFERROR(VLOOKUP($A82,табель!$A$4:$J$27,10,0),0)</f>
        <v>0</v>
      </c>
      <c r="C82" s="186"/>
      <c r="D82" s="416" t="n">
        <f aca="false">B82-D83</f>
        <v>0</v>
      </c>
      <c r="E82" s="416" t="n">
        <f aca="false">D82-E83</f>
        <v>0</v>
      </c>
      <c r="F82" s="416" t="n">
        <f aca="false">E82-F83</f>
        <v>0</v>
      </c>
      <c r="G82" s="416" t="n">
        <f aca="false">F82-G83</f>
        <v>0</v>
      </c>
      <c r="H82" s="417" t="n">
        <f aca="false">G82-H83</f>
        <v>0</v>
      </c>
      <c r="I82" s="417" t="n">
        <f aca="false">H82-I83</f>
        <v>0</v>
      </c>
      <c r="J82" s="417" t="n">
        <f aca="false">I82-J83</f>
        <v>0</v>
      </c>
      <c r="K82" s="417" t="n">
        <f aca="false">J82-K83</f>
        <v>0</v>
      </c>
      <c r="L82" s="363" t="n">
        <f aca="false">IFERROR(VLOOKUP($A82,табель!$A$4:$J$27,10,0),0)</f>
        <v>0</v>
      </c>
      <c r="M82" s="209"/>
      <c r="N82" s="209" t="n">
        <f aca="false">M83-N83</f>
        <v>0</v>
      </c>
      <c r="O82" s="418" t="n">
        <f aca="false">N82-O83</f>
        <v>0</v>
      </c>
      <c r="P82" s="418" t="n">
        <f aca="false">O82-P83</f>
        <v>0</v>
      </c>
      <c r="Q82" s="418" t="n">
        <f aca="false">P82-Q83</f>
        <v>0</v>
      </c>
      <c r="R82" s="418" t="n">
        <f aca="false">Q82-R83</f>
        <v>0</v>
      </c>
      <c r="S82" s="418" t="n">
        <f aca="false">R82-S83</f>
        <v>0</v>
      </c>
      <c r="T82" s="209"/>
      <c r="U82" s="209"/>
      <c r="V82" s="209"/>
      <c r="W82" s="209"/>
    </row>
    <row r="83" customFormat="false" ht="15.05" hidden="true" customHeight="false" outlineLevel="1" collapsed="false">
      <c r="A83" s="292" t="s">
        <v>117</v>
      </c>
      <c r="B83" s="186"/>
      <c r="C83" s="186"/>
      <c r="D83" s="416" t="n">
        <f aca="false">$B82*D$63</f>
        <v>0</v>
      </c>
      <c r="E83" s="416" t="n">
        <f aca="false">VLOOKUP($A83,VYB_MAI!$E$2:$N$21,10,0)</f>
        <v>0</v>
      </c>
      <c r="F83" s="416" t="n">
        <f aca="false">$B82*F$63</f>
        <v>0</v>
      </c>
      <c r="G83" s="416" t="n">
        <f aca="false">$B82*G$63</f>
        <v>0</v>
      </c>
      <c r="H83" s="363" t="n">
        <f aca="false">VLOOKUP($A83,$A$2:$N$28,3,0)</f>
        <v>0</v>
      </c>
      <c r="I83" s="363" t="n">
        <f aca="false">VLOOKUP($A83,$A$2:$N$28,4,0)</f>
        <v>0</v>
      </c>
      <c r="J83" s="363" t="n">
        <f aca="false">VLOOKUP($A83,$A$2:$N$28,5,0)</f>
        <v>0</v>
      </c>
      <c r="K83" s="417" t="n">
        <f aca="false">$B82*K$63</f>
        <v>0</v>
      </c>
      <c r="L83" s="186"/>
      <c r="M83" s="363" t="n">
        <f aca="false">VLOOKUP($A83,$A$2:$N$28,7,0)</f>
        <v>0</v>
      </c>
      <c r="N83" s="363" t="n">
        <f aca="false">VLOOKUP($A83,$A$2:$N$28,8,0)</f>
        <v>0</v>
      </c>
      <c r="O83" s="363" t="n">
        <f aca="false">VLOOKUP($A83,$A$2:$N$28,11,0)</f>
        <v>0</v>
      </c>
      <c r="P83" s="363" t="n">
        <f aca="false">VLOOKUP($A83,$A$2:$N$28,9,0)</f>
        <v>0</v>
      </c>
      <c r="Q83" s="363" t="n">
        <f aca="false">VLOOKUP($A83,$A$2:$N$28,10,0)</f>
        <v>0</v>
      </c>
      <c r="R83" s="418" t="n">
        <f aca="false">R81</f>
        <v>0</v>
      </c>
      <c r="S83" s="418" t="n">
        <f aca="false">S81</f>
        <v>0</v>
      </c>
      <c r="T83" s="363"/>
      <c r="U83" s="363"/>
      <c r="V83" s="209"/>
      <c r="W83" s="209"/>
    </row>
    <row r="84" customFormat="false" ht="15.05" hidden="true" customHeight="false" outlineLevel="1" collapsed="false">
      <c r="A84" s="292" t="s">
        <v>120</v>
      </c>
      <c r="B84" s="363" t="n">
        <f aca="false">IFERROR(VLOOKUP($A84,табель!$A$4:$J$27,10,0),0)</f>
        <v>32</v>
      </c>
      <c r="C84" s="186"/>
      <c r="D84" s="416" t="n">
        <f aca="false">B84-D85</f>
        <v>27.84</v>
      </c>
      <c r="E84" s="416" t="n">
        <f aca="false">D84-E85</f>
        <v>27.84</v>
      </c>
      <c r="F84" s="416" t="n">
        <f aca="false">E84-F85</f>
        <v>24.3162352941176</v>
      </c>
      <c r="G84" s="416" t="n">
        <f aca="false">F84-G85</f>
        <v>21.7411764705882</v>
      </c>
      <c r="H84" s="417" t="n">
        <f aca="false">G84-H85</f>
        <v>7.94117647058822</v>
      </c>
      <c r="I84" s="417" t="n">
        <f aca="false">H84-I85</f>
        <v>7.94117647058822</v>
      </c>
      <c r="J84" s="417" t="n">
        <f aca="false">I84-J85</f>
        <v>5.94117647058822</v>
      </c>
      <c r="K84" s="417" t="n">
        <f aca="false">J84-K85</f>
        <v>4.2470588235294</v>
      </c>
      <c r="L84" s="363" t="n">
        <f aca="false">IFERROR(VLOOKUP($A84,табель!$A$4:$J$27,10,0),0)</f>
        <v>32</v>
      </c>
      <c r="M84" s="209"/>
      <c r="N84" s="209" t="n">
        <f aca="false">M85-N85</f>
        <v>19.5</v>
      </c>
      <c r="O84" s="418" t="n">
        <f aca="false">N84-O85</f>
        <v>4.5</v>
      </c>
      <c r="P84" s="418" t="n">
        <f aca="false">O84-P85</f>
        <v>4.5</v>
      </c>
      <c r="Q84" s="418" t="n">
        <f aca="false">P84-Q85</f>
        <v>0</v>
      </c>
      <c r="R84" s="418" t="n">
        <f aca="false">Q84-R85</f>
        <v>0</v>
      </c>
      <c r="S84" s="418" t="n">
        <f aca="false">R84-S85</f>
        <v>0</v>
      </c>
      <c r="T84" s="209"/>
      <c r="U84" s="209"/>
      <c r="V84" s="209"/>
      <c r="W84" s="209"/>
    </row>
    <row r="85" customFormat="false" ht="15.05" hidden="true" customHeight="false" outlineLevel="1" collapsed="false">
      <c r="A85" s="292" t="s">
        <v>120</v>
      </c>
      <c r="B85" s="186"/>
      <c r="C85" s="186"/>
      <c r="D85" s="416" t="n">
        <f aca="false">$B84*D$63</f>
        <v>4.16</v>
      </c>
      <c r="E85" s="416" t="n">
        <f aca="false">VLOOKUP($A85,VYB_MAI!$E$2:$N$21,10,0)</f>
        <v>0</v>
      </c>
      <c r="F85" s="416" t="n">
        <f aca="false">$B84*F$63</f>
        <v>3.52376470588237</v>
      </c>
      <c r="G85" s="416" t="n">
        <f aca="false">$B84*G$63</f>
        <v>2.57505882352941</v>
      </c>
      <c r="H85" s="363" t="n">
        <f aca="false">VLOOKUP($A85,$A$2:$N$28,3,0)</f>
        <v>13.8</v>
      </c>
      <c r="I85" s="363" t="n">
        <f aca="false">VLOOKUP($A85,$A$2:$N$28,4,0)</f>
        <v>0</v>
      </c>
      <c r="J85" s="363" t="n">
        <f aca="false">VLOOKUP($A85,$A$2:$N$28,5,0)</f>
        <v>2</v>
      </c>
      <c r="K85" s="417" t="n">
        <f aca="false">$B84*K$63</f>
        <v>1.69411764705882</v>
      </c>
      <c r="L85" s="186"/>
      <c r="M85" s="363" t="n">
        <f aca="false">VLOOKUP($A85,$A$2:$N$28,7,0)</f>
        <v>19.5</v>
      </c>
      <c r="N85" s="363" t="n">
        <f aca="false">VLOOKUP($A85,$A$2:$N$28,8,0)</f>
        <v>0</v>
      </c>
      <c r="O85" s="363" t="n">
        <f aca="false">VLOOKUP($A85,$A$2:$N$28,11,0)</f>
        <v>15</v>
      </c>
      <c r="P85" s="363" t="n">
        <f aca="false">VLOOKUP($A85,$A$2:$N$28,9,0)</f>
        <v>0</v>
      </c>
      <c r="Q85" s="363" t="n">
        <f aca="false">VLOOKUP($A85,$A$2:$N$28,10,0)</f>
        <v>4.5</v>
      </c>
      <c r="R85" s="209" t="n">
        <f aca="false">R83</f>
        <v>0</v>
      </c>
      <c r="S85" s="209" t="n">
        <f aca="false">S83</f>
        <v>0</v>
      </c>
      <c r="T85" s="363"/>
      <c r="U85" s="363"/>
      <c r="V85" s="209"/>
      <c r="W85" s="209"/>
    </row>
    <row r="86" customFormat="false" ht="15.05" hidden="false" customHeight="false" outlineLevel="0" collapsed="false">
      <c r="A86" s="185" t="s">
        <v>116</v>
      </c>
      <c r="B86" s="419" t="n">
        <f aca="false">SUM(B66:B85)</f>
        <v>275.8</v>
      </c>
      <c r="C86" s="230"/>
      <c r="D86" s="420" t="n">
        <f aca="false">B86-D87</f>
        <v>217.882</v>
      </c>
      <c r="E86" s="420" t="n">
        <f aca="false">D86-E87</f>
        <v>217.882</v>
      </c>
      <c r="F86" s="420" t="n">
        <f aca="false">E86-F87</f>
        <v>191.19835</v>
      </c>
      <c r="G86" s="420" t="n">
        <f aca="false">F86-G87</f>
        <v>172.58185</v>
      </c>
      <c r="H86" s="420" t="n">
        <f aca="false">G86-H87</f>
        <v>74.98185</v>
      </c>
      <c r="I86" s="420" t="n">
        <f aca="false">H86-I87</f>
        <v>25.48185</v>
      </c>
      <c r="J86" s="420" t="n">
        <f aca="false">I86-J87</f>
        <v>16.48185</v>
      </c>
      <c r="K86" s="420" t="n">
        <f aca="false">J86-K87</f>
        <v>16.48185</v>
      </c>
      <c r="L86" s="419" t="n">
        <f aca="false">SUM(L66:L85)</f>
        <v>275.8</v>
      </c>
      <c r="M86" s="230"/>
      <c r="N86" s="230" t="n">
        <f aca="false">M87-N87</f>
        <v>148.5</v>
      </c>
      <c r="O86" s="230" t="n">
        <f aca="false">N86-O87</f>
        <v>82</v>
      </c>
      <c r="P86" s="230" t="n">
        <f aca="false">O86-P87</f>
        <v>40</v>
      </c>
      <c r="Q86" s="230" t="n">
        <f aca="false">P86-Q87</f>
        <v>0</v>
      </c>
      <c r="R86" s="230" t="n">
        <f aca="false">Q86-R87</f>
        <v>0</v>
      </c>
      <c r="S86" s="230" t="n">
        <f aca="false">R86-S87</f>
        <v>0</v>
      </c>
      <c r="T86" s="230"/>
      <c r="U86" s="230"/>
      <c r="V86" s="230"/>
      <c r="W86" s="230"/>
    </row>
    <row r="87" customFormat="false" ht="15.05" hidden="false" customHeight="false" outlineLevel="0" collapsed="false">
      <c r="A87" s="185" t="s">
        <v>116</v>
      </c>
      <c r="B87" s="230"/>
      <c r="C87" s="230"/>
      <c r="D87" s="420" t="n">
        <f aca="false">$B86*D$65</f>
        <v>57.918</v>
      </c>
      <c r="E87" s="420" t="n">
        <f aca="false">E85+E83+E81+E79+E77+E75+E73+E71+E69+E67</f>
        <v>0</v>
      </c>
      <c r="F87" s="420" t="n">
        <f aca="false">$B86*F$65</f>
        <v>26.68365</v>
      </c>
      <c r="G87" s="420" t="n">
        <f aca="false">$B86*G$65</f>
        <v>18.6165</v>
      </c>
      <c r="H87" s="363" t="n">
        <f aca="false">H85+H83+H81+H79+H77+H75+H73+H71+H69+H67</f>
        <v>97.6</v>
      </c>
      <c r="I87" s="363" t="n">
        <f aca="false">I85+I83+I81+I79+I77+I75+I73+I71+I69+I67</f>
        <v>49.5</v>
      </c>
      <c r="J87" s="363" t="n">
        <f aca="false">J85+J83+J81+J79+J77+J75+J73+J71+J69+J67</f>
        <v>9</v>
      </c>
      <c r="K87" s="420"/>
      <c r="L87" s="230"/>
      <c r="M87" s="363" t="n">
        <f aca="false">G13</f>
        <v>166.6</v>
      </c>
      <c r="N87" s="363" t="n">
        <f aca="false">N85+N83+N81+N79+N77+N75+N73+N71+N69+N67+H12</f>
        <v>18.1</v>
      </c>
      <c r="O87" s="363" t="n">
        <f aca="false">O85+O83+O81+O79+O77+O75+O73+O71+O69+O67+K12</f>
        <v>66.5</v>
      </c>
      <c r="P87" s="363" t="n">
        <f aca="false">P85+P83+P81+P79+P77+P75+P73+P71+P69+P67+I12</f>
        <v>42</v>
      </c>
      <c r="Q87" s="363" t="n">
        <f aca="false">Q85+Q83+Q81+Q79+Q77+Q75+Q73+Q71+Q69+Q67+J12</f>
        <v>40</v>
      </c>
      <c r="R87" s="420" t="n">
        <f aca="false">R85</f>
        <v>0</v>
      </c>
      <c r="S87" s="420" t="n">
        <f aca="false">S85</f>
        <v>0</v>
      </c>
      <c r="T87" s="363"/>
      <c r="U87" s="363"/>
      <c r="V87" s="230"/>
      <c r="W87" s="230"/>
    </row>
    <row r="88" customFormat="false" ht="15.05" hidden="true" customHeight="false" outlineLevel="1" collapsed="false">
      <c r="A88" s="198" t="s">
        <v>153</v>
      </c>
      <c r="B88" s="363" t="n">
        <f aca="false">IFERROR(VLOOKUP($A88,табель!$A$4:$J$27,10,0),0)</f>
        <v>16</v>
      </c>
      <c r="C88" s="186"/>
      <c r="D88" s="416" t="n">
        <f aca="false">B88-D89</f>
        <v>12.64</v>
      </c>
      <c r="E88" s="416" t="n">
        <f aca="false">D88-E89</f>
        <v>12.64</v>
      </c>
      <c r="F88" s="416" t="n">
        <f aca="false">E88-F89</f>
        <v>11.092</v>
      </c>
      <c r="G88" s="416" t="n">
        <f aca="false">F88-G89</f>
        <v>10.012</v>
      </c>
      <c r="H88" s="417" t="n">
        <f aca="false">G88-H89</f>
        <v>8.712</v>
      </c>
      <c r="I88" s="417" t="n">
        <f aca="false">H88-I89</f>
        <v>-3.788</v>
      </c>
      <c r="J88" s="417" t="n">
        <f aca="false">I88-J89</f>
        <v>-8.788</v>
      </c>
      <c r="K88" s="417" t="n">
        <f aca="false">J88-K89</f>
        <v>-9.688</v>
      </c>
      <c r="L88" s="363" t="n">
        <f aca="false">IFERROR(VLOOKUP($A88,табель!$A$4:$J$27,10,0),0)</f>
        <v>16</v>
      </c>
      <c r="M88" s="209"/>
      <c r="N88" s="209" t="n">
        <f aca="false">M89-N89</f>
        <v>9.5</v>
      </c>
      <c r="O88" s="418" t="n">
        <f aca="false">N88-O89</f>
        <v>9.5</v>
      </c>
      <c r="P88" s="418" t="n">
        <f aca="false">O88-P89</f>
        <v>3.5</v>
      </c>
      <c r="Q88" s="418" t="n">
        <f aca="false">P88-Q89</f>
        <v>-1.5</v>
      </c>
      <c r="R88" s="418" t="n">
        <f aca="false">Q88-R89</f>
        <v>-1.5</v>
      </c>
      <c r="S88" s="418" t="n">
        <f aca="false">R88-S89</f>
        <v>-1.5</v>
      </c>
      <c r="T88" s="209"/>
      <c r="U88" s="209"/>
      <c r="V88" s="209"/>
      <c r="W88" s="209"/>
    </row>
    <row r="89" customFormat="false" ht="15.05" hidden="true" customHeight="false" outlineLevel="1" collapsed="false">
      <c r="A89" s="198" t="s">
        <v>153</v>
      </c>
      <c r="B89" s="186"/>
      <c r="C89" s="186"/>
      <c r="D89" s="416" t="n">
        <f aca="false">$B88*D$65</f>
        <v>3.36</v>
      </c>
      <c r="E89" s="416" t="n">
        <f aca="false">VLOOKUP($A89,VYB_MAI!$E$2:$N$21,10,0)</f>
        <v>0</v>
      </c>
      <c r="F89" s="416" t="n">
        <f aca="false">$B88*F$65</f>
        <v>1.548</v>
      </c>
      <c r="G89" s="416" t="n">
        <f aca="false">$B88*G$65</f>
        <v>1.08</v>
      </c>
      <c r="H89" s="363" t="n">
        <f aca="false">VLOOKUP($A89,$A$2:$N$28,3,0)</f>
        <v>1.3</v>
      </c>
      <c r="I89" s="363" t="n">
        <f aca="false">VLOOKUP($A89,$A$2:$N$28,4,0)</f>
        <v>12.5</v>
      </c>
      <c r="J89" s="363" t="n">
        <f aca="false">VLOOKUP($A89,$A$2:$N$28,5,0)</f>
        <v>5</v>
      </c>
      <c r="K89" s="417" t="n">
        <f aca="false">$B88*K$65</f>
        <v>0.9</v>
      </c>
      <c r="L89" s="186"/>
      <c r="M89" s="363" t="n">
        <f aca="false">VLOOKUP($A89,$A$2:$N$28,7,0)</f>
        <v>16.5</v>
      </c>
      <c r="N89" s="363" t="n">
        <f aca="false">VLOOKUP($A89,$A$2:$N$28,8,0)</f>
        <v>7</v>
      </c>
      <c r="O89" s="363" t="n">
        <f aca="false">VLOOKUP($A89,$A$2:$N$28,11,0)</f>
        <v>0</v>
      </c>
      <c r="P89" s="363" t="n">
        <f aca="false">VLOOKUP($A89,$A$2:$N$28,9,0)</f>
        <v>6</v>
      </c>
      <c r="Q89" s="363" t="n">
        <f aca="false">VLOOKUP($A89,$A$2:$N$28,10,0)</f>
        <v>5</v>
      </c>
      <c r="R89" s="418" t="n">
        <f aca="false">R87</f>
        <v>0</v>
      </c>
      <c r="S89" s="418" t="n">
        <f aca="false">S87</f>
        <v>0</v>
      </c>
      <c r="T89" s="363"/>
      <c r="U89" s="363"/>
      <c r="V89" s="209"/>
      <c r="W89" s="209"/>
    </row>
    <row r="90" customFormat="false" ht="15.05" hidden="true" customHeight="false" outlineLevel="1" collapsed="false">
      <c r="A90" s="198" t="s">
        <v>151</v>
      </c>
      <c r="B90" s="363" t="n">
        <f aca="false">IFERROR(VLOOKUP($A90,табель!$A$4:$J$27,10,0),0)</f>
        <v>46.6</v>
      </c>
      <c r="C90" s="186"/>
      <c r="D90" s="416" t="n">
        <f aca="false">B90-D91</f>
        <v>36.814</v>
      </c>
      <c r="E90" s="416" t="n">
        <f aca="false">D90-E91</f>
        <v>36.814</v>
      </c>
      <c r="F90" s="416" t="n">
        <f aca="false">E90-F91</f>
        <v>32.30545</v>
      </c>
      <c r="G90" s="416" t="n">
        <f aca="false">F90-G91</f>
        <v>29.15995</v>
      </c>
      <c r="H90" s="417" t="n">
        <f aca="false">G90-H91</f>
        <v>5.15995</v>
      </c>
      <c r="I90" s="417" t="n">
        <f aca="false">H90-I91</f>
        <v>1.55995</v>
      </c>
      <c r="J90" s="417" t="n">
        <f aca="false">I90-J91</f>
        <v>-0.440049999999998</v>
      </c>
      <c r="K90" s="417" t="n">
        <f aca="false">J90-K91</f>
        <v>-3.0613</v>
      </c>
      <c r="L90" s="363" t="n">
        <f aca="false">IFERROR(VLOOKUP($A90,табель!$A$4:$J$27,10,0),0)</f>
        <v>46.6</v>
      </c>
      <c r="M90" s="209"/>
      <c r="N90" s="209" t="n">
        <f aca="false">M91-N91</f>
        <v>30</v>
      </c>
      <c r="O90" s="418" t="n">
        <f aca="false">N90-O91</f>
        <v>0</v>
      </c>
      <c r="P90" s="418" t="n">
        <f aca="false">O90-P91</f>
        <v>0</v>
      </c>
      <c r="Q90" s="418" t="n">
        <f aca="false">P90-Q91</f>
        <v>-2</v>
      </c>
      <c r="R90" s="418" t="n">
        <f aca="false">Q90-R91</f>
        <v>-2</v>
      </c>
      <c r="S90" s="418" t="n">
        <f aca="false">R90-S91</f>
        <v>-2</v>
      </c>
      <c r="T90" s="209"/>
      <c r="U90" s="209"/>
      <c r="V90" s="209"/>
      <c r="W90" s="209"/>
    </row>
    <row r="91" customFormat="false" ht="15.05" hidden="true" customHeight="false" outlineLevel="1" collapsed="false">
      <c r="A91" s="198" t="s">
        <v>151</v>
      </c>
      <c r="B91" s="186"/>
      <c r="C91" s="186"/>
      <c r="D91" s="416" t="n">
        <f aca="false">$B90*D$65</f>
        <v>9.786</v>
      </c>
      <c r="E91" s="416" t="n">
        <f aca="false">VLOOKUP($A91,VYB_MAI!$E$2:$N$21,10,0)</f>
        <v>0</v>
      </c>
      <c r="F91" s="416" t="n">
        <f aca="false">$B90*F$65</f>
        <v>4.50855</v>
      </c>
      <c r="G91" s="416" t="n">
        <f aca="false">$B90*G$65</f>
        <v>3.1455</v>
      </c>
      <c r="H91" s="363" t="n">
        <f aca="false">VLOOKUP($A91,$A$2:$N$28,3,0)</f>
        <v>24</v>
      </c>
      <c r="I91" s="363" t="n">
        <f aca="false">VLOOKUP($A91,$A$2:$N$28,4,0)</f>
        <v>3.6</v>
      </c>
      <c r="J91" s="363" t="n">
        <f aca="false">VLOOKUP($A91,$A$2:$N$28,5,0)</f>
        <v>2</v>
      </c>
      <c r="K91" s="417" t="n">
        <f aca="false">$B90*K$65</f>
        <v>2.62125</v>
      </c>
      <c r="L91" s="186"/>
      <c r="M91" s="363" t="n">
        <f aca="false">VLOOKUP($A91,$A$2:$N$28,7,0)</f>
        <v>30</v>
      </c>
      <c r="N91" s="363" t="n">
        <f aca="false">VLOOKUP($A91,$A$2:$N$28,8,0)</f>
        <v>0</v>
      </c>
      <c r="O91" s="363" t="n">
        <f aca="false">VLOOKUP($A91,$A$2:$N$28,11,0)</f>
        <v>30</v>
      </c>
      <c r="P91" s="363" t="n">
        <f aca="false">VLOOKUP($A91,$A$2:$N$28,9,0)</f>
        <v>0</v>
      </c>
      <c r="Q91" s="363" t="n">
        <f aca="false">VLOOKUP($A91,$A$2:$N$28,10,0)</f>
        <v>2</v>
      </c>
      <c r="R91" s="418" t="n">
        <f aca="false">R89</f>
        <v>0</v>
      </c>
      <c r="S91" s="418" t="n">
        <f aca="false">S89</f>
        <v>0</v>
      </c>
      <c r="T91" s="363"/>
      <c r="U91" s="363"/>
      <c r="V91" s="209"/>
      <c r="W91" s="209"/>
    </row>
    <row r="92" customFormat="false" ht="15.05" hidden="true" customHeight="false" outlineLevel="1" collapsed="false">
      <c r="A92" s="198" t="s">
        <v>155</v>
      </c>
      <c r="B92" s="363" t="n">
        <f aca="false">IFERROR(VLOOKUP($A92,табель!$A$4:$J$27,10,0),0)</f>
        <v>16</v>
      </c>
      <c r="C92" s="186"/>
      <c r="D92" s="416" t="n">
        <f aca="false">B92-D93</f>
        <v>12.64</v>
      </c>
      <c r="E92" s="416" t="n">
        <f aca="false">D92-E93</f>
        <v>12.64</v>
      </c>
      <c r="F92" s="416" t="n">
        <f aca="false">E92-F93</f>
        <v>11.092</v>
      </c>
      <c r="G92" s="416" t="n">
        <f aca="false">F92-G93</f>
        <v>10.012</v>
      </c>
      <c r="H92" s="417" t="n">
        <f aca="false">G92-H93</f>
        <v>2.012</v>
      </c>
      <c r="I92" s="417" t="n">
        <f aca="false">H92-I93</f>
        <v>-9.288</v>
      </c>
      <c r="J92" s="417" t="n">
        <f aca="false">I92-J93</f>
        <v>-11.288</v>
      </c>
      <c r="K92" s="417" t="n">
        <f aca="false">J92-K93</f>
        <v>-12.188</v>
      </c>
      <c r="L92" s="363" t="n">
        <f aca="false">IFERROR(VLOOKUP($A92,табель!$A$4:$J$27,10,0),0)</f>
        <v>16</v>
      </c>
      <c r="M92" s="209"/>
      <c r="N92" s="209" t="n">
        <f aca="false">M93-N93</f>
        <v>27.1</v>
      </c>
      <c r="O92" s="418" t="n">
        <f aca="false">N92-O93</f>
        <v>20.4</v>
      </c>
      <c r="P92" s="418" t="n">
        <f aca="false">O92-P93</f>
        <v>20.4</v>
      </c>
      <c r="Q92" s="418" t="n">
        <f aca="false">P92-Q93</f>
        <v>8.40000000000001</v>
      </c>
      <c r="R92" s="418" t="n">
        <f aca="false">Q92-R93</f>
        <v>8.40000000000001</v>
      </c>
      <c r="S92" s="418" t="n">
        <f aca="false">R92-S93</f>
        <v>8.40000000000001</v>
      </c>
      <c r="T92" s="209"/>
      <c r="U92" s="209"/>
      <c r="V92" s="209"/>
      <c r="W92" s="209"/>
    </row>
    <row r="93" customFormat="false" ht="15.05" hidden="true" customHeight="false" outlineLevel="1" collapsed="false">
      <c r="A93" s="198" t="s">
        <v>155</v>
      </c>
      <c r="B93" s="186"/>
      <c r="C93" s="186"/>
      <c r="D93" s="416" t="n">
        <f aca="false">$B92*D$65</f>
        <v>3.36</v>
      </c>
      <c r="E93" s="416" t="n">
        <f aca="false">VLOOKUP($A93,VYB_MAI!$E$2:$N$21,10,0)</f>
        <v>0</v>
      </c>
      <c r="F93" s="416" t="n">
        <f aca="false">$B92*F$65</f>
        <v>1.548</v>
      </c>
      <c r="G93" s="416" t="n">
        <f aca="false">$B92*G$65</f>
        <v>1.08</v>
      </c>
      <c r="H93" s="363" t="n">
        <f aca="false">VLOOKUP($A93,$A$2:$N$28,3,0)</f>
        <v>8</v>
      </c>
      <c r="I93" s="363" t="n">
        <f aca="false">VLOOKUP($A93,$A$2:$N$28,4,0)</f>
        <v>11.3</v>
      </c>
      <c r="J93" s="363" t="n">
        <f aca="false">VLOOKUP($A93,$A$2:$N$28,5,0)</f>
        <v>2</v>
      </c>
      <c r="K93" s="417" t="n">
        <f aca="false">$B92*K$65</f>
        <v>0.9</v>
      </c>
      <c r="L93" s="186"/>
      <c r="M93" s="363" t="n">
        <f aca="false">VLOOKUP($A93,$A$2:$N$28,7,0)</f>
        <v>27.1</v>
      </c>
      <c r="N93" s="363" t="n">
        <f aca="false">VLOOKUP($A93,$A$2:$N$28,8,0)</f>
        <v>0</v>
      </c>
      <c r="O93" s="363" t="n">
        <f aca="false">VLOOKUP($A93,$A$2:$N$28,11,0)</f>
        <v>6.69999999999999</v>
      </c>
      <c r="P93" s="363" t="n">
        <f aca="false">VLOOKUP($A93,$A$2:$N$28,9,0)</f>
        <v>0</v>
      </c>
      <c r="Q93" s="363" t="n">
        <f aca="false">VLOOKUP($A93,$A$2:$N$28,10,0)</f>
        <v>12</v>
      </c>
      <c r="R93" s="418" t="n">
        <f aca="false">R91</f>
        <v>0</v>
      </c>
      <c r="S93" s="418" t="n">
        <f aca="false">S91</f>
        <v>0</v>
      </c>
      <c r="T93" s="363"/>
      <c r="U93" s="363"/>
      <c r="V93" s="209"/>
      <c r="W93" s="209"/>
    </row>
    <row r="94" customFormat="false" ht="15.05" hidden="true" customHeight="false" outlineLevel="1" collapsed="false">
      <c r="A94" s="198" t="s">
        <v>157</v>
      </c>
      <c r="B94" s="363" t="n">
        <f aca="false">IFERROR(VLOOKUP($A94,табель!$A$4:$J$27,10,0),0)</f>
        <v>24</v>
      </c>
      <c r="C94" s="186"/>
      <c r="D94" s="416" t="n">
        <f aca="false">B94-D95</f>
        <v>18.96</v>
      </c>
      <c r="E94" s="416" t="n">
        <f aca="false">D94-E95</f>
        <v>18.96</v>
      </c>
      <c r="F94" s="416" t="n">
        <f aca="false">E94-F95</f>
        <v>16.638</v>
      </c>
      <c r="G94" s="416" t="n">
        <f aca="false">F94-G95</f>
        <v>15.018</v>
      </c>
      <c r="H94" s="417" t="n">
        <f aca="false">G94-H95</f>
        <v>15.018</v>
      </c>
      <c r="I94" s="417" t="n">
        <f aca="false">H94-I95</f>
        <v>-0.981999999999999</v>
      </c>
      <c r="J94" s="417" t="n">
        <f aca="false">I94-J95</f>
        <v>-4.982</v>
      </c>
      <c r="K94" s="417" t="n">
        <f aca="false">J94-K95</f>
        <v>-6.332</v>
      </c>
      <c r="L94" s="363" t="n">
        <f aca="false">IFERROR(VLOOKUP($A94,табель!$A$4:$J$27,10,0),0)</f>
        <v>24</v>
      </c>
      <c r="M94" s="209"/>
      <c r="N94" s="209" t="n">
        <f aca="false">M95-N95</f>
        <v>24.2</v>
      </c>
      <c r="O94" s="418" t="n">
        <f aca="false">N94-O95</f>
        <v>24.2</v>
      </c>
      <c r="P94" s="418" t="n">
        <f aca="false">O94-P95</f>
        <v>24.2</v>
      </c>
      <c r="Q94" s="418" t="n">
        <f aca="false">P94-Q95</f>
        <v>23.5</v>
      </c>
      <c r="R94" s="418" t="n">
        <f aca="false">Q94-R95</f>
        <v>23.5</v>
      </c>
      <c r="S94" s="418" t="n">
        <f aca="false">R94-S95</f>
        <v>23.5</v>
      </c>
      <c r="T94" s="209"/>
      <c r="U94" s="209"/>
      <c r="V94" s="209"/>
      <c r="W94" s="209"/>
    </row>
    <row r="95" customFormat="false" ht="15.05" hidden="true" customHeight="false" outlineLevel="1" collapsed="false">
      <c r="A95" s="198" t="s">
        <v>157</v>
      </c>
      <c r="B95" s="186"/>
      <c r="C95" s="186"/>
      <c r="D95" s="416" t="n">
        <f aca="false">$B94*D$65</f>
        <v>5.04</v>
      </c>
      <c r="E95" s="416" t="n">
        <f aca="false">VLOOKUP($A95,VYB_MAI!$E$2:$N$21,10,0)</f>
        <v>0</v>
      </c>
      <c r="F95" s="416" t="n">
        <f aca="false">$B94*F$65</f>
        <v>2.322</v>
      </c>
      <c r="G95" s="416" t="n">
        <f aca="false">$B94*G$65</f>
        <v>1.62</v>
      </c>
      <c r="H95" s="363" t="n">
        <f aca="false">VLOOKUP($A95,$A$2:$N$28,3,0)</f>
        <v>0</v>
      </c>
      <c r="I95" s="363" t="n">
        <f aca="false">VLOOKUP($A95,$A$2:$N$28,4,0)</f>
        <v>16</v>
      </c>
      <c r="J95" s="363" t="n">
        <f aca="false">VLOOKUP($A95,$A$2:$N$28,5,0)</f>
        <v>4</v>
      </c>
      <c r="K95" s="417" t="n">
        <f aca="false">$B94*K$65</f>
        <v>1.35</v>
      </c>
      <c r="L95" s="186"/>
      <c r="M95" s="363" t="n">
        <f aca="false">VLOOKUP($A95,$A$2:$N$28,7,0)</f>
        <v>24.2</v>
      </c>
      <c r="N95" s="363" t="n">
        <f aca="false">VLOOKUP($A95,$A$2:$N$28,8,0)</f>
        <v>0</v>
      </c>
      <c r="O95" s="363" t="n">
        <f aca="false">VLOOKUP($A95,$A$2:$N$28,11,0)</f>
        <v>0</v>
      </c>
      <c r="P95" s="363" t="n">
        <f aca="false">VLOOKUP($A95,$A$2:$N$28,9,0)</f>
        <v>0</v>
      </c>
      <c r="Q95" s="363" t="n">
        <f aca="false">VLOOKUP($A95,$A$2:$N$28,10,0)</f>
        <v>0.7</v>
      </c>
      <c r="R95" s="418" t="n">
        <f aca="false">R93</f>
        <v>0</v>
      </c>
      <c r="S95" s="418" t="n">
        <f aca="false">S93</f>
        <v>0</v>
      </c>
      <c r="T95" s="363"/>
      <c r="U95" s="363"/>
      <c r="V95" s="209"/>
      <c r="W95" s="209"/>
    </row>
    <row r="96" customFormat="false" ht="15.05" hidden="true" customHeight="false" outlineLevel="1" collapsed="false">
      <c r="A96" s="198" t="s">
        <v>159</v>
      </c>
      <c r="B96" s="363" t="n">
        <f aca="false">IFERROR(VLOOKUP($A96,табель!$A$4:$J$27,10,0),0)</f>
        <v>31.3</v>
      </c>
      <c r="C96" s="186"/>
      <c r="D96" s="416" t="n">
        <f aca="false">B96-D97</f>
        <v>24.727</v>
      </c>
      <c r="E96" s="416" t="n">
        <f aca="false">D96-E97</f>
        <v>24.727</v>
      </c>
      <c r="F96" s="416" t="n">
        <f aca="false">E96-F97</f>
        <v>21.698725</v>
      </c>
      <c r="G96" s="416" t="n">
        <f aca="false">F96-G97</f>
        <v>19.585975</v>
      </c>
      <c r="H96" s="417" t="n">
        <f aca="false">G96-H97</f>
        <v>19.585975</v>
      </c>
      <c r="I96" s="417" t="n">
        <f aca="false">H96-I97</f>
        <v>19.585975</v>
      </c>
      <c r="J96" s="417" t="n">
        <f aca="false">I96-J97</f>
        <v>19.085975</v>
      </c>
      <c r="K96" s="417" t="n">
        <f aca="false">J96-K97</f>
        <v>17.32535</v>
      </c>
      <c r="L96" s="363" t="n">
        <f aca="false">IFERROR(VLOOKUP($A96,табель!$A$4:$J$27,10,0),0)</f>
        <v>31.3</v>
      </c>
      <c r="M96" s="209"/>
      <c r="N96" s="209" t="n">
        <f aca="false">M97-N97</f>
        <v>17.7</v>
      </c>
      <c r="O96" s="418" t="n">
        <f aca="false">N96-O97</f>
        <v>17.7</v>
      </c>
      <c r="P96" s="418" t="n">
        <f aca="false">O96-P97</f>
        <v>17.7</v>
      </c>
      <c r="Q96" s="418" t="n">
        <f aca="false">P96-Q97</f>
        <v>13.2</v>
      </c>
      <c r="R96" s="418" t="n">
        <f aca="false">Q96-R97</f>
        <v>13.2</v>
      </c>
      <c r="S96" s="418" t="n">
        <f aca="false">R96-S97</f>
        <v>13.2</v>
      </c>
      <c r="T96" s="209"/>
      <c r="U96" s="209"/>
      <c r="V96" s="209"/>
      <c r="W96" s="209"/>
    </row>
    <row r="97" customFormat="false" ht="15.05" hidden="true" customHeight="false" outlineLevel="1" collapsed="false">
      <c r="A97" s="198" t="s">
        <v>159</v>
      </c>
      <c r="B97" s="186"/>
      <c r="C97" s="186"/>
      <c r="D97" s="416" t="n">
        <f aca="false">$B96*D$65</f>
        <v>6.573</v>
      </c>
      <c r="E97" s="416" t="n">
        <f aca="false">VLOOKUP($A97,VYB_MAI!$E$2:$N$21,10,0)</f>
        <v>0</v>
      </c>
      <c r="F97" s="416" t="n">
        <f aca="false">$B96*F$65</f>
        <v>3.028275</v>
      </c>
      <c r="G97" s="416" t="n">
        <f aca="false">$B96*G$65</f>
        <v>2.11275</v>
      </c>
      <c r="H97" s="363" t="n">
        <f aca="false">VLOOKUP($A97,$A$2:$N$28,3,0)</f>
        <v>0</v>
      </c>
      <c r="I97" s="363" t="n">
        <f aca="false">VLOOKUP($A97,$A$2:$N$28,4,0)</f>
        <v>0</v>
      </c>
      <c r="J97" s="363" t="n">
        <f aca="false">VLOOKUP($A97,$A$2:$N$28,5,0)</f>
        <v>0.5</v>
      </c>
      <c r="K97" s="417" t="n">
        <f aca="false">$B96*K$65</f>
        <v>1.760625</v>
      </c>
      <c r="L97" s="186"/>
      <c r="M97" s="363" t="n">
        <f aca="false">VLOOKUP($A97,$A$2:$N$28,7,0)</f>
        <v>17.7</v>
      </c>
      <c r="N97" s="363" t="n">
        <f aca="false">VLOOKUP($A97,$A$2:$N$28,8,0)</f>
        <v>0</v>
      </c>
      <c r="O97" s="363" t="n">
        <f aca="false">VLOOKUP($A97,$A$2:$N$28,11,0)</f>
        <v>0</v>
      </c>
      <c r="P97" s="363" t="n">
        <f aca="false">VLOOKUP($A97,$A$2:$N$28,9,0)</f>
        <v>0</v>
      </c>
      <c r="Q97" s="363" t="n">
        <f aca="false">VLOOKUP($A97,$A$2:$N$28,10,0)</f>
        <v>4.5</v>
      </c>
      <c r="R97" s="418" t="n">
        <f aca="false">R95</f>
        <v>0</v>
      </c>
      <c r="S97" s="418" t="n">
        <f aca="false">S95</f>
        <v>0</v>
      </c>
      <c r="T97" s="363"/>
      <c r="U97" s="363"/>
      <c r="V97" s="209"/>
      <c r="W97" s="209"/>
    </row>
    <row r="98" customFormat="false" ht="15.05" hidden="true" customHeight="false" outlineLevel="1" collapsed="false">
      <c r="A98" s="198" t="s">
        <v>147</v>
      </c>
      <c r="B98" s="363" t="n">
        <f aca="false">IFERROR(VLOOKUP($A98,табель!$A$4:$J$27,10,0),0)</f>
        <v>0</v>
      </c>
      <c r="C98" s="186"/>
      <c r="D98" s="416" t="n">
        <f aca="false">B98-D99</f>
        <v>0</v>
      </c>
      <c r="E98" s="416" t="n">
        <f aca="false">D98-E99</f>
        <v>0</v>
      </c>
      <c r="F98" s="416" t="n">
        <f aca="false">E98-F99</f>
        <v>0</v>
      </c>
      <c r="G98" s="416" t="n">
        <f aca="false">F98-G99</f>
        <v>0</v>
      </c>
      <c r="H98" s="417" t="n">
        <f aca="false">G98-H99</f>
        <v>-18</v>
      </c>
      <c r="I98" s="417" t="n">
        <f aca="false">H98-I99</f>
        <v>-18</v>
      </c>
      <c r="J98" s="417" t="n">
        <f aca="false">I98-J99</f>
        <v>-18</v>
      </c>
      <c r="K98" s="417" t="n">
        <f aca="false">J98-K99</f>
        <v>-18</v>
      </c>
      <c r="L98" s="363" t="n">
        <f aca="false">IFERROR(VLOOKUP($A98,табель!$A$4:$J$27,10,0),0)</f>
        <v>0</v>
      </c>
      <c r="M98" s="209"/>
      <c r="N98" s="209" t="n">
        <f aca="false">M99-N99</f>
        <v>0</v>
      </c>
      <c r="O98" s="418" t="n">
        <f aca="false">N98-O99</f>
        <v>0</v>
      </c>
      <c r="P98" s="418" t="n">
        <f aca="false">O98-P99</f>
        <v>0</v>
      </c>
      <c r="Q98" s="418" t="n">
        <f aca="false">P98-Q99</f>
        <v>0</v>
      </c>
      <c r="R98" s="418" t="n">
        <f aca="false">Q98-R99</f>
        <v>0</v>
      </c>
      <c r="S98" s="418" t="n">
        <f aca="false">R98-S99</f>
        <v>0</v>
      </c>
      <c r="T98" s="209"/>
      <c r="U98" s="209"/>
      <c r="V98" s="209"/>
      <c r="W98" s="209"/>
    </row>
    <row r="99" customFormat="false" ht="15.05" hidden="true" customHeight="false" outlineLevel="1" collapsed="false">
      <c r="A99" s="198" t="s">
        <v>147</v>
      </c>
      <c r="B99" s="186"/>
      <c r="C99" s="186"/>
      <c r="D99" s="416" t="n">
        <f aca="false">$B98*D$65</f>
        <v>0</v>
      </c>
      <c r="E99" s="416" t="n">
        <f aca="false">VLOOKUP($A99,VYB_MAI!$E$2:$N$21,10,0)</f>
        <v>0</v>
      </c>
      <c r="F99" s="416" t="n">
        <f aca="false">$B98*F$65</f>
        <v>0</v>
      </c>
      <c r="G99" s="416" t="n">
        <f aca="false">$B98*G$65</f>
        <v>0</v>
      </c>
      <c r="H99" s="363" t="n">
        <f aca="false">VLOOKUP($A99,$A$2:$N$28,3,0)</f>
        <v>18</v>
      </c>
      <c r="I99" s="363" t="n">
        <f aca="false">VLOOKUP($A99,$A$2:$N$28,4,0)</f>
        <v>0</v>
      </c>
      <c r="J99" s="363" t="n">
        <f aca="false">VLOOKUP($A99,$A$2:$N$28,5,0)</f>
        <v>0</v>
      </c>
      <c r="K99" s="417" t="n">
        <f aca="false">$B98*K$65</f>
        <v>0</v>
      </c>
      <c r="L99" s="186"/>
      <c r="M99" s="363" t="n">
        <f aca="false">VLOOKUP($A99,$A$2:$N$28,7,0)</f>
        <v>0</v>
      </c>
      <c r="N99" s="363" t="n">
        <f aca="false">VLOOKUP($A99,$A$2:$N$28,8,0)</f>
        <v>0</v>
      </c>
      <c r="O99" s="363" t="n">
        <f aca="false">VLOOKUP($A99,$A$2:$N$28,11,0)</f>
        <v>0</v>
      </c>
      <c r="P99" s="363" t="n">
        <f aca="false">VLOOKUP($A99,$A$2:$N$28,9,0)</f>
        <v>0</v>
      </c>
      <c r="Q99" s="363" t="n">
        <f aca="false">VLOOKUP($A99,$A$2:$N$28,10,0)</f>
        <v>0</v>
      </c>
      <c r="R99" s="418" t="n">
        <f aca="false">R97</f>
        <v>0</v>
      </c>
      <c r="S99" s="418" t="n">
        <f aca="false">S97</f>
        <v>0</v>
      </c>
      <c r="T99" s="363"/>
      <c r="U99" s="363"/>
      <c r="V99" s="209"/>
      <c r="W99" s="209"/>
    </row>
    <row r="100" customFormat="false" ht="15.05" hidden="true" customHeight="false" outlineLevel="1" collapsed="false">
      <c r="A100" s="198" t="s">
        <v>145</v>
      </c>
      <c r="B100" s="363" t="n">
        <f aca="false">IFERROR(VLOOKUP($A100,табель!$A$4:$J$27,10,0),0)</f>
        <v>38.6</v>
      </c>
      <c r="C100" s="186"/>
      <c r="D100" s="416" t="n">
        <f aca="false">B100-D101</f>
        <v>33.582</v>
      </c>
      <c r="E100" s="416" t="n">
        <f aca="false">D100-E101</f>
        <v>33.582</v>
      </c>
      <c r="F100" s="416" t="n">
        <f aca="false">E100-F101</f>
        <v>29.3314588235294</v>
      </c>
      <c r="G100" s="416" t="n">
        <f aca="false">F100-G101</f>
        <v>26.225294117647</v>
      </c>
      <c r="H100" s="417" t="n">
        <f aca="false">G100-H101</f>
        <v>8.22529411764704</v>
      </c>
      <c r="I100" s="417" t="n">
        <f aca="false">H100-I101</f>
        <v>8.22529411764704</v>
      </c>
      <c r="J100" s="417" t="n">
        <f aca="false">I100-J101</f>
        <v>2.22529411764704</v>
      </c>
      <c r="K100" s="417" t="n">
        <f aca="false">J100-K101</f>
        <v>0.181764705882338</v>
      </c>
      <c r="L100" s="363" t="n">
        <f aca="false">IFERROR(VLOOKUP($A100,табель!$A$4:$J$27,10,0),0)</f>
        <v>38.6</v>
      </c>
      <c r="M100" s="209"/>
      <c r="N100" s="209" t="n">
        <f aca="false">M101-N101</f>
        <v>12</v>
      </c>
      <c r="O100" s="418" t="n">
        <f aca="false">N100-O101</f>
        <v>0</v>
      </c>
      <c r="P100" s="418" t="n">
        <f aca="false">O100-P101</f>
        <v>0</v>
      </c>
      <c r="Q100" s="418" t="n">
        <f aca="false">P100-Q101</f>
        <v>0</v>
      </c>
      <c r="R100" s="418" t="n">
        <f aca="false">Q100-R101</f>
        <v>0</v>
      </c>
      <c r="S100" s="418" t="n">
        <f aca="false">R100-S101</f>
        <v>0</v>
      </c>
      <c r="T100" s="209"/>
      <c r="U100" s="209"/>
      <c r="V100" s="209"/>
      <c r="W100" s="209"/>
    </row>
    <row r="101" customFormat="false" ht="15.05" hidden="true" customHeight="false" outlineLevel="1" collapsed="false">
      <c r="A101" s="198" t="s">
        <v>145</v>
      </c>
      <c r="B101" s="186"/>
      <c r="C101" s="186"/>
      <c r="D101" s="416" t="n">
        <f aca="false">$B100*D$63</f>
        <v>5.018</v>
      </c>
      <c r="E101" s="416" t="n">
        <f aca="false">VLOOKUP($A101,VYB_MAI!$E$2:$N$21,10,0)</f>
        <v>0</v>
      </c>
      <c r="F101" s="416" t="n">
        <f aca="false">$B100*F$63</f>
        <v>4.25054117647061</v>
      </c>
      <c r="G101" s="416" t="n">
        <f aca="false">$B100*G$63</f>
        <v>3.10616470588235</v>
      </c>
      <c r="H101" s="363" t="n">
        <f aca="false">VLOOKUP($A101,$A$2:$N$28,3,0)</f>
        <v>18</v>
      </c>
      <c r="I101" s="363" t="n">
        <f aca="false">VLOOKUP($A101,$A$2:$N$28,4,0)</f>
        <v>0</v>
      </c>
      <c r="J101" s="363" t="n">
        <f aca="false">VLOOKUP($A101,$A$2:$N$28,5,0)</f>
        <v>6</v>
      </c>
      <c r="K101" s="417" t="n">
        <f aca="false">$B100*K$63</f>
        <v>2.0435294117647</v>
      </c>
      <c r="L101" s="186"/>
      <c r="M101" s="363" t="n">
        <f aca="false">VLOOKUP($A101,$A$2:$N$28,7,0)</f>
        <v>12</v>
      </c>
      <c r="N101" s="363" t="n">
        <f aca="false">VLOOKUP($A101,$A$2:$N$28,8,0)</f>
        <v>0</v>
      </c>
      <c r="O101" s="363" t="n">
        <f aca="false">VLOOKUP($A101,$A$2:$N$28,11,0)</f>
        <v>12</v>
      </c>
      <c r="P101" s="363" t="n">
        <f aca="false">VLOOKUP($A101,$A$2:$N$28,9,0)</f>
        <v>0</v>
      </c>
      <c r="Q101" s="363" t="n">
        <f aca="false">VLOOKUP($A101,$A$2:$N$28,10,0)</f>
        <v>0</v>
      </c>
      <c r="R101" s="418" t="n">
        <f aca="false">R99</f>
        <v>0</v>
      </c>
      <c r="S101" s="418" t="n">
        <f aca="false">S99</f>
        <v>0</v>
      </c>
      <c r="T101" s="363"/>
      <c r="U101" s="363"/>
      <c r="V101" s="209"/>
      <c r="W101" s="209"/>
    </row>
    <row r="102" customFormat="false" ht="15.05" hidden="true" customHeight="false" outlineLevel="1" collapsed="false">
      <c r="A102" s="198" t="s">
        <v>149</v>
      </c>
      <c r="B102" s="363" t="n">
        <f aca="false">IFERROR(VLOOKUP($A102,табель!$A$4:$J$27,10,0),0)</f>
        <v>19.3</v>
      </c>
      <c r="C102" s="186"/>
      <c r="D102" s="416" t="n">
        <f aca="false">B102-D103</f>
        <v>16.791</v>
      </c>
      <c r="E102" s="416" t="n">
        <f aca="false">D102-E103</f>
        <v>16.791</v>
      </c>
      <c r="F102" s="416" t="n">
        <f aca="false">E102-F103</f>
        <v>14.6657294117647</v>
      </c>
      <c r="G102" s="416" t="n">
        <f aca="false">F102-G103</f>
        <v>13.1126470588235</v>
      </c>
      <c r="H102" s="417" t="n">
        <f aca="false">G102-H103</f>
        <v>-10.8873529411765</v>
      </c>
      <c r="I102" s="417" t="n">
        <f aca="false">H102-I103</f>
        <v>-10.8873529411765</v>
      </c>
      <c r="J102" s="417" t="n">
        <f aca="false">I102-J103</f>
        <v>-12.8873529411765</v>
      </c>
      <c r="K102" s="417" t="n">
        <f aca="false">J102-K103</f>
        <v>-13.9091176470588</v>
      </c>
      <c r="L102" s="363" t="n">
        <f aca="false">IFERROR(VLOOKUP($A102,табель!$A$4:$J$27,10,0),0)</f>
        <v>19.3</v>
      </c>
      <c r="M102" s="209"/>
      <c r="N102" s="209" t="n">
        <f aca="false">M103-N103</f>
        <v>8</v>
      </c>
      <c r="O102" s="418" t="n">
        <f aca="false">N102-O103</f>
        <v>2</v>
      </c>
      <c r="P102" s="418" t="n">
        <f aca="false">O102-P103</f>
        <v>2</v>
      </c>
      <c r="Q102" s="418" t="n">
        <f aca="false">P102-Q103</f>
        <v>0</v>
      </c>
      <c r="R102" s="418" t="n">
        <f aca="false">Q102-R103</f>
        <v>0</v>
      </c>
      <c r="S102" s="418" t="n">
        <f aca="false">R102-S103</f>
        <v>0</v>
      </c>
      <c r="T102" s="209"/>
      <c r="U102" s="209"/>
      <c r="V102" s="209"/>
      <c r="W102" s="209"/>
    </row>
    <row r="103" customFormat="false" ht="15.05" hidden="true" customHeight="false" outlineLevel="1" collapsed="false">
      <c r="A103" s="198" t="s">
        <v>149</v>
      </c>
      <c r="B103" s="186"/>
      <c r="C103" s="186"/>
      <c r="D103" s="416" t="n">
        <f aca="false">$B102*D$63</f>
        <v>2.509</v>
      </c>
      <c r="E103" s="416" t="n">
        <f aca="false">VLOOKUP($A103,VYB_MAI!$E$2:$N$21,10,0)</f>
        <v>0</v>
      </c>
      <c r="F103" s="416" t="n">
        <f aca="false">$B102*F$63</f>
        <v>2.1252705882353</v>
      </c>
      <c r="G103" s="416" t="n">
        <f aca="false">$B102*G$63</f>
        <v>1.55308235294118</v>
      </c>
      <c r="H103" s="363" t="n">
        <f aca="false">VLOOKUP($A103,$A$2:$N$28,3,0)</f>
        <v>24</v>
      </c>
      <c r="I103" s="363" t="n">
        <f aca="false">VLOOKUP($A103,$A$2:$N$28,4,0)</f>
        <v>0</v>
      </c>
      <c r="J103" s="363" t="n">
        <f aca="false">VLOOKUP($A103,$A$2:$N$28,5,0)</f>
        <v>2</v>
      </c>
      <c r="K103" s="417" t="n">
        <f aca="false">$B102*K$63</f>
        <v>1.02176470588235</v>
      </c>
      <c r="L103" s="186"/>
      <c r="M103" s="363" t="n">
        <f aca="false">VLOOKUP($A103,$A$2:$N$28,7,0)</f>
        <v>8</v>
      </c>
      <c r="N103" s="363" t="n">
        <f aca="false">VLOOKUP($A103,$A$2:$N$28,8,0)</f>
        <v>0</v>
      </c>
      <c r="O103" s="363" t="n">
        <f aca="false">VLOOKUP($A103,$A$2:$N$28,11,0)</f>
        <v>6</v>
      </c>
      <c r="P103" s="363" t="n">
        <f aca="false">VLOOKUP($A103,$A$2:$N$28,9,0)</f>
        <v>0</v>
      </c>
      <c r="Q103" s="363" t="n">
        <f aca="false">VLOOKUP($A103,$A$2:$N$28,10,0)</f>
        <v>2</v>
      </c>
      <c r="R103" s="418" t="n">
        <f aca="false">R101</f>
        <v>0</v>
      </c>
      <c r="S103" s="418" t="n">
        <f aca="false">S101</f>
        <v>0</v>
      </c>
      <c r="T103" s="363"/>
      <c r="U103" s="363"/>
      <c r="V103" s="209"/>
      <c r="W103" s="209"/>
    </row>
    <row r="104" customFormat="false" ht="15.05" hidden="true" customHeight="false" outlineLevel="1" collapsed="false">
      <c r="A104" s="198" t="s">
        <v>161</v>
      </c>
      <c r="B104" s="363" t="n">
        <f aca="false">IFERROR(VLOOKUP($A104,табель!$A$4:$J$27,10,0),0)</f>
        <v>35.3</v>
      </c>
      <c r="C104" s="186"/>
      <c r="D104" s="416" t="n">
        <f aca="false">B104-D105</f>
        <v>30.711</v>
      </c>
      <c r="E104" s="416" t="n">
        <f aca="false">D104-E105</f>
        <v>30.711</v>
      </c>
      <c r="F104" s="416" t="n">
        <f aca="false">E104-F105</f>
        <v>26.8238470588235</v>
      </c>
      <c r="G104" s="416" t="n">
        <f aca="false">F104-G105</f>
        <v>23.9832352941176</v>
      </c>
      <c r="H104" s="417" t="n">
        <f aca="false">G104-H105</f>
        <v>23.9832352941176</v>
      </c>
      <c r="I104" s="417" t="n">
        <f aca="false">H104-I105</f>
        <v>23.9832352941176</v>
      </c>
      <c r="J104" s="417" t="n">
        <f aca="false">I104-J105</f>
        <v>23.9832352941176</v>
      </c>
      <c r="K104" s="417" t="n">
        <f aca="false">J104-K105</f>
        <v>22.1144117647059</v>
      </c>
      <c r="L104" s="363" t="n">
        <f aca="false">IFERROR(VLOOKUP($A104,табель!$A$4:$J$27,10,0),0)</f>
        <v>35.3</v>
      </c>
      <c r="M104" s="209"/>
      <c r="N104" s="209" t="n">
        <f aca="false">M105-N105</f>
        <v>15</v>
      </c>
      <c r="O104" s="418" t="n">
        <f aca="false">N104-O105</f>
        <v>15</v>
      </c>
      <c r="P104" s="418" t="n">
        <f aca="false">O104-P105</f>
        <v>15</v>
      </c>
      <c r="Q104" s="418" t="n">
        <f aca="false">P104-Q105</f>
        <v>12</v>
      </c>
      <c r="R104" s="418" t="n">
        <f aca="false">Q104-R105</f>
        <v>12</v>
      </c>
      <c r="S104" s="418" t="n">
        <f aca="false">R104-S105</f>
        <v>12</v>
      </c>
      <c r="T104" s="209"/>
      <c r="U104" s="209"/>
      <c r="V104" s="209"/>
      <c r="W104" s="209"/>
    </row>
    <row r="105" customFormat="false" ht="15.05" hidden="true" customHeight="false" outlineLevel="1" collapsed="false">
      <c r="A105" s="198" t="s">
        <v>161</v>
      </c>
      <c r="B105" s="186"/>
      <c r="C105" s="186"/>
      <c r="D105" s="416" t="n">
        <f aca="false">$B104*D$63</f>
        <v>4.589</v>
      </c>
      <c r="E105" s="416" t="n">
        <f aca="false">VLOOKUP($A105,VYB_MAI!$E$2:$N$21,10,0)</f>
        <v>0</v>
      </c>
      <c r="F105" s="416" t="n">
        <f aca="false">$B104*F$63</f>
        <v>3.88715294117649</v>
      </c>
      <c r="G105" s="416" t="n">
        <f aca="false">$B104*G$63</f>
        <v>2.84061176470588</v>
      </c>
      <c r="H105" s="363" t="n">
        <f aca="false">VLOOKUP($A105,$A$2:$N$28,3,0)</f>
        <v>0</v>
      </c>
      <c r="I105" s="363" t="n">
        <f aca="false">VLOOKUP($A105,$A$2:$N$28,4,0)</f>
        <v>0</v>
      </c>
      <c r="J105" s="363" t="n">
        <f aca="false">VLOOKUP($A105,$A$2:$N$28,5,0)</f>
        <v>0</v>
      </c>
      <c r="K105" s="417" t="n">
        <f aca="false">$B104*K$63</f>
        <v>1.86882352941176</v>
      </c>
      <c r="L105" s="186"/>
      <c r="M105" s="363" t="n">
        <f aca="false">VLOOKUP($A105,$A$2:$N$28,7,0)</f>
        <v>15</v>
      </c>
      <c r="N105" s="363" t="n">
        <f aca="false">VLOOKUP($A105,$A$2:$N$28,8,0)</f>
        <v>0</v>
      </c>
      <c r="O105" s="363" t="n">
        <f aca="false">VLOOKUP($A105,$A$2:$N$28,11,0)</f>
        <v>0</v>
      </c>
      <c r="P105" s="363" t="n">
        <f aca="false">VLOOKUP($A105,$A$2:$N$28,9,0)</f>
        <v>0</v>
      </c>
      <c r="Q105" s="363" t="n">
        <f aca="false">VLOOKUP($A105,$A$2:$N$28,10,0)</f>
        <v>3</v>
      </c>
      <c r="R105" s="418" t="n">
        <f aca="false">R103</f>
        <v>0</v>
      </c>
      <c r="S105" s="418" t="n">
        <f aca="false">S103</f>
        <v>0</v>
      </c>
      <c r="T105" s="363"/>
      <c r="U105" s="363"/>
      <c r="V105" s="209"/>
      <c r="W105" s="209"/>
    </row>
    <row r="106" customFormat="false" ht="15.05" hidden="true" customHeight="false" outlineLevel="1" collapsed="false">
      <c r="A106" s="198" t="s">
        <v>163</v>
      </c>
      <c r="B106" s="363" t="n">
        <f aca="false">IFERROR(VLOOKUP($A106,табель!$A$4:$J$27,10,0),0)</f>
        <v>24</v>
      </c>
      <c r="C106" s="186"/>
      <c r="D106" s="416" t="n">
        <f aca="false">B106-D107</f>
        <v>20.88</v>
      </c>
      <c r="E106" s="416" t="n">
        <f aca="false">D106-E107</f>
        <v>20.88</v>
      </c>
      <c r="F106" s="416" t="n">
        <f aca="false">E106-F107</f>
        <v>18.2371764705882</v>
      </c>
      <c r="G106" s="416" t="n">
        <f aca="false">F106-G107</f>
        <v>16.3058823529412</v>
      </c>
      <c r="H106" s="417" t="n">
        <f aca="false">G106-H107</f>
        <v>16.3058823529412</v>
      </c>
      <c r="I106" s="417" t="n">
        <f aca="false">H106-I107</f>
        <v>16.3058823529412</v>
      </c>
      <c r="J106" s="417" t="n">
        <f aca="false">I106-J107</f>
        <v>16.3058823529412</v>
      </c>
      <c r="K106" s="417" t="n">
        <f aca="false">J106-K107</f>
        <v>15.035294117647</v>
      </c>
      <c r="L106" s="363" t="n">
        <f aca="false">IFERROR(VLOOKUP($A106,табель!$A$4:$J$27,10,0),0)</f>
        <v>24</v>
      </c>
      <c r="M106" s="209"/>
      <c r="N106" s="209" t="n">
        <f aca="false">M107-N107</f>
        <v>17.5</v>
      </c>
      <c r="O106" s="418" t="n">
        <f aca="false">N106-O107</f>
        <v>17.5</v>
      </c>
      <c r="P106" s="418" t="n">
        <f aca="false">O106-P107</f>
        <v>17.5</v>
      </c>
      <c r="Q106" s="418" t="n">
        <f aca="false">P106-Q107</f>
        <v>13.5</v>
      </c>
      <c r="R106" s="418" t="n">
        <f aca="false">Q106-R107</f>
        <v>13.5</v>
      </c>
      <c r="S106" s="418" t="n">
        <f aca="false">R106-S107</f>
        <v>13.5</v>
      </c>
      <c r="T106" s="209"/>
      <c r="U106" s="209"/>
      <c r="V106" s="209"/>
      <c r="W106" s="209"/>
    </row>
    <row r="107" customFormat="false" ht="15.05" hidden="true" customHeight="false" outlineLevel="1" collapsed="false">
      <c r="A107" s="198" t="s">
        <v>163</v>
      </c>
      <c r="B107" s="186"/>
      <c r="C107" s="186"/>
      <c r="D107" s="416" t="n">
        <f aca="false">$B106*D$63</f>
        <v>3.12</v>
      </c>
      <c r="E107" s="416" t="n">
        <f aca="false">VLOOKUP($A107,VYB_MAI!$E$2:$N$21,10,0)</f>
        <v>0</v>
      </c>
      <c r="F107" s="416" t="n">
        <f aca="false">$B106*F$63</f>
        <v>2.64282352941178</v>
      </c>
      <c r="G107" s="416" t="n">
        <f aca="false">$B106*G$63</f>
        <v>1.93129411764706</v>
      </c>
      <c r="H107" s="363"/>
      <c r="I107" s="363"/>
      <c r="J107" s="363"/>
      <c r="K107" s="417" t="n">
        <f aca="false">$B106*K$63</f>
        <v>1.27058823529412</v>
      </c>
      <c r="L107" s="186"/>
      <c r="M107" s="363" t="n">
        <f aca="false">VLOOKUP($A107,$A$2:$N$28,7,0)</f>
        <v>17.5</v>
      </c>
      <c r="N107" s="363" t="n">
        <f aca="false">VLOOKUP($A107,$A$2:$N$28,8,0)</f>
        <v>0</v>
      </c>
      <c r="O107" s="363" t="n">
        <f aca="false">VLOOKUP($A107,$A$2:$N$28,11,0)</f>
        <v>0</v>
      </c>
      <c r="P107" s="363" t="n">
        <f aca="false">VLOOKUP($A107,$A$2:$N$28,9,0)</f>
        <v>0</v>
      </c>
      <c r="Q107" s="363" t="n">
        <f aca="false">VLOOKUP($A107,$A$2:$N$28,10,0)</f>
        <v>4</v>
      </c>
      <c r="R107" s="209" t="n">
        <f aca="false">R105</f>
        <v>0</v>
      </c>
      <c r="S107" s="209" t="n">
        <f aca="false">S105</f>
        <v>0</v>
      </c>
      <c r="T107" s="363"/>
      <c r="U107" s="363"/>
      <c r="V107" s="209"/>
      <c r="W107" s="209"/>
    </row>
    <row r="108" customFormat="false" ht="15.05" hidden="false" customHeight="false" outlineLevel="0" collapsed="false">
      <c r="A108" s="185" t="s">
        <v>144</v>
      </c>
      <c r="B108" s="419" t="n">
        <f aca="false">SUM(B88:B107)</f>
        <v>251.1</v>
      </c>
      <c r="C108" s="230"/>
      <c r="D108" s="420" t="n">
        <f aca="false">B108-D109</f>
        <v>198.369</v>
      </c>
      <c r="E108" s="420" t="n">
        <f aca="false">D108-E109</f>
        <v>198.369</v>
      </c>
      <c r="F108" s="420" t="n">
        <f aca="false">E108-F109</f>
        <v>174.075075</v>
      </c>
      <c r="G108" s="420" t="n">
        <f aca="false">F108-G109</f>
        <v>157.125825</v>
      </c>
      <c r="H108" s="420" t="n">
        <f aca="false">G108-H109</f>
        <v>63.825825</v>
      </c>
      <c r="I108" s="420" t="n">
        <f aca="false">H108-I109</f>
        <v>20.425825</v>
      </c>
      <c r="J108" s="420" t="n">
        <f aca="false">I108-J109</f>
        <v>-1.07417499999998</v>
      </c>
      <c r="K108" s="420" t="n">
        <f aca="false">J108-K109</f>
        <v>-1.07417499999998</v>
      </c>
      <c r="L108" s="419" t="n">
        <f aca="false">SUM(L88:L107)</f>
        <v>251.1</v>
      </c>
      <c r="M108" s="230"/>
      <c r="N108" s="230" t="n">
        <f aca="false">M109-N109</f>
        <v>128.4</v>
      </c>
      <c r="O108" s="230" t="n">
        <f aca="false">N108-O109</f>
        <v>52.5</v>
      </c>
      <c r="P108" s="230" t="n">
        <f aca="false">O108-P109</f>
        <v>36</v>
      </c>
      <c r="Q108" s="230" t="n">
        <f aca="false">P108-Q109</f>
        <v>0.300000000000011</v>
      </c>
      <c r="R108" s="230" t="n">
        <f aca="false">Q108-R109</f>
        <v>0.300000000000011</v>
      </c>
      <c r="S108" s="230" t="n">
        <f aca="false">R108-S109</f>
        <v>0.300000000000011</v>
      </c>
      <c r="T108" s="230"/>
      <c r="U108" s="230"/>
      <c r="V108" s="230"/>
      <c r="W108" s="230"/>
    </row>
    <row r="109" customFormat="false" ht="15.05" hidden="false" customHeight="false" outlineLevel="0" collapsed="false">
      <c r="A109" s="185" t="s">
        <v>144</v>
      </c>
      <c r="B109" s="230"/>
      <c r="C109" s="230"/>
      <c r="D109" s="420" t="n">
        <f aca="false">$B108*D$65</f>
        <v>52.731</v>
      </c>
      <c r="E109" s="420" t="n">
        <f aca="false">E107+E105+E103+E101+E99+E97+E95+E93+E91+E89</f>
        <v>0</v>
      </c>
      <c r="F109" s="420" t="n">
        <f aca="false">$B108*F$65</f>
        <v>24.293925</v>
      </c>
      <c r="G109" s="420" t="n">
        <f aca="false">$B108*G$65</f>
        <v>16.94925</v>
      </c>
      <c r="H109" s="363" t="n">
        <f aca="false">H107+H105+H103+H101+H99+H97+H95+H93+H91+H89</f>
        <v>93.3</v>
      </c>
      <c r="I109" s="363" t="n">
        <f aca="false">I107+I105+I103+I101+I99+I97+I95+I93+I91+I89</f>
        <v>43.4</v>
      </c>
      <c r="J109" s="363" t="n">
        <f aca="false">J107+J105+J103+J101+J99+J97+J95+J93+J91+J89</f>
        <v>21.5</v>
      </c>
      <c r="K109" s="420"/>
      <c r="L109" s="230"/>
      <c r="M109" s="363" t="n">
        <f aca="false">M107+M105+M103+M101+M99+M97+M95+M93+M91+M89</f>
        <v>168</v>
      </c>
      <c r="N109" s="363" t="n">
        <f aca="false">N107+N105+N103+N101+N99+N97+N95+N93+N91+N89+H24</f>
        <v>39.6</v>
      </c>
      <c r="O109" s="363" t="n">
        <f aca="false">O107+O105+O103+O101+O99+O97+O95+O93+O91+O89+K24</f>
        <v>75.9</v>
      </c>
      <c r="P109" s="363" t="n">
        <f aca="false">I24+P107+P105+P103+P101+P99+P97+P95+P93+P91+P89</f>
        <v>16.5</v>
      </c>
      <c r="Q109" s="363" t="n">
        <f aca="false">Q107+Q105+Q103+Q101+Q99+Q97+Q95+Q93+Q91+Q89+J24</f>
        <v>35.7</v>
      </c>
      <c r="R109" s="420" t="n">
        <f aca="false">R107</f>
        <v>0</v>
      </c>
      <c r="S109" s="420" t="n">
        <f aca="false">S107</f>
        <v>0</v>
      </c>
      <c r="T109" s="363"/>
      <c r="U109" s="363"/>
      <c r="V109" s="230"/>
      <c r="W109" s="230"/>
    </row>
    <row r="110" customFormat="false" ht="15.05" hidden="false" customHeight="false" outlineLevel="0" collapsed="false">
      <c r="A110" s="421" t="s">
        <v>797</v>
      </c>
      <c r="B110" s="422" t="n">
        <f aca="false">B108+B86</f>
        <v>526.9</v>
      </c>
      <c r="C110" s="422" t="n">
        <f aca="false">C108+C86</f>
        <v>0</v>
      </c>
      <c r="D110" s="422" t="n">
        <f aca="false">D108+D86</f>
        <v>416.251</v>
      </c>
      <c r="E110" s="422" t="n">
        <f aca="false">E108+E86</f>
        <v>416.251</v>
      </c>
      <c r="F110" s="422" t="n">
        <f aca="false">F108+F86</f>
        <v>365.273425</v>
      </c>
      <c r="G110" s="422" t="n">
        <f aca="false">G108+G86</f>
        <v>329.707675</v>
      </c>
      <c r="H110" s="422" t="n">
        <f aca="false">H108+H86</f>
        <v>138.807675</v>
      </c>
      <c r="I110" s="422" t="n">
        <f aca="false">I108+I86</f>
        <v>45.907675</v>
      </c>
      <c r="J110" s="422" t="n">
        <f aca="false">J108+J86</f>
        <v>15.407675</v>
      </c>
      <c r="K110" s="422" t="n">
        <f aca="false">K108+K86</f>
        <v>15.407675</v>
      </c>
      <c r="L110" s="422" t="n">
        <f aca="false">L108+L86</f>
        <v>526.9</v>
      </c>
      <c r="M110" s="422"/>
      <c r="N110" s="422" t="n">
        <f aca="false">M111-N111</f>
        <v>276.9</v>
      </c>
      <c r="O110" s="422" t="n">
        <f aca="false">N110-O111</f>
        <v>134.5</v>
      </c>
      <c r="P110" s="422" t="n">
        <f aca="false">O110-P111</f>
        <v>76.0000000000001</v>
      </c>
      <c r="Q110" s="422" t="n">
        <f aca="false">P110-Q111</f>
        <v>0.300000000000054</v>
      </c>
      <c r="R110" s="422" t="n">
        <f aca="false">Q110-R111</f>
        <v>0.300000000000054</v>
      </c>
      <c r="S110" s="422" t="n">
        <f aca="false">R110-S111</f>
        <v>0.300000000000054</v>
      </c>
      <c r="T110" s="422"/>
      <c r="U110" s="422"/>
      <c r="V110" s="422"/>
      <c r="W110" s="422"/>
    </row>
    <row r="111" customFormat="false" ht="15.05" hidden="false" customHeight="false" outlineLevel="0" collapsed="false">
      <c r="A111" s="423"/>
      <c r="B111" s="422" t="n">
        <f aca="false">B109+B87</f>
        <v>0</v>
      </c>
      <c r="C111" s="422" t="n">
        <f aca="false">C109+C87</f>
        <v>0</v>
      </c>
      <c r="D111" s="422" t="n">
        <f aca="false">D109+D87</f>
        <v>110.649</v>
      </c>
      <c r="E111" s="422" t="n">
        <f aca="false">E109+E87</f>
        <v>0</v>
      </c>
      <c r="F111" s="422" t="n">
        <f aca="false">F109+F87</f>
        <v>50.977575</v>
      </c>
      <c r="G111" s="422" t="n">
        <f aca="false">G109+G87</f>
        <v>35.56575</v>
      </c>
      <c r="H111" s="363" t="n">
        <f aca="false">H109+H87</f>
        <v>190.9</v>
      </c>
      <c r="I111" s="363" t="n">
        <f aca="false">I109+I87</f>
        <v>92.9</v>
      </c>
      <c r="J111" s="363" t="n">
        <f aca="false">J109+J87</f>
        <v>30.5</v>
      </c>
      <c r="K111" s="422"/>
      <c r="L111" s="422" t="n">
        <f aca="false">L109+L87</f>
        <v>0</v>
      </c>
      <c r="M111" s="363" t="n">
        <f aca="false">M109+M87</f>
        <v>334.6</v>
      </c>
      <c r="N111" s="363" t="n">
        <f aca="false">N109+N87</f>
        <v>57.7</v>
      </c>
      <c r="O111" s="363" t="n">
        <f aca="false">O109+O87</f>
        <v>142.4</v>
      </c>
      <c r="P111" s="363" t="n">
        <f aca="false">P109+P87</f>
        <v>58.5</v>
      </c>
      <c r="Q111" s="363" t="n">
        <f aca="false">Q109+Q87</f>
        <v>75.7</v>
      </c>
      <c r="R111" s="422" t="n">
        <f aca="false">R109+R87</f>
        <v>0</v>
      </c>
      <c r="S111" s="422" t="n">
        <f aca="false">S109+S87</f>
        <v>0</v>
      </c>
      <c r="T111" s="422"/>
      <c r="U111" s="422"/>
      <c r="V111" s="348"/>
      <c r="W111" s="348"/>
    </row>
    <row r="112" customFormat="false" ht="15.05" hidden="false" customHeight="false" outlineLevel="0" collapsed="false">
      <c r="A112" s="193" t="s">
        <v>138</v>
      </c>
      <c r="B112" s="193" t="n">
        <f aca="false">VYB_MAI!F22</f>
        <v>407</v>
      </c>
      <c r="C112" s="193" t="n">
        <f aca="false">B112-C113</f>
        <v>407</v>
      </c>
      <c r="D112" s="193" t="n">
        <f aca="false">C112-D113</f>
        <v>407</v>
      </c>
      <c r="E112" s="193" t="n">
        <f aca="false">D112-E113</f>
        <v>407</v>
      </c>
      <c r="F112" s="193" t="n">
        <f aca="false">E112-F113</f>
        <v>407</v>
      </c>
      <c r="G112" s="193" t="n">
        <f aca="false">F112-G113</f>
        <v>407</v>
      </c>
      <c r="H112" s="193" t="n">
        <f aca="false">G112-H113</f>
        <v>401</v>
      </c>
      <c r="I112" s="193" t="n">
        <f aca="false">H112-I113</f>
        <v>271.5</v>
      </c>
      <c r="J112" s="193" t="n">
        <f aca="false">I112-J113</f>
        <v>-5.5</v>
      </c>
      <c r="K112" s="193" t="n">
        <f aca="false">J112-K113</f>
        <v>-5.5</v>
      </c>
      <c r="L112" s="193" t="n">
        <f aca="false">B112</f>
        <v>407</v>
      </c>
      <c r="M112" s="193"/>
      <c r="N112" s="193" t="n">
        <f aca="false">M113-N113</f>
        <v>229</v>
      </c>
      <c r="O112" s="193" t="n">
        <f aca="false">M113-O113</f>
        <v>331</v>
      </c>
      <c r="P112" s="193" t="n">
        <f aca="false">O112-P113</f>
        <v>215</v>
      </c>
      <c r="Q112" s="193" t="n">
        <f aca="false">P112-Q113</f>
        <v>0</v>
      </c>
      <c r="R112" s="193" t="n">
        <f aca="false">Q112-R113</f>
        <v>0</v>
      </c>
      <c r="S112" s="193" t="n">
        <f aca="false">R112-S113</f>
        <v>0</v>
      </c>
      <c r="T112" s="193"/>
      <c r="U112" s="193"/>
      <c r="V112" s="424"/>
      <c r="W112" s="193"/>
    </row>
    <row r="113" customFormat="false" ht="15.05" hidden="false" customHeight="false" outlineLevel="0" collapsed="false">
      <c r="A113" s="193"/>
      <c r="B113" s="193"/>
      <c r="C113" s="193"/>
      <c r="D113" s="193"/>
      <c r="E113" s="193"/>
      <c r="F113" s="193"/>
      <c r="G113" s="193"/>
      <c r="H113" s="363" t="n">
        <f aca="false">VYB_MAI!M22</f>
        <v>6</v>
      </c>
      <c r="I113" s="363" t="n">
        <f aca="false">VYB_MAI!K22</f>
        <v>129.5</v>
      </c>
      <c r="J113" s="363" t="n">
        <f aca="false">VYB_MAI!L22</f>
        <v>277</v>
      </c>
      <c r="K113" s="193"/>
      <c r="L113" s="193"/>
      <c r="M113" s="425" t="n">
        <f aca="false">SUMIFS(VYB_MAI!$I$32:$I$1871,VYB_MAI!$J$32:$J$1871,"VYB_OSN")</f>
        <v>339</v>
      </c>
      <c r="N113" s="425" t="n">
        <f aca="false">SUMIFS(VYB_MAI!$I$32:$I$1871,VYB_MAI!$J$32:$J$1871,"VYB_OSN",VYB_MAI!$K$32:$K$1871,"*STOP*")</f>
        <v>110</v>
      </c>
      <c r="O113" s="363" t="n">
        <f aca="false">SUMIFS(VYB_MAI!$I$32:$I$1871,VYB_MAI!$J$32:$J$1871,"VYB_OSN",VYB_MAI!$G$32:$G$1871,"ZPM3")</f>
        <v>8</v>
      </c>
      <c r="P113" s="363" t="n">
        <f aca="false">SUMIFS(VYB_MAI!$I$32:$I$1871,VYB_MAI!$J$32:$J$1871,"VYB_OSN",VYB_MAI!$G$32:$G$1871,"ZPM2")</f>
        <v>116</v>
      </c>
      <c r="Q113" s="363" t="n">
        <f aca="false">SUMIFS(VYB_MAI!$I$32:$I$1871,VYB_MAI!$J$32:$J$1871,"VYB_OSN",VYB_MAI!$G$32:$G$1871,"ZPM1")</f>
        <v>215</v>
      </c>
      <c r="R113" s="0" t="n">
        <f aca="false">VYB_MAI!G22</f>
        <v>0</v>
      </c>
      <c r="T113" s="425"/>
      <c r="U113" s="425"/>
    </row>
    <row r="114" customFormat="false" ht="15.05" hidden="false" customHeight="false" outlineLevel="0" collapsed="false">
      <c r="A114" s="197"/>
      <c r="B114" s="197"/>
      <c r="C114" s="197"/>
      <c r="D114" s="197"/>
      <c r="E114" s="197"/>
      <c r="F114" s="197"/>
      <c r="G114" s="197"/>
      <c r="H114" s="365"/>
      <c r="I114" s="365"/>
      <c r="J114" s="365"/>
      <c r="K114" s="197"/>
      <c r="L114" s="197"/>
      <c r="M114" s="426"/>
      <c r="N114" s="426"/>
      <c r="O114" s="365"/>
      <c r="P114" s="365"/>
      <c r="Q114" s="365"/>
      <c r="T114" s="426"/>
      <c r="U114" s="426"/>
    </row>
    <row r="115" customFormat="false" ht="18.2" hidden="false" customHeight="false" outlineLevel="0" collapsed="false">
      <c r="A115" s="427" t="s">
        <v>936</v>
      </c>
      <c r="B115" s="427"/>
      <c r="C115" s="427"/>
      <c r="D115" s="427"/>
      <c r="E115" s="427"/>
      <c r="F115" s="427"/>
      <c r="G115" s="427"/>
      <c r="H115" s="427"/>
      <c r="I115" s="427"/>
      <c r="J115" s="427"/>
      <c r="K115" s="427"/>
    </row>
    <row r="116" customFormat="false" ht="15.05" hidden="false" customHeight="false" outlineLevel="0" collapsed="false">
      <c r="O116" s="363"/>
      <c r="P116" s="363"/>
      <c r="Q116" s="363"/>
    </row>
    <row r="117" customFormat="false" ht="15.05" hidden="false" customHeight="false" outlineLevel="0" collapsed="false">
      <c r="A117" s="198"/>
    </row>
    <row r="118" customFormat="false" ht="15.05" hidden="false" customHeight="false" outlineLevel="0" collapsed="false">
      <c r="A118" s="198"/>
    </row>
    <row r="119" customFormat="false" ht="15.05" hidden="false" customHeight="false" outlineLevel="0" collapsed="false">
      <c r="A119" s="198"/>
    </row>
    <row r="120" customFormat="false" ht="15.05" hidden="false" customHeight="false" outlineLevel="0" collapsed="false">
      <c r="A120" s="198"/>
    </row>
    <row r="121" customFormat="false" ht="15.05" hidden="false" customHeight="false" outlineLevel="0" collapsed="false">
      <c r="A121" s="198"/>
    </row>
    <row r="122" customFormat="false" ht="15.05" hidden="false" customHeight="false" outlineLevel="0" collapsed="false">
      <c r="A122" s="198"/>
    </row>
    <row r="123" customFormat="false" ht="15.05" hidden="false" customHeight="false" outlineLevel="0" collapsed="false">
      <c r="A123" s="198"/>
    </row>
    <row r="124" customFormat="false" ht="15.05" hidden="false" customHeight="false" outlineLevel="0" collapsed="false">
      <c r="A124" s="198"/>
    </row>
    <row r="125" customFormat="false" ht="15.05" hidden="false" customHeight="false" outlineLevel="0" collapsed="false">
      <c r="A125" s="198"/>
    </row>
    <row r="126" customFormat="false" ht="15.05" hidden="false" customHeight="false" outlineLevel="0" collapsed="false">
      <c r="A126" s="198"/>
    </row>
  </sheetData>
  <autoFilter ref="A1:AC302"/>
  <mergeCells count="8">
    <mergeCell ref="AB1:AC1"/>
    <mergeCell ref="AB16:AC16"/>
    <mergeCell ref="Z17:AA17"/>
    <mergeCell ref="A53:B53"/>
    <mergeCell ref="A54:B54"/>
    <mergeCell ref="A55:B55"/>
    <mergeCell ref="A56:B56"/>
    <mergeCell ref="A115:K115"/>
  </mergeCells>
  <conditionalFormatting sqref="A42">
    <cfRule type="cellIs" priority="2" operator="between" aboveAverage="0" equalAverage="0" bottom="0" percent="0" rank="0" text="" dxfId="0">
      <formula>0.9</formula>
      <formula>1.1</formula>
    </cfRule>
  </conditionalFormatting>
  <conditionalFormatting sqref="A43:A44">
    <cfRule type="cellIs" priority="3" operator="between" aboveAverage="0" equalAverage="0" bottom="0" percent="0" rank="0" text="" dxfId="1">
      <formula>0.9</formula>
      <formula>1.1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96" man="true" max="16383" min="0"/>
    <brk id="199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2018-11-29T08:57:16Z</dcterms:created>
  <dc:creator>Evgeniy Grigoriev (RW-RUS/G)</dc:creator>
  <dc:description/>
  <dc:language>ru-RU</dc:language>
  <cp:lastModifiedBy/>
  <cp:lastPrinted>2020-04-15T05:34:17Z</cp:lastPrinted>
  <dcterms:modified xsi:type="dcterms:W3CDTF">2020-05-12T12:03:38Z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