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ata Scientist\Udemy\Python In Excel For Data Science\Section - 2\"/>
    </mc:Choice>
  </mc:AlternateContent>
  <xr:revisionPtr revIDLastSave="0" documentId="13_ncr:1_{7542C6EA-925A-4BF8-95B0-41420C4BC2AB}" xr6:coauthVersionLast="47" xr6:coauthVersionMax="47" xr10:uidLastSave="{00000000-0000-0000-0000-000000000000}"/>
  <bookViews>
    <workbookView xWindow="-108" yWindow="-108" windowWidth="23256" windowHeight="12456" tabRatio="877" firstSheet="1" activeTab="5" xr2:uid="{3703009F-7024-4B47-BD02-E8CD661C8588}"/>
  </bookViews>
  <sheets>
    <sheet name="Arithmetic Ops" sheetId="2" r:id="rId1"/>
    <sheet name="Variables_vs_References" sheetId="3" r:id="rId2"/>
    <sheet name="Indexing Ops" sheetId="4" r:id="rId3"/>
    <sheet name="Object_Data_Type" sheetId="5" r:id="rId4"/>
    <sheet name="Methods" sheetId="6" r:id="rId5"/>
    <sheet name="Sheet1" sheetId="7" r:id="rId6"/>
    <sheet name="Sheet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I5" i="4"/>
  <c r="H5" i="4"/>
  <c r="G5" i="4"/>
  <c r="K3" i="4"/>
  <c r="J3" i="4"/>
  <c r="I3" i="4"/>
  <c r="H3" i="4"/>
  <c r="G3" i="4"/>
  <c r="A4" i="3" l="1"/>
  <c r="C14" i="2"/>
  <c r="D9" i="2" l="1"/>
  <c r="D5" i="2"/>
  <c r="D6" i="2"/>
  <c r="D7" i="2"/>
  <c r="D8" i="2"/>
  <c r="A1" i="2" a="1"/>
  <c r="A2" i="2" a="1"/>
  <c r="A2" i="2" l="1"/>
  <c r="A1" i="2"/>
  <c r="A3" i="2" a="1"/>
  <c r="A3" i="2" l="1"/>
  <c r="M4" i="2" a="1"/>
  <c r="M4" i="2" l="1"/>
  <c r="B5" i="2" a="1"/>
  <c r="C5" i="2" a="1"/>
  <c r="B5" i="2" l="1"/>
  <c r="C5" i="2"/>
  <c r="E5" i="2" a="1"/>
  <c r="F5" i="2" a="1"/>
  <c r="E5" i="2" l="1"/>
  <c r="F5" i="2"/>
  <c r="M5" i="2" a="1"/>
  <c r="M5" i="2" l="1"/>
  <c r="B6" i="2" a="1"/>
  <c r="B6" i="2" l="1"/>
  <c r="C6" i="2" a="1"/>
  <c r="C6" i="2" l="1"/>
  <c r="E6" i="2" a="1"/>
  <c r="M6" i="2" a="1"/>
  <c r="E6" i="2" l="1"/>
  <c r="M6" i="2"/>
  <c r="B7" i="2" a="1"/>
  <c r="B7" i="2" l="1"/>
  <c r="C7" i="2" a="1"/>
  <c r="C7" i="2" l="1"/>
  <c r="E7" i="2" a="1"/>
  <c r="M7" i="2" a="1"/>
  <c r="E7" i="2" l="1"/>
  <c r="M7" i="2"/>
  <c r="B8" i="2" a="1"/>
  <c r="B8" i="2" l="1"/>
  <c r="C8" i="2" a="1"/>
  <c r="C8" i="2" l="1"/>
  <c r="E8" i="2" a="1"/>
  <c r="E8" i="2" l="1"/>
  <c r="M8" i="2" a="1"/>
  <c r="M8" i="2" l="1"/>
  <c r="B9" i="2" a="1"/>
  <c r="B9" i="2" l="1"/>
  <c r="C9" i="2" a="1"/>
  <c r="E9" i="2" a="1"/>
  <c r="E9" i="2" l="1"/>
  <c r="C9" i="2"/>
  <c r="M9" i="2" a="1"/>
  <c r="M9" i="2" l="1"/>
  <c r="B10" i="2" a="1"/>
  <c r="C10" i="2" a="1"/>
  <c r="C10" i="2" l="1"/>
  <c r="B10" i="2"/>
  <c r="M10" i="2" a="1"/>
  <c r="M10" i="2" l="1"/>
  <c r="B11" i="2" a="1"/>
  <c r="M11" i="2" a="1"/>
  <c r="M11" i="2" l="1"/>
  <c r="B11" i="2"/>
  <c r="M12" i="2" a="1"/>
  <c r="M12" i="2" l="1"/>
  <c r="M13" i="2" a="1"/>
  <c r="B14" i="2" a="1"/>
  <c r="B14" i="2" l="1"/>
  <c r="M13" i="2"/>
  <c r="B15" i="2" a="1"/>
  <c r="B15" i="2" l="1"/>
  <c r="B19" i="2" a="1"/>
  <c r="B19" i="2" l="1"/>
  <c r="C19" i="2" a="1"/>
  <c r="C19" i="2" l="1"/>
  <c r="A7" i="3" a="1"/>
  <c r="A7" i="3" l="1"/>
  <c r="A9" i="3" a="1"/>
  <c r="A9" i="3" l="1"/>
  <c r="A11" i="3" a="1"/>
  <c r="A11" i="3" l="1"/>
  <c r="A13" i="3" a="1"/>
  <c r="A13" i="3" l="1"/>
  <c r="A15" i="3" a="1"/>
  <c r="A15" i="3" l="1"/>
  <c r="A17" i="3" a="1"/>
  <c r="A17" i="3" l="1"/>
  <c r="A19" i="3" a="1"/>
  <c r="A19" i="3" l="1"/>
  <c r="A1" i="4" a="1"/>
  <c r="A1" i="4" l="1"/>
  <c r="A3" i="4" a="1"/>
  <c r="B3" i="4" a="1"/>
  <c r="B3" i="4" l="1"/>
  <c r="A3" i="4"/>
  <c r="C3" i="4" a="1"/>
  <c r="C3" i="4" l="1"/>
  <c r="D3" i="4" a="1"/>
  <c r="D3" i="4" l="1"/>
  <c r="E3" i="4" a="1"/>
  <c r="E3" i="4" l="1"/>
  <c r="A5" i="4" a="1"/>
  <c r="A5" i="4" l="1"/>
  <c r="B5" i="4" a="1"/>
  <c r="C5" i="4" a="1"/>
  <c r="B5" i="4" l="1"/>
  <c r="C5" i="4"/>
  <c r="D5" i="4" a="1"/>
  <c r="D5" i="4" l="1"/>
  <c r="E5" i="4" a="1"/>
  <c r="E5" i="4" l="1"/>
  <c r="A8" i="4" a="1"/>
  <c r="A8" i="4" l="1"/>
  <c r="B8" i="4" a="1"/>
  <c r="B8" i="4" l="1"/>
  <c r="C8" i="4" a="1"/>
  <c r="C8" i="4" l="1"/>
  <c r="D8" i="4" a="1"/>
  <c r="D8" i="4" l="1"/>
  <c r="E8" i="4" a="1"/>
  <c r="E8" i="4" l="1"/>
  <c r="A10" i="4" a="1"/>
  <c r="A10" i="4" l="1"/>
  <c r="I2" i="5" a="1"/>
  <c r="I2" i="5" l="1"/>
  <c r="D10" i="5" a="1"/>
  <c r="D10" i="5" l="1"/>
  <c r="J2" i="5" a="1"/>
  <c r="J2" i="5" s="1"/>
  <c r="D11" i="5" a="1"/>
  <c r="D11" i="5" l="1"/>
  <c r="G11" i="5" a="1"/>
  <c r="G11" i="5" l="1"/>
  <c r="H11" i="5" a="1"/>
  <c r="H11" i="5" l="1"/>
  <c r="D12" i="5" a="1"/>
  <c r="D12" i="5" l="1"/>
  <c r="D13" i="5" a="1"/>
  <c r="D13" i="5" l="1"/>
  <c r="E13" i="5" a="1"/>
  <c r="D14" i="5" a="1"/>
  <c r="E13" i="5" l="1"/>
  <c r="D14" i="5"/>
  <c r="E14" i="5" a="1"/>
  <c r="E14" i="5" l="1"/>
  <c r="D15" i="5" a="1"/>
  <c r="D15" i="5" l="1"/>
  <c r="E15" i="5" a="1"/>
  <c r="E15" i="5" l="1"/>
  <c r="D16" i="5" a="1"/>
  <c r="D17" i="5" a="1"/>
  <c r="D16" i="5" l="1"/>
  <c r="D17" i="5"/>
  <c r="D18" i="5" a="1"/>
  <c r="D19" i="5" a="1"/>
  <c r="D18" i="5" l="1"/>
  <c r="D19" i="5"/>
  <c r="D20" i="5" a="1"/>
  <c r="D20" i="5" l="1"/>
  <c r="E20" i="5" a="1"/>
  <c r="E20" i="5" l="1"/>
  <c r="F20" i="5" a="1"/>
  <c r="F20" i="5" l="1"/>
  <c r="D21" i="5" a="1"/>
  <c r="D21" i="5" l="1"/>
  <c r="D22" i="5" a="1"/>
  <c r="D22" i="5" l="1"/>
  <c r="E22" i="5" a="1"/>
  <c r="E22" i="5" l="1"/>
  <c r="B2" i="6" a="1"/>
  <c r="B2" i="6" l="1"/>
  <c r="B3" i="6" a="1"/>
  <c r="B3" i="6" l="1"/>
  <c r="B5" i="6" a="1"/>
  <c r="B5" i="6" l="1"/>
  <c r="C5" i="6" a="1"/>
  <c r="C5" i="6" l="1"/>
  <c r="B6" i="6" a="1"/>
  <c r="B6" i="6" l="1"/>
  <c r="C6" i="6" a="1"/>
  <c r="C6" i="6" l="1"/>
  <c r="D6" i="6" a="1"/>
  <c r="B7" i="6" a="1"/>
  <c r="C7" i="6" a="1"/>
  <c r="C7" i="6" l="1"/>
  <c r="B7" i="6"/>
  <c r="D6" i="6"/>
  <c r="D7" i="6" a="1"/>
  <c r="B8" i="6" a="1"/>
  <c r="B8" i="6" l="1"/>
  <c r="D7" i="6"/>
  <c r="F8" i="6" a="1"/>
  <c r="F8" i="6" l="1"/>
  <c r="B9" i="6" a="1"/>
  <c r="B9" i="6" l="1"/>
  <c r="F9" i="6" a="1"/>
  <c r="F9" i="6" l="1"/>
  <c r="B10" i="6" a="1"/>
  <c r="B10" i="6" l="1"/>
  <c r="F10" i="6" a="1"/>
  <c r="F10" i="6" l="1"/>
  <c r="B11" i="6" a="1"/>
  <c r="B11" i="6" l="1"/>
  <c r="F11" i="6" a="1"/>
  <c r="B12" i="6" a="1"/>
  <c r="B12" i="6" l="1"/>
  <c r="F11" i="6"/>
  <c r="H12" i="6" a="1"/>
  <c r="A14" i="6" a="1"/>
  <c r="A14" i="6" l="1"/>
  <c r="H12" i="6"/>
  <c r="C12" i="6" a="1"/>
  <c r="C12" i="6" s="1"/>
  <c r="D14" i="6" a="1"/>
  <c r="D14" i="6" l="1"/>
  <c r="I12" i="6" a="1"/>
  <c r="I12" i="6" s="1"/>
  <c r="B15" i="6" a="1"/>
  <c r="B15" i="6" l="1"/>
  <c r="E15" i="6" a="1"/>
  <c r="E15" i="6" l="1"/>
  <c r="I15" i="6" a="1"/>
  <c r="A17" i="6" a="1"/>
  <c r="A17" i="6" l="1"/>
  <c r="I15" i="6"/>
  <c r="B18" i="6" a="1"/>
  <c r="B18" i="6" l="1"/>
  <c r="E18" i="6" a="1"/>
  <c r="E18" i="6" l="1"/>
  <c r="C18" i="6" a="1"/>
  <c r="C18" i="6" s="1"/>
  <c r="B19" i="6" a="1"/>
  <c r="B19" i="6" l="1"/>
  <c r="F18" i="6" a="1"/>
  <c r="F18" i="6" s="1"/>
  <c r="E19" i="6" a="1"/>
  <c r="E19" i="6" l="1"/>
  <c r="C19" i="6" a="1"/>
  <c r="C19" i="6" s="1"/>
  <c r="B20" i="6" a="1"/>
  <c r="B20" i="6" l="1"/>
  <c r="F19" i="6" a="1"/>
  <c r="F19" i="6" s="1"/>
  <c r="B21" i="6" a="1"/>
  <c r="B21" i="6" l="1"/>
  <c r="C20" i="6" a="1"/>
  <c r="C20" i="6" s="1"/>
  <c r="E21" i="6" a="1"/>
  <c r="E21" i="6" l="1"/>
  <c r="C21" i="6" a="1"/>
  <c r="C21" i="6" s="1"/>
  <c r="I21" i="6" a="1"/>
  <c r="I21" i="6" l="1"/>
  <c r="F21" i="6" a="1"/>
  <c r="F21" i="6" s="1"/>
  <c r="B22" i="6" a="1"/>
  <c r="B22" i="6" l="1"/>
  <c r="J21" i="6" a="1"/>
  <c r="J21" i="6" s="1"/>
  <c r="E22" i="6" a="1"/>
  <c r="E22" i="6" l="1"/>
  <c r="C22" i="6" a="1"/>
  <c r="C22" i="6" s="1"/>
  <c r="A24" i="6" a="1"/>
  <c r="A24" i="6" l="1"/>
  <c r="F22" i="6" a="1"/>
  <c r="F22" i="6" s="1"/>
  <c r="B25" i="6" a="1"/>
  <c r="B25" i="6" l="1"/>
  <c r="B26" i="6" a="1"/>
  <c r="B26" i="6" l="1"/>
  <c r="C25" i="6" a="1"/>
  <c r="C25" i="6" s="1"/>
  <c r="B28" i="6" a="1"/>
  <c r="B28" i="6" l="1"/>
  <c r="C26" i="6" a="1"/>
  <c r="C26" i="6" s="1"/>
  <c r="B29" i="6" a="1"/>
  <c r="B29" i="6" l="1"/>
  <c r="B30" i="6" a="1"/>
  <c r="B30" i="6" l="1"/>
  <c r="B31" i="6" a="1"/>
  <c r="B32" i="6" a="1"/>
  <c r="B32" i="6" l="1"/>
  <c r="B31" i="6"/>
  <c r="C30" i="6" a="1"/>
  <c r="C30" i="6" s="1"/>
  <c r="B33" i="6" a="1"/>
  <c r="B33" i="6" l="1"/>
  <c r="C31" i="6" a="1"/>
  <c r="C31" i="6" s="1"/>
  <c r="B34" i="6" a="1"/>
  <c r="B34" i="6" l="1"/>
  <c r="C33" i="6" a="1"/>
  <c r="C33" i="6" s="1"/>
  <c r="D34" i="6" a="1"/>
  <c r="D34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3"/>
        </ext>
      </extLst>
    </bk>
  </futureMetadata>
  <cellMetadata count="1">
    <bk>
      <rc t="1" v="0"/>
    </bk>
  </cellMetadata>
  <valueMetadata count="9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("Hello " + "Python")</code>
    </pythonScript>
    <pythonScript>
      <code>("Hello " + xl(%P2%))</code>
    </pythonScript>
    <pythonScript>
      <code xml:space="preserve">xl(%P2%)+xl(%P3%) * 1.05
</code>
    </pythonScript>
    <pythonScript>
      <code>45+79</code>
    </pythonScript>
    <pythonScript>
      <code>a=75
b=45
a+b</code>
    </pythonScript>
    <pythonScript>
      <code>x=9
y=16
z=x+y
z</code>
    </pythonScript>
    <pythonScript>
      <code>z</code>
    </pythonScript>
    <pythonScript>
      <code>79-45</code>
    </pythonScript>
    <pythonScript>
      <code>a=75
b=45
a-b</code>
    </pythonScript>
    <pythonScript>
      <code>x=9
y=16
z=x-y
z</code>
    </pythonScript>
    <pythonScript>
      <code>5*7</code>
    </pythonScript>
    <pythonScript>
      <code>y=8
x=9
x*y</code>
    </pythonScript>
    <pythonScript>
      <code>xl(%P2%) *xl(%P3%)</code>
    </pythonScript>
    <pythonScript>
      <code>5/7</code>
    </pythonScript>
    <pythonScript>
      <code>y=8
x=9
x/y</code>
    </pythonScript>
    <pythonScript>
      <code>xl(%P2%) /xl(%P3%)</code>
    </pythonScript>
    <pythonScript>
      <code>10//5</code>
    </pythonScript>
    <pythonScript>
      <code>i=7
j=6
i//j</code>
    </pythonScript>
    <pythonScript>
      <code>r=30
s=20
p=r//s</code>
    </pythonScript>
    <pythonScript>
      <code>17%%2</code>
    </pythonScript>
    <pythonScript>
      <code>k=28
l=5
o=k%%l</code>
    </pythonScript>
    <pythonScript>
      <code>2 ** 4</code>
    </pythonScript>
    <pythonScript>
      <code>ab = (4+5) * (7-4)</code>
    </pythonScript>
    <pythonScript>
      <code>(10 + 3) / (2 * 2)</code>
    </pythonScript>
    <pythonScript>
      <code>my_list = []
for i in range(10):
    my_list.append(i)
my_list</code>
    </pythonScript>
    <pythonScript>
      <code>"""output not like Jupyter Notebook or VS Code it shows as a python object."""</code>
    </pythonScript>
    <pythonScript>
      <code>xl(%P2%)+xl(%P3%)</code>
    </pythonScript>
    <pythonScript>
      <code>apples = 8
Oranges = 5
total = apples+Oranges</code>
    </pythonScript>
    <pythonScript>
      <code>total+35</code>
    </pythonScript>
    <pythonScript>
      <code>Oranges</code>
    </pythonScript>
    <pythonScript>
      <code>my_list = [1, 2, 3, 4, 5]</code>
    </pythonScript>
    <pythonScript>
      <code>xl(%P2%)[0]</code>
    </pythonScript>
    <pythonScript>
      <code>my_list[1]</code>
    </pythonScript>
    <pythonScript>
      <code>index = "Hello World"</code>
    </pythonScript>
    <pythonScript>
      <code>index[0]</code>
    </pythonScript>
    <pythonScript>
      <code>index[1]</code>
    </pythonScript>
    <pythonScript>
      <code>index[2]</code>
    </pythonScript>
    <pythonScript>
      <code>index[3]</code>
    </pythonScript>
    <pythonScript>
      <code>index[4]</code>
    </pythonScript>
    <pythonScript>
      <code>index[0:1]</code>
    </pythonScript>
    <pythonScript>
      <code>index[0:2]</code>
    </pythonScript>
    <pythonScript>
      <code>index[0:3]</code>
    </pythonScript>
    <pythonScript>
      <code>index[0:4]</code>
    </pythonScript>
    <pythonScript>
      <code>index[0:5]</code>
    </pythonScript>
    <pythonScript>
      <code>index[-1]</code>
    </pythonScript>
    <pythonScript>
      <code>index[-2]</code>
    </pythonScript>
    <pythonScript>
      <code>index[-3]</code>
    </pythonScript>
    <pythonScript>
      <code>index[-4]</code>
    </pythonScript>
    <pythonScript>
      <code>index[-5]</code>
    </pythonScript>
    <pythonScript>
      <code>index[::-1]</code>
    </pythonScript>
    <pythonScript>
      <code>df = xl(%P2%, headers=True)</code>
    </pythonScript>
    <pythonScript>
      <code>my_list = [xl(%P2%),xl(%P3%),xl(%P4%),xl(%P5%)]</code>
    </pythonScript>
    <pythonScript>
      <code>my_array = np.array(my_list)</code>
    </pythonScript>
    <pythonScript>
      <code>my_list</code>
    </pythonScript>
    <pythonScript>
      <code>my_array.sum()</code>
    </pythonScript>
    <pythonScript>
      <code>np.mean(my_array)</code>
    </pythonScript>
    <pythonScript>
      <code>np.mean(my_list)</code>
    </pythonScript>
    <pythonScript>
      <code>my_dict = {'name' : xl(%P2%),'Country' : xl(%P3%), 'Age' : xl(%P4%)}</code>
    </pythonScript>
    <pythonScript>
      <code>my_dict = {xl(%P2%):xl(%P3%),xl(%P4%):xl(%P5%),xl(%P6%):xl(%P7%),xl(%P8%):xl(%P9%)}</code>
    </pythonScript>
    <pythonScript>
      <code>my_str = xl(%P2%)</code>
    </pythonScript>
    <pythonScript>
      <code>my_dict["Messi"]</code>
    </pythonScript>
    <pythonScript>
      <code>df.Age</code>
    </pythonScript>
    <pythonScript>
      <code>df.iloc[0,5]</code>
    </pythonScript>
    <pythonScript>
      <code>df.iloc[1,3]</code>
    </pythonScript>
    <pythonScript>
      <code>data = 9 +5j</code>
    </pythonScript>
    <pythonScript>
      <code>data.real</code>
    </pythonScript>
    <pythonScript>
      <code xml:space="preserve">data.imag    </code>
    </pythonScript>
    <pythonScript>
      <code>my_set = {xl(%P2%),xl(%P3%),xl(%P4%),xl(%P5%)}</code>
    </pythonScript>
    <pythonScript>
      <code>my_tuple = (10, 20, 30, 40, 50)</code>
    </pythonScript>
    <pythonScript>
      <code>my_tuple</code>
    </pythonScript>
    <pythonScript>
      <code>ds = "Data science is a multidisciplinary"</code>
    </pythonScript>
    <pythonScript>
      <code>ds</code>
    </pythonScript>
    <pythonScript>
      <code>len(ds)</code>
    </pythonScript>
    <pythonScript>
      <code>len(xl(%P2%))</code>
    </pythonScript>
    <pythonScript>
      <code>ds.find("i")</code>
    </pythonScript>
    <pythonScript>
      <code>xl(%P2%).find("i")</code>
    </pythonScript>
    <pythonScript>
      <code>xl(%P2%).find("l")</code>
    </pythonScript>
    <pythonScript>
      <code>ds.count('i')</code>
    </pythonScript>
    <pythonScript>
      <code>xl(%P2%).count('i')</code>
    </pythonScript>
    <pythonScript>
      <code>xl(%P2%).count('a')</code>
    </pythonScript>
    <pythonScript>
      <code>ds.upper()</code>
    </pythonScript>
    <pythonScript>
      <code>xl(%P2%).upper()</code>
    </pythonScript>
    <pythonScript>
      <code>ds.lower()</code>
    </pythonScript>
    <pythonScript>
      <code>xl(%P2%).lower()</code>
    </pythonScript>
    <pythonScript>
      <code>ds.title()</code>
    </pythonScript>
    <pythonScript>
      <code>xl(%P2%).title()</code>
    </pythonScript>
    <pythonScript>
      <code>ds.capitalize()</code>
    </pythonScript>
    <pythonScript>
      <code>xl(%P2%).capitalize()</code>
    </pythonScript>
    <pythonScript>
      <code>ds.split()</code>
    </pythonScript>
    <pythonScript>
      <code>xl(%P2%).split()</code>
    </pythonScript>
    <pythonScript>
      <code>my_str = "Manoj Pandey is a MIS Analyst"</code>
    </pythonScript>
    <pythonScript>
      <code>my_str</code>
    </pythonScript>
    <pythonScript>
      <code>my_str.replace("MIS Analyst", "Data Analyst")</code>
    </pythonScript>
    <pythonScript>
      <code>my_str.replace("MIS Analyst", "Data Engineer")</code>
    </pythonScript>
    <pythonScript>
      <code>xl(%P2%).replace("MIS Analyst", "Data Scintist")</code>
    </pythonScript>
    <pythonScript>
      <code>my_list = [10, 20, 30, 40, 50]</code>
    </pythonScript>
    <pythonScript>
      <code>my_list.append(60)
my_list</code>
    </pythonScript>
    <pythonScript>
      <code>xl(%P2%).append(70)
my_list</code>
    </pythonScript>
    <pythonScript>
      <code>my_list.pop()
my_list</code>
    </pythonScript>
    <pythonScript>
      <code>xl(%P2%).pop()
my_list</code>
    </pythonScript>
    <pythonScript>
      <code>popped_element = my_list.pop()
popped_element</code>
    </pythonScript>
    <pythonScript>
      <code>my_list.insert(4, 50)
my_list</code>
    </pythonScript>
    <pythonScript>
      <code>my_list.insert(5, 60)
my_list</code>
    </pythonScript>
    <pythonScript>
      <code>xl(%P2%).insert(6, 70)
my_list</code>
    </pythonScript>
    <pythonScript>
      <code>my_list.remove(70)
my_list</code>
    </pythonScript>
    <pythonScript>
      <code>xl(%P2%).remove(60)
my_list</code>
    </pythonScript>
    <pythonScript>
      <code>my_list2 = [1, 4, 8, 3, 2, 5, 7, 6]</code>
    </pythonScript>
    <pythonScript>
      <code>xl(%P2%).sort()
my_list2</code>
    </pythonScript>
    <pythonScript>
      <code>xl(%P2%).reverse()
my_list2</code>
    </pythonScript>
    <pythonScript>
      <code xml:space="preserve">my_dict = {'name': 'John', 'age': 25, 'country': 'USA'}
</code>
    </pythonScript>
    <pythonScript>
      <code>xl(%P2%).keys()
my_dict</code>
    </pythonScript>
    <pythonScript>
      <code>xl(%P2%).values()</code>
    </pythonScript>
    <pythonScript>
      <code>xl(%P2%).get("Age")
my_dict</code>
    </pythonScript>
    <pythonScript>
      <code>xl(%P2%).update({'city': 'New York'})
my_dict</code>
    </pythonScript>
    <pythonScript>
      <code>xl(%P2%).items()
my_dict</code>
    </pythonScript>
    <pythonScript>
      <code>my_list2.index(7)</code>
    </pythonScript>
    <pythonScript>
      <code>xl(%P2%).index(4)</code>
    </pythonScript>
  </pythonScripts>
</python>
</file>

<file path=xl/sharedStrings.xml><?xml version="1.0" encoding="utf-8"?>
<sst xmlns="http://schemas.openxmlformats.org/spreadsheetml/2006/main" count="97" uniqueCount="93">
  <si>
    <t>Subtraction (-)</t>
  </si>
  <si>
    <t>Addition (+)</t>
  </si>
  <si>
    <t>Multiplication (*)</t>
  </si>
  <si>
    <t>Division (/)</t>
  </si>
  <si>
    <t>Floor Division (//)</t>
  </si>
  <si>
    <t>Modulo (%)</t>
  </si>
  <si>
    <t>Exponentiation (**)</t>
  </si>
  <si>
    <t>Excel</t>
  </si>
  <si>
    <t>addition with cell references</t>
  </si>
  <si>
    <t>Apple</t>
  </si>
  <si>
    <t>Banana</t>
  </si>
  <si>
    <t>Orange</t>
  </si>
  <si>
    <t>Product</t>
  </si>
  <si>
    <t>Qty</t>
  </si>
  <si>
    <t>User Input</t>
  </si>
  <si>
    <t>Mango</t>
  </si>
  <si>
    <t>Value</t>
  </si>
  <si>
    <t>Lemon</t>
  </si>
  <si>
    <t>Python Code</t>
  </si>
  <si>
    <t>Remarks</t>
  </si>
  <si>
    <t>apples</t>
  </si>
  <si>
    <t>Oranges</t>
  </si>
  <si>
    <t>Excel formula</t>
  </si>
  <si>
    <t>Using Excel Cell References</t>
  </si>
  <si>
    <t>Using Python Variable Names</t>
  </si>
  <si>
    <t>Returning a Python Object with its Variable Name</t>
  </si>
  <si>
    <t>Creating a Python List and assigning a variable name</t>
  </si>
  <si>
    <t>List Indexing with Excel Cell References (strange)</t>
  </si>
  <si>
    <t>Berry</t>
  </si>
  <si>
    <t>add with cell references</t>
  </si>
  <si>
    <t>#Python Indexing Upward Direction</t>
  </si>
  <si>
    <t>#Excel Indexing Upward Direction</t>
  </si>
  <si>
    <t>Hello World</t>
  </si>
  <si>
    <t>#Python Indexing Backward Direction</t>
  </si>
  <si>
    <t>(incl. 5%)</t>
  </si>
  <si>
    <t>Name</t>
  </si>
  <si>
    <t>Age</t>
  </si>
  <si>
    <t>Active</t>
  </si>
  <si>
    <t>Pet</t>
  </si>
  <si>
    <t>Dog</t>
  </si>
  <si>
    <t>Messi</t>
  </si>
  <si>
    <t>Ronaldo</t>
  </si>
  <si>
    <t>Mbappe</t>
  </si>
  <si>
    <t>Neymer</t>
  </si>
  <si>
    <t>Country</t>
  </si>
  <si>
    <t>Professional_Since</t>
  </si>
  <si>
    <t>List</t>
  </si>
  <si>
    <t>Numpy Array</t>
  </si>
  <si>
    <t>Integer</t>
  </si>
  <si>
    <t>Float</t>
  </si>
  <si>
    <t>Dictionary</t>
  </si>
  <si>
    <t>String</t>
  </si>
  <si>
    <t>DataFrame</t>
  </si>
  <si>
    <t>Pandas Series</t>
  </si>
  <si>
    <t>datetime/timestamp</t>
  </si>
  <si>
    <t>boolean</t>
  </si>
  <si>
    <t>Argentina</t>
  </si>
  <si>
    <t>Portugal</t>
  </si>
  <si>
    <t>Brazil</t>
  </si>
  <si>
    <t>France</t>
  </si>
  <si>
    <t>Complex</t>
  </si>
  <si>
    <t>Set</t>
  </si>
  <si>
    <t>Tuple</t>
  </si>
  <si>
    <t>Len Function</t>
  </si>
  <si>
    <t>Find Methods</t>
  </si>
  <si>
    <t>Count Methods</t>
  </si>
  <si>
    <t>Upper</t>
  </si>
  <si>
    <t>Lowe</t>
  </si>
  <si>
    <t>Title</t>
  </si>
  <si>
    <t>Capitalize</t>
  </si>
  <si>
    <t>Split Methods</t>
  </si>
  <si>
    <t>Replace</t>
  </si>
  <si>
    <t>Append</t>
  </si>
  <si>
    <t>POP</t>
  </si>
  <si>
    <t>Insert</t>
  </si>
  <si>
    <t>Remove</t>
  </si>
  <si>
    <t>Sort</t>
  </si>
  <si>
    <t>Reverse</t>
  </si>
  <si>
    <t>Dictionaries</t>
  </si>
  <si>
    <t>Key</t>
  </si>
  <si>
    <t>Get</t>
  </si>
  <si>
    <t>Update</t>
  </si>
  <si>
    <t>Items</t>
  </si>
  <si>
    <t>Index</t>
  </si>
  <si>
    <t>Raw Data (AAPL Stock Price)</t>
  </si>
  <si>
    <t>Date</t>
  </si>
  <si>
    <t>Open</t>
  </si>
  <si>
    <t>High</t>
  </si>
  <si>
    <t>Low</t>
  </si>
  <si>
    <t>Close</t>
  </si>
  <si>
    <t>Adj Close</t>
  </si>
  <si>
    <t>Volume</t>
  </si>
  <si>
    <t>Python in Excel Plots and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</si>
</sst>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0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5" fillId="0" borderId="0" xfId="0" applyFont="1"/>
    <xf numFmtId="0" fontId="3" fillId="6" borderId="0" xfId="0" applyFont="1" applyFill="1" applyAlignment="1">
      <alignment horizontal="center"/>
    </xf>
    <xf numFmtId="2" fontId="0" fillId="0" borderId="0" xfId="0" applyNumberFormat="1"/>
    <xf numFmtId="0" fontId="6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3" fillId="6" borderId="0" xfId="0" applyFont="1" applyFill="1"/>
    <xf numFmtId="0" fontId="4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0" fillId="9" borderId="0" xfId="0" applyFill="1"/>
    <xf numFmtId="0" fontId="0" fillId="0" borderId="1" xfId="0" applyBorder="1"/>
    <xf numFmtId="14" fontId="0" fillId="0" borderId="1" xfId="0" applyNumberFormat="1" applyBorder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EE82A94-2400-4774-B783-178ADDD0F5FB}"/>
  </tableStyles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haredStrings" Target="sharedString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Array" Target="richData/rdarray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3">
  <a r="10">
    <v>0</v>
    <v>1</v>
    <v>2</v>
    <v>3</v>
    <v>4</v>
    <v>5</v>
    <v>6</v>
    <v>7</v>
    <v>8</v>
    <v>9</v>
  </a>
  <a r="5">
    <v>1</v>
    <v>2</v>
    <v>3</v>
    <v>4</v>
    <v>5</v>
  </a>
  <a r="5" c="6">
    <v t="s">Name</v>
    <v t="s">Country</v>
    <v t="s">Age</v>
    <v t="s">Active</v>
    <v t="s">Pet</v>
    <v t="s">Professional_Since</v>
    <v t="s">Messi</v>
    <v t="s">Argentina</v>
    <v>36</v>
    <v t="b">1</v>
    <v t="s">Dog</v>
    <v t="r">51</v>
    <v t="s">Ronaldo</v>
    <v t="s">Portugal</v>
    <v>38</v>
    <v t="b">0</v>
    <v t="s">Dog</v>
    <v t="r">52</v>
    <v t="s">Neymer</v>
    <v t="s">Brazil</v>
    <v>31</v>
    <v t="b">1</v>
    <v t="r">53</v>
    <v t="r">54</v>
    <v t="s">Mbappe</v>
    <v t="s">France</v>
    <v>24</v>
    <v t="b">0</v>
    <v t="r">53</v>
    <v t="r">55</v>
  </a>
  <a r="4">
    <v>36</v>
    <v>38</v>
    <v>31</v>
    <v>24</v>
  </a>
  <a r="5">
    <v t="s">Age</v>
    <v>36</v>
    <v>38</v>
    <v>31</v>
    <v>24</v>
  </a>
  <a r="4">
    <v>24</v>
    <v>36</v>
    <v>38</v>
    <v>31</v>
  </a>
  <a r="5">
    <v>10</v>
    <v>20</v>
    <v>30</v>
    <v>40</v>
    <v>50</v>
  </a>
  <a r="5">
    <v t="s">Data</v>
    <v t="s">science</v>
    <v t="s">is</v>
    <v t="s">a</v>
    <v t="s">multidisciplinary</v>
  </a>
  <a r="6">
    <v>10</v>
    <v>20</v>
    <v>30</v>
    <v>40</v>
    <v>50</v>
    <v>60</v>
  </a>
  <a r="7">
    <v>10</v>
    <v>20</v>
    <v>30</v>
    <v>40</v>
    <v>50</v>
    <v>60</v>
    <v>70</v>
  </a>
  <a r="8">
    <v>1</v>
    <v>4</v>
    <v>8</v>
    <v>3</v>
    <v>2</v>
    <v>5</v>
    <v>7</v>
    <v>6</v>
  </a>
  <a r="8">
    <v>1</v>
    <v>2</v>
    <v>3</v>
    <v>4</v>
    <v>5</v>
    <v>6</v>
    <v>7</v>
    <v>8</v>
  </a>
  <a r="8">
    <v>8</v>
    <v>7</v>
    <v>6</v>
    <v>5</v>
    <v>4</v>
    <v>3</v>
    <v>2</v>
    <v>1</v>
  </a>
</arrayData>
</file>

<file path=xl/richData/rdrichvalue.xml><?xml version="1.0" encoding="utf-8"?>
<rvData xmlns="http://schemas.microsoft.com/office/spreadsheetml/2017/richdata" count="124">
  <rv s="0">
    <fb t="s">Hello World!</fb>
    <v>&lt;class 'str'&gt;</v>
    <v>str</v>
    <v>Hello World!</v>
    <v>Hello World!</v>
  </rv>
  <rv s="0">
    <fb t="s">Hello Python</fb>
    <v>&lt;class 'str'&gt;</v>
    <v>str</v>
    <v>Hello Python</v>
    <v>Hello Python</v>
  </rv>
  <rv s="0">
    <fb t="s">Hello Excel</fb>
    <v>&lt;class 'str'&gt;</v>
    <v>str</v>
    <v>Hello Excel</v>
    <v>Hello Excel</v>
  </rv>
  <rv s="1">
    <fb>77.5</fb>
    <v>&lt;class 'float'&gt;</v>
    <v>float</v>
    <v>77.5</v>
    <v>77.5</v>
  </rv>
  <rv s="2">
    <fb>124</fb>
    <v>&lt;class 'int'&gt;</v>
    <v>int</v>
    <v>124</v>
    <v>124</v>
  </rv>
  <rv s="2">
    <fb>120</fb>
    <v>&lt;class 'int'&gt;</v>
    <v>int</v>
    <v>120</v>
    <v>120</v>
  </rv>
  <rv s="2">
    <fb>25</fb>
    <v>&lt;class 'int'&gt;</v>
    <v>int</v>
    <v>25</v>
    <v>25</v>
  </rv>
  <rv s="1">
    <fb>24.700000000000003</fb>
    <v>&lt;class 'float'&gt;</v>
    <v>float</v>
    <v>24.700000000000003</v>
    <v>24.700000000000003</v>
  </rv>
  <rv s="2">
    <fb>34</fb>
    <v>&lt;class 'int'&gt;</v>
    <v>int</v>
    <v>34</v>
    <v>34</v>
  </rv>
  <rv s="2">
    <fb>30</fb>
    <v>&lt;class 'int'&gt;</v>
    <v>int</v>
    <v>30</v>
    <v>30</v>
  </rv>
  <rv s="2">
    <fb>-7</fb>
    <v>&lt;class 'int'&gt;</v>
    <v>int</v>
    <v>-7</v>
    <v>-7</v>
  </rv>
  <rv s="1">
    <fb>62.25</fb>
    <v>&lt;class 'float'&gt;</v>
    <v>float</v>
    <v>62.25</v>
    <v>62.25</v>
  </rv>
  <rv s="2">
    <fb>35</fb>
    <v>&lt;class 'int'&gt;</v>
    <v>int</v>
    <v>35</v>
    <v>35</v>
  </rv>
  <rv s="2">
    <fb>72</fb>
    <v>&lt;class 'int'&gt;</v>
    <v>int</v>
    <v>72</v>
    <v>72</v>
  </rv>
  <rv s="2">
    <fb>3600</fb>
    <v>&lt;class 'int'&gt;</v>
    <v>int</v>
    <v>3600</v>
    <v>3600</v>
  </rv>
  <rv s="1">
    <fb>140.44999999999999</fb>
    <v>&lt;class 'float'&gt;</v>
    <v>float</v>
    <v>140.45</v>
    <v>140.44999999999999</v>
  </rv>
  <rv s="1">
    <fb>0.7142857142857143</fb>
    <v>&lt;class 'float'&gt;</v>
    <v>float</v>
    <v>0.7142857142857143</v>
    <v>0.7142857142857143</v>
  </rv>
  <rv s="1">
    <fb>1.125</fb>
    <v>&lt;class 'float'&gt;</v>
    <v>float</v>
    <v>1.125</v>
    <v>1.125</v>
  </rv>
  <rv s="1">
    <fb>0.5625</fb>
    <v>&lt;class 'float'&gt;</v>
    <v>float</v>
    <v>0.5625</v>
    <v>0.5625</v>
  </rv>
  <rv s="1">
    <fb>48.4</fb>
    <v>&lt;class 'float'&gt;</v>
    <v>float</v>
    <v>48.4</v>
    <v>48.4</v>
  </rv>
  <rv s="2">
    <fb>2</fb>
    <v>&lt;class 'int'&gt;</v>
    <v>int</v>
    <v>2</v>
    <v>2</v>
  </rv>
  <rv s="2">
    <fb>1</fb>
    <v>&lt;class 'int'&gt;</v>
    <v>int</v>
    <v>1</v>
    <v>1</v>
  </rv>
  <rv s="1">
    <fb>188.25</fb>
    <v>&lt;class 'float'&gt;</v>
    <v>float</v>
    <v>188.25</v>
    <v>188.25</v>
  </rv>
  <rv s="2">
    <fb>3</fb>
    <v>&lt;class 'int'&gt;</v>
    <v>int</v>
    <v>3</v>
    <v>3</v>
  </rv>
  <rv s="3">
    <v>28c5c86d4f76436991c39c637f3e35e6</v>
    <v>unsupported operand type(s) for *: 'NoneType' and 'float'</v>
    <v>TypeError</v>
    <v>18</v>
    <v>1</v>
  </rv>
  <rv s="2">
    <fb>16</fb>
    <v>&lt;class 'int'&gt;</v>
    <v>int</v>
    <v>16</v>
    <v>16</v>
  </rv>
  <rv s="2">
    <fb>27</fb>
    <v>&lt;class 'int'&gt;</v>
    <v>int</v>
    <v>27</v>
    <v>27</v>
  </rv>
  <rv s="1">
    <fb>3.25</fb>
    <v>&lt;class 'float'&gt;</v>
    <v>float</v>
    <v>3.25</v>
    <v>3.25</v>
  </rv>
  <rv s="4">
    <v>0</v>
  </rv>
  <rv s="5">
    <v>list</v>
    <v>1</v>
    <v>28</v>
  </rv>
  <rv s="6">
    <v>&lt;class 'list'&gt;</v>
    <v>list</v>
    <v>[0, 1, 2, 3, 4, 5, 6, 7, 8, 9]</v>
    <v>29</v>
  </rv>
  <rv s="0">
    <fb t="s">output not like Jupyter Notebook or VS Code it shows as a python object.</fb>
    <v>&lt;class 'str'&gt;</v>
    <v>str</v>
    <v>output not like Jupyter Notebook or VS Code it shows as a python object.</v>
    <v>output not like Jupyter Notebook or VS Code it shows as a python object.</v>
  </rv>
  <rv s="2">
    <fb>13</fb>
    <v>&lt;class 'int'&gt;</v>
    <v>int</v>
    <v>13</v>
    <v>13</v>
  </rv>
  <rv s="2">
    <fb>48</fb>
    <v>&lt;class 'int'&gt;</v>
    <v>int</v>
    <v>48</v>
    <v>48</v>
  </rv>
  <rv s="2">
    <fb>5</fb>
    <v>&lt;class 'int'&gt;</v>
    <v>int</v>
    <v>5</v>
    <v>5</v>
  </rv>
  <rv s="4">
    <v>1</v>
  </rv>
  <rv s="5">
    <v>list</v>
    <v>3</v>
    <v>35</v>
  </rv>
  <rv s="6">
    <v>&lt;class 'list'&gt;</v>
    <v>list</v>
    <v>[1, 2, 3, 4, 5]</v>
    <v>36</v>
  </rv>
  <rv s="0">
    <fb t="s">Hello World</fb>
    <v>&lt;class 'str'&gt;</v>
    <v>str</v>
    <v>Hello World</v>
    <v>Hello World</v>
  </rv>
  <rv s="0">
    <fb t="s">H</fb>
    <v>&lt;class 'str'&gt;</v>
    <v>str</v>
    <v>H</v>
    <v>H</v>
  </rv>
  <rv s="0">
    <fb t="s">e</fb>
    <v>&lt;class 'str'&gt;</v>
    <v>str</v>
    <v>e</v>
    <v>e</v>
  </rv>
  <rv s="0">
    <fb t="s">l</fb>
    <v>&lt;class 'str'&gt;</v>
    <v>str</v>
    <v>l</v>
    <v>l</v>
  </rv>
  <rv s="0">
    <fb t="s">o</fb>
    <v>&lt;class 'str'&gt;</v>
    <v>str</v>
    <v>o</v>
    <v>o</v>
  </rv>
  <rv s="0">
    <fb t="s">He</fb>
    <v>&lt;class 'str'&gt;</v>
    <v>str</v>
    <v>He</v>
    <v>He</v>
  </rv>
  <rv s="0">
    <fb t="s">Hel</fb>
    <v>&lt;class 'str'&gt;</v>
    <v>str</v>
    <v>Hel</v>
    <v>Hel</v>
  </rv>
  <rv s="0">
    <fb t="s">Hell</fb>
    <v>&lt;class 'str'&gt;</v>
    <v>str</v>
    <v>Hell</v>
    <v>Hell</v>
  </rv>
  <rv s="0">
    <fb t="s">Hello</fb>
    <v>&lt;class 'str'&gt;</v>
    <v>str</v>
    <v>Hello</v>
    <v>Hello</v>
  </rv>
  <rv s="0">
    <fb t="s">d</fb>
    <v>&lt;class 'str'&gt;</v>
    <v>str</v>
    <v>d</v>
    <v>d</v>
  </rv>
  <rv s="0">
    <fb t="s">r</fb>
    <v>&lt;class 'str'&gt;</v>
    <v>str</v>
    <v>r</v>
    <v>r</v>
  </rv>
  <rv s="0">
    <fb t="s">W</fb>
    <v>&lt;class 'str'&gt;</v>
    <v>str</v>
    <v>W</v>
    <v>W</v>
  </rv>
  <rv s="0">
    <fb t="s">dlroW olleH</fb>
    <v>&lt;class 'str'&gt;</v>
    <v>str</v>
    <v>dlroW olleH</v>
    <v>dlroW olleH</v>
  </rv>
  <rv s="7">
    <fb>38307</fb>
    <v>6</v>
  </rv>
  <rv s="7">
    <fb>37482</fb>
    <v>6</v>
  </rv>
  <rv s="7">
    <fb>0</fb>
    <v>7</v>
  </rv>
  <rv s="7">
    <fb>39879</fb>
    <v>6</v>
  </rv>
  <rv s="7">
    <fb>42353</fb>
    <v>6</v>
  </rv>
  <rv s="4">
    <v>2</v>
  </rv>
  <rv s="5">
    <v>DataFrame</v>
    <v>5</v>
    <v>56</v>
  </rv>
  <rv s="6">
    <v>&lt;class 'pandas.core.frame.DataFrame'&gt;</v>
    <v>DataFrame</v>
    <v xml:space="preserve">      Name    Country  Age  Active   Pet Professional_Since
0    Messi  Argentina   36    True   Dog         2004-11-16
1  Ronaldo   Portugal   38   False   Dog         2002-08-14
2   Neymer     Brazil   31    True  None         2009-03-07
3   Mbappe  ...</v>
    <v>57</v>
  </rv>
  <rv s="4">
    <v>3</v>
  </rv>
  <rv s="5">
    <v>list</v>
    <v>9</v>
    <v>59</v>
  </rv>
  <rv s="6">
    <v>&lt;class 'list'&gt;</v>
    <v>list</v>
    <v>[36, 38, 31, 24]</v>
    <v>60</v>
  </rv>
  <rv s="5">
    <v>ndarray</v>
    <v>11</v>
    <v>59</v>
  </rv>
  <rv s="6">
    <v>&lt;class 'numpy.ndarray'&gt;</v>
    <v>ndarray</v>
    <v>[36 38 31 24]</v>
    <v>62</v>
  </rv>
  <rv s="2">
    <fb>129</fb>
    <v>&lt;class 'numpy.int64'&gt;</v>
    <v>int64</v>
    <v>129</v>
    <v>129</v>
  </rv>
  <rv s="1">
    <fb>32.25</fb>
    <v>&lt;class 'numpy.float64'&gt;</v>
    <v>float64</v>
    <v>32.25</v>
    <v>32.25</v>
  </rv>
  <rv s="8">
    <v>dict</v>
    <v>dict</v>
    <v>13</v>
    <v>36</v>
    <v>Argentina</v>
    <v>Messi</v>
  </rv>
  <rv s="6">
    <v>&lt;class 'dict'&gt;</v>
    <v>dict</v>
    <v>{'name': 'Messi', 'Country': 'Argentina', 'Age': 36}</v>
    <v>66</v>
  </rv>
  <rv s="9">
    <v>dict</v>
    <v>dict</v>
    <v>15</v>
    <v>France</v>
    <v>Argentina</v>
    <v>Brazil</v>
    <v>Portugal</v>
  </rv>
  <rv s="6">
    <v>&lt;class 'dict'&gt;</v>
    <v>dict</v>
    <v>{'Messi': 'Argentina', 'Ronaldo': 'Portugal', 'Neymer': 'Brazil', 'Mbappe': 'France'}</v>
    <v>68</v>
  </rv>
  <rv s="0">
    <fb t="s">Messi</fb>
    <v>&lt;class 'str'&gt;</v>
    <v>str</v>
    <v>Messi</v>
    <v>Messi</v>
  </rv>
  <rv s="0">
    <fb t="s">Argentina</fb>
    <v>&lt;class 'str'&gt;</v>
    <v>str</v>
    <v>Argentina</v>
    <v>Argentina</v>
  </rv>
  <rv s="4">
    <v>4</v>
  </rv>
  <rv s="5">
    <v>Series</v>
    <v>17</v>
    <v>72</v>
  </rv>
  <rv s="6">
    <v>&lt;class 'pandas.core.series.Series'&gt;</v>
    <v>Series</v>
    <v>0    36
1    38
2    31
3    24
Name: Age, dtype: int64</v>
    <v>73</v>
  </rv>
  <rv s="10">
    <fb>38307</fb>
    <v>&lt;class 'pandas._libs.tslibs.timestamps.Timestamp'&gt;</v>
    <v>Timestamp</v>
    <v>2004-11-16 00:00:00</v>
    <v>51</v>
    <v>38307</v>
  </rv>
  <rv s="11">
    <fb t="b">0</fb>
    <v>&lt;class 'numpy.bool_'&gt;</v>
    <v>bool_</v>
    <v>False</v>
    <v>0</v>
  </rv>
  <rv s="12">
    <v>&lt;class 'complex'&gt;</v>
    <v>complex</v>
    <v>(9+5j)</v>
  </rv>
  <rv s="1">
    <fb>9</fb>
    <v>&lt;class 'float'&gt;</v>
    <v>float</v>
    <v>9.0</v>
    <v>9</v>
  </rv>
  <rv s="1">
    <fb>5</fb>
    <v>&lt;class 'float'&gt;</v>
    <v>float</v>
    <v>5.0</v>
    <v>5</v>
  </rv>
  <rv s="4">
    <v>5</v>
  </rv>
  <rv s="5">
    <v>set</v>
    <v>19</v>
    <v>80</v>
  </rv>
  <rv s="6">
    <v>&lt;class 'set'&gt;</v>
    <v>set</v>
    <v>{24, 36, 38, 31}</v>
    <v>81</v>
  </rv>
  <rv s="4">
    <v>6</v>
  </rv>
  <rv s="5">
    <v>tuple</v>
    <v>21</v>
    <v>83</v>
  </rv>
  <rv s="6">
    <v>&lt;class 'tuple'&gt;</v>
    <v>tuple</v>
    <v>(10, 20, 30, 40, 50)</v>
    <v>84</v>
  </rv>
  <rv s="0">
    <fb t="s">Data science is a multidisciplinary</fb>
    <v>&lt;class 'str'&gt;</v>
    <v>str</v>
    <v>Data science is a multidisciplinary</v>
    <v>Data science is a multidisciplinary</v>
  </rv>
  <rv s="2">
    <fb>7</fb>
    <v>&lt;class 'int'&gt;</v>
    <v>int</v>
    <v>7</v>
    <v>7</v>
  </rv>
  <rv s="2">
    <fb>20</fb>
    <v>&lt;class 'int'&gt;</v>
    <v>int</v>
    <v>20</v>
    <v>20</v>
  </rv>
  <rv s="2">
    <fb>6</fb>
    <v>&lt;class 'int'&gt;</v>
    <v>int</v>
    <v>6</v>
    <v>6</v>
  </rv>
  <rv s="2">
    <fb>4</fb>
    <v>&lt;class 'int'&gt;</v>
    <v>int</v>
    <v>4</v>
    <v>4</v>
  </rv>
  <rv s="0">
    <fb t="s">DATA SCIENCE IS A MULTIDISCIPLINARY</fb>
    <v>&lt;class 'str'&gt;</v>
    <v>str</v>
    <v>DATA SCIENCE IS A MULTIDISCIPLINARY</v>
    <v>DATA SCIENCE IS A MULTIDISCIPLINARY</v>
  </rv>
  <rv s="0">
    <fb t="s">data science is a multidisciplinary</fb>
    <v>&lt;class 'str'&gt;</v>
    <v>str</v>
    <v>data science is a multidisciplinary</v>
    <v>data science is a multidisciplinary</v>
  </rv>
  <rv s="0">
    <fb t="s">Data Science Is A Multidisciplinary</fb>
    <v>&lt;class 'str'&gt;</v>
    <v>str</v>
    <v>Data Science Is A Multidisciplinary</v>
    <v>Data Science Is A Multidisciplinary</v>
  </rv>
  <rv s="4">
    <v>7</v>
  </rv>
  <rv s="5">
    <v>list</v>
    <v>3</v>
    <v>94</v>
  </rv>
  <rv s="6">
    <v>&lt;class 'list'&gt;</v>
    <v>list</v>
    <v>['Data', 'science', 'is', 'a', 'multidisciplinary']</v>
    <v>95</v>
  </rv>
  <rv s="0">
    <fb t="s">Manoj Pandey is a MIS Analyst</fb>
    <v>&lt;class 'str'&gt;</v>
    <v>str</v>
    <v>Manoj Pandey is a MIS Analyst</v>
    <v>Manoj Pandey is a MIS Analyst</v>
  </rv>
  <rv s="0">
    <fb t="s">Manoj Pandey is a Data Analyst</fb>
    <v>&lt;class 'str'&gt;</v>
    <v>str</v>
    <v>Manoj Pandey is a Data Analyst</v>
    <v>Manoj Pandey is a Data Analyst</v>
  </rv>
  <rv s="0">
    <fb t="s">Manoj Pandey is a Data Engineer</fb>
    <v>&lt;class 'str'&gt;</v>
    <v>str</v>
    <v>Manoj Pandey is a Data Engineer</v>
    <v>Manoj Pandey is a Data Engineer</v>
  </rv>
  <rv s="0">
    <fb t="s">Manoj Pandey is a Data Scintist</fb>
    <v>&lt;class 'str'&gt;</v>
    <v>str</v>
    <v>Manoj Pandey is a Data Scintist</v>
    <v>Manoj Pandey is a Data Scintist</v>
  </rv>
  <rv s="5">
    <v>list</v>
    <v>3</v>
    <v>83</v>
  </rv>
  <rv s="6">
    <v>&lt;class 'list'&gt;</v>
    <v>list</v>
    <v>[10, 20, 30, 40, 50]</v>
    <v>101</v>
  </rv>
  <rv s="4">
    <v>8</v>
  </rv>
  <rv s="5">
    <v>list</v>
    <v>23</v>
    <v>103</v>
  </rv>
  <rv s="6">
    <v>&lt;class 'list'&gt;</v>
    <v>list</v>
    <v>[10, 20, 30, 40, 50, 60]</v>
    <v>104</v>
  </rv>
  <rv s="4">
    <v>9</v>
  </rv>
  <rv s="5">
    <v>list</v>
    <v>25</v>
    <v>106</v>
  </rv>
  <rv s="6">
    <v>&lt;class 'list'&gt;</v>
    <v>list</v>
    <v>[10, 20, 30, 40, 50, 60, 70]</v>
    <v>107</v>
  </rv>
  <rv s="2">
    <fb>50</fb>
    <v>&lt;class 'int'&gt;</v>
    <v>int</v>
    <v>50</v>
    <v>50</v>
  </rv>
  <rv s="4">
    <v>10</v>
  </rv>
  <rv s="5">
    <v>list</v>
    <v>27</v>
    <v>110</v>
  </rv>
  <rv s="6">
    <v>&lt;class 'list'&gt;</v>
    <v>list</v>
    <v>[1, 4, 8, 3, 2, 5, 7, 6]</v>
    <v>111</v>
  </rv>
  <rv s="4">
    <v>11</v>
  </rv>
  <rv s="5">
    <v>list</v>
    <v>27</v>
    <v>113</v>
  </rv>
  <rv s="6">
    <v>&lt;class 'list'&gt;</v>
    <v>list</v>
    <v>[1, 2, 3, 4, 5, 6, 7, 8]</v>
    <v>114</v>
  </rv>
  <rv s="4">
    <v>12</v>
  </rv>
  <rv s="5">
    <v>list</v>
    <v>27</v>
    <v>116</v>
  </rv>
  <rv s="6">
    <v>&lt;class 'list'&gt;</v>
    <v>list</v>
    <v>[8, 7, 6, 5, 4, 3, 2, 1]</v>
    <v>117</v>
  </rv>
  <rv s="13">
    <v>dict</v>
    <v>dict</v>
    <v>29</v>
    <v>25</v>
    <v>USA</v>
    <v>John</v>
  </rv>
  <rv s="6">
    <v>&lt;class 'dict'&gt;</v>
    <v>dict</v>
    <v>{'name': 'John', 'age': 25, 'country': 'USA'}</v>
    <v>119</v>
  </rv>
  <rv s="12">
    <v>&lt;class 'dict_values'&gt;</v>
    <v>dict_values</v>
    <v>dict_values(['John', 25, 'USA'])</v>
  </rv>
  <rv s="14">
    <v>dict</v>
    <v>dict</v>
    <v>31</v>
    <v>25</v>
    <v>New York</v>
    <v>USA</v>
    <v>John</v>
  </rv>
  <rv s="6">
    <v>&lt;class 'dict'&gt;</v>
    <v>dict</v>
    <v>{'name': 'John', 'age': 25, 'country': 'USA', 'city': 'New York'}</v>
    <v>122</v>
  </rv>
</rvData>
</file>

<file path=xl/richData/rdrichvaluestructure.xml><?xml version="1.0" encoding="utf-8"?>
<rvStructures xmlns="http://schemas.microsoft.com/office/spreadsheetml/2017/richdata" count="15"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/>
  </s>
  <s t="_python">
    <k n="Python_type" t="s"/>
    <k n="Python_typeName" t="s"/>
    <k n="Python_str" t="s"/>
    <k n="basicValue" t="i"/>
  </s>
  <s t="_error">
    <k n="correlationId" t="s"/>
    <k n="errorMessage" t="s"/>
    <k n="errorName" t="s"/>
    <k n="errorType" t="i"/>
    <k n="subType" t="i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formattednumber">
    <k n="_Format" t="spb"/>
  </s>
  <s t="_entity">
    <k n="_DisplayString" t="s"/>
    <k n="_Title" t="s"/>
    <k n="_ViewInfo" t="spb"/>
    <k n="Age"/>
    <k n="Country" t="s"/>
    <k n="name" t="s"/>
  </s>
  <s t="_entity">
    <k n="_DisplayString" t="s"/>
    <k n="_Title" t="s"/>
    <k n="_ViewInfo" t="spb"/>
    <k n="Mbappe" t="s"/>
    <k n="Messi" t="s"/>
    <k n="Neymer" t="s"/>
    <k n="Ronaldo" t="s"/>
  </s>
  <s t="_python">
    <k n="Python_type" t="s"/>
    <k n="Python_typeName" t="s"/>
    <k n="Python_str" t="s"/>
    <k n="preview" t="r"/>
    <k n="basicValue"/>
  </s>
  <s t="_python">
    <k n="Python_type" t="s"/>
    <k n="Python_typeName" t="s"/>
    <k n="Python_str" t="s"/>
    <k n="basicValue" t="b"/>
  </s>
  <s t="_python">
    <k n="Python_type" t="s"/>
    <k n="Python_typeName" t="s"/>
    <k n="Python_str" t="s"/>
  </s>
  <s t="_entity">
    <k n="_DisplayString" t="s"/>
    <k n="_Title" t="s"/>
    <k n="_ViewInfo" t="spb"/>
    <k n="age"/>
    <k n="country" t="s"/>
    <k n="name" t="s"/>
  </s>
  <s t="_entity">
    <k n="_DisplayString" t="s"/>
    <k n="_Title" t="s"/>
    <k n="_ViewInfo" t="spb"/>
    <k n="age"/>
    <k n="city" t="s"/>
    <k n="country" t="s"/>
    <k n="name" t="s"/>
  </s>
</rvStructures>
</file>

<file path=xl/richData/rdsupportingpropertybag.xml><?xml version="1.0" encoding="utf-8"?>
<supportingPropertyBags xmlns="http://schemas.microsoft.com/office/spreadsheetml/2017/richdata2">
  <spbArrays count="8">
    <a count="3">
      <v t="s">name</v>
      <v t="s">Country</v>
      <v t="s">Age</v>
    </a>
    <a count="1">
      <v t="spb">12</v>
    </a>
    <a count="4">
      <v t="s">Messi</v>
      <v t="s">Ronaldo</v>
      <v t="s">Neymer</v>
      <v t="s">Mbappe</v>
    </a>
    <a count="1">
      <v t="spb">14</v>
    </a>
    <a count="3">
      <v t="s">name</v>
      <v t="s">age</v>
      <v t="s">country</v>
    </a>
    <a count="1">
      <v t="spb">28</v>
    </a>
    <a count="4">
      <v t="s">name</v>
      <v t="s">age</v>
      <v t="s">country</v>
      <v t="s">city</v>
    </a>
    <a count="1">
      <v t="spb">30</v>
    </a>
  </spbArrays>
  <spbData count="32">
    <spb s="0">
      <v>10</v>
      <v>1</v>
      <v>list</v>
      <v>arrayPreview</v>
    </spb>
    <spb s="1">
      <v>0</v>
    </spb>
    <spb s="0">
      <v>5</v>
      <v>1</v>
      <v>list</v>
      <v>arrayPreview</v>
    </spb>
    <spb s="1">
      <v>2</v>
    </spb>
    <spb s="2">
      <v>4</v>
      <v>6</v>
      <v>DataFrame</v>
      <v>arrayPreview</v>
      <v>1</v>
    </spb>
    <spb s="1">
      <v>4</v>
    </spb>
    <spb s="3">
      <v>1</v>
    </spb>
    <spb s="3">
      <v>2</v>
    </spb>
    <spb s="0">
      <v>4</v>
      <v>1</v>
      <v>list</v>
      <v>arrayPreview</v>
    </spb>
    <spb s="1">
      <v>8</v>
    </spb>
    <spb s="0">
      <v>4</v>
      <v>1</v>
      <v>ndarray</v>
      <v>arrayPreview</v>
    </spb>
    <spb s="1">
      <v>10</v>
    </spb>
    <spb s="4">
      <v>0</v>
    </spb>
    <spb s="5">
      <v>1</v>
    </spb>
    <spb s="4">
      <v>2</v>
    </spb>
    <spb s="5">
      <v>3</v>
    </spb>
    <spb s="2">
      <v>4</v>
      <v>1</v>
      <v>Series</v>
      <v>arrayPreview</v>
      <v>1</v>
    </spb>
    <spb s="1">
      <v>16</v>
    </spb>
    <spb s="0">
      <v>4</v>
      <v>1</v>
      <v>set</v>
      <v>arrayPreview</v>
    </spb>
    <spb s="1">
      <v>18</v>
    </spb>
    <spb s="0">
      <v>5</v>
      <v>1</v>
      <v>tuple</v>
      <v>arrayPreview</v>
    </spb>
    <spb s="1">
      <v>20</v>
    </spb>
    <spb s="0">
      <v>6</v>
      <v>1</v>
      <v>list</v>
      <v>arrayPreview</v>
    </spb>
    <spb s="1">
      <v>22</v>
    </spb>
    <spb s="0">
      <v>7</v>
      <v>1</v>
      <v>list</v>
      <v>arrayPreview</v>
    </spb>
    <spb s="1">
      <v>24</v>
    </spb>
    <spb s="0">
      <v>8</v>
      <v>1</v>
      <v>list</v>
      <v>arrayPreview</v>
    </spb>
    <spb s="1">
      <v>26</v>
    </spb>
    <spb s="4">
      <v>4</v>
    </spb>
    <spb s="5">
      <v>5</v>
    </spb>
    <spb s="4">
      <v>6</v>
    </spb>
    <spb s="5">
      <v>7</v>
    </spb>
  </spbData>
</supportingPropertyBags>
</file>

<file path=xl/richData/rdsupportingpropertybagstructure.xml><?xml version="1.0" encoding="utf-8"?>
<spbStructures xmlns="http://schemas.microsoft.com/office/spreadsheetml/2017/richdata2" count="6">
  <s>
    <k n="drw" t="i"/>
    <k n="dcol" t="i"/>
    <k n="name" t="s"/>
    <k n="array" t="s"/>
  </s>
  <s>
    <k n="ArrayCardInfo" t="spb"/>
  </s>
  <s>
    <k n="drw" t="i"/>
    <k n="dcol" t="i"/>
    <k n="name" t="s"/>
    <k n="array" t="s"/>
    <k n="headers" t="b"/>
  </s>
  <s>
    <k n="_Self" t="i"/>
  </s>
  <s>
    <k n="fields" t="spba"/>
  </s>
  <s>
    <k n="pods" t="spba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"/>
    </x:dxf>
  </dxfs>
  <richProperties>
    <rPr n="NumberFormat" t="s"/>
  </richProperties>
  <richStyles>
    <rSty dxfid="1"/>
    <rSty dxfid="0">
      <rpv i="0">0;-0;* 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B37C-6E51-4CF8-BF14-440ED6767306}">
  <dimension ref="A1:M22"/>
  <sheetViews>
    <sheetView workbookViewId="0">
      <selection activeCell="B14" sqref="B14"/>
    </sheetView>
  </sheetViews>
  <sheetFormatPr defaultRowHeight="14.4" x14ac:dyDescent="0.3"/>
  <cols>
    <col min="1" max="1" width="34.6640625" bestFit="1" customWidth="1"/>
    <col min="2" max="2" width="12" bestFit="1" customWidth="1"/>
    <col min="3" max="3" width="9.6640625" bestFit="1" customWidth="1"/>
    <col min="7" max="7" width="9.6640625" bestFit="1" customWidth="1"/>
    <col min="13" max="13" width="12.109375" bestFit="1" customWidth="1"/>
  </cols>
  <sheetData>
    <row r="1" spans="1:13" ht="18" x14ac:dyDescent="0.35">
      <c r="A1" s="1" t="str" cm="1" vm="1">
        <f t="array" ref="A1">_xlfn._xlws.PY(0,1)</f>
        <v>Hello World!</v>
      </c>
      <c r="B1" t="s">
        <v>7</v>
      </c>
    </row>
    <row r="2" spans="1:13" ht="18" x14ac:dyDescent="0.35">
      <c r="A2" s="2" t="str" cm="1" vm="2">
        <f t="array" ref="A2">_xlfn._xlws.PY(1,1)</f>
        <v>Hello Python</v>
      </c>
      <c r="J2" s="21" t="s">
        <v>14</v>
      </c>
      <c r="K2" s="21"/>
      <c r="L2" s="21"/>
    </row>
    <row r="3" spans="1:13" ht="18" x14ac:dyDescent="0.35">
      <c r="A3" s="3" t="str" cm="1" vm="3">
        <f t="array" ref="A3">_xlfn._xlws.PY(2,1,B1)</f>
        <v>Hello Excel</v>
      </c>
      <c r="B3" t="s">
        <v>29</v>
      </c>
      <c r="J3" s="5" t="s">
        <v>12</v>
      </c>
      <c r="K3" s="5" t="s">
        <v>13</v>
      </c>
      <c r="L3" s="5" t="s">
        <v>16</v>
      </c>
      <c r="M3" s="11" t="s">
        <v>34</v>
      </c>
    </row>
    <row r="4" spans="1:13" x14ac:dyDescent="0.3">
      <c r="J4" t="s">
        <v>9</v>
      </c>
      <c r="K4">
        <v>25</v>
      </c>
      <c r="L4">
        <v>50</v>
      </c>
      <c r="M4" s="6" cm="1" vm="4">
        <f t="array" ref="M4">_xlfn._xlws.PY(3,1,K4,L4)</f>
        <v>77.5</v>
      </c>
    </row>
    <row r="5" spans="1:13" x14ac:dyDescent="0.3">
      <c r="A5" t="s">
        <v>1</v>
      </c>
      <c r="B5" cm="1" vm="5">
        <f t="array" ref="B5">_xlfn._xlws.PY(4,1)</f>
        <v>124</v>
      </c>
      <c r="C5" cm="1" vm="6">
        <f t="array" ref="C5">_xlfn._xlws.PY(5,1)</f>
        <v>120</v>
      </c>
      <c r="D5">
        <f>75+45</f>
        <v>120</v>
      </c>
      <c r="E5" cm="1" vm="7">
        <f t="array" ref="E5">_xlfn._xlws.PY(6,1)</f>
        <v>25</v>
      </c>
      <c r="F5" cm="1" vm="7">
        <f t="array" ref="F5">_xlfn._xlws.PY(7,1)</f>
        <v>25</v>
      </c>
      <c r="J5" t="s">
        <v>10</v>
      </c>
      <c r="K5">
        <v>10</v>
      </c>
      <c r="L5">
        <v>14</v>
      </c>
      <c r="M5" s="6" cm="1" vm="8">
        <f t="array" ref="M5">_xlfn._xlws.PY(3,1,K5,L5)</f>
        <v>24.700000000000003</v>
      </c>
    </row>
    <row r="6" spans="1:13" x14ac:dyDescent="0.3">
      <c r="A6" t="s">
        <v>0</v>
      </c>
      <c r="B6" cm="1" vm="9">
        <f t="array" ref="B6">_xlfn._xlws.PY(8,1)</f>
        <v>34</v>
      </c>
      <c r="C6" cm="1" vm="10">
        <f t="array" ref="C6">_xlfn._xlws.PY(9,1)</f>
        <v>30</v>
      </c>
      <c r="D6">
        <f>75-45</f>
        <v>30</v>
      </c>
      <c r="E6" cm="1" vm="11">
        <f t="array" ref="E6">_xlfn._xlws.PY(10,1)</f>
        <v>-7</v>
      </c>
      <c r="J6" t="s">
        <v>11</v>
      </c>
      <c r="K6">
        <v>15</v>
      </c>
      <c r="L6">
        <v>45</v>
      </c>
      <c r="M6" s="6" cm="1" vm="12">
        <f t="array" ref="M6">_xlfn._xlws.PY(3,1,K6,L6)</f>
        <v>62.25</v>
      </c>
    </row>
    <row r="7" spans="1:13" x14ac:dyDescent="0.3">
      <c r="A7" t="s">
        <v>2</v>
      </c>
      <c r="B7" cm="1" vm="13">
        <f t="array" ref="B7">_xlfn._xlws.PY(11,1)</f>
        <v>35</v>
      </c>
      <c r="C7" cm="1" vm="14">
        <f t="array" ref="C7">_xlfn._xlws.PY(12,1)</f>
        <v>72</v>
      </c>
      <c r="D7">
        <f>10*5</f>
        <v>50</v>
      </c>
      <c r="E7" cm="1" vm="15">
        <f t="array" ref="E7">_xlfn._xlws.PY(13,1,C7,D7)</f>
        <v>3600</v>
      </c>
      <c r="F7" s="4" t="s">
        <v>8</v>
      </c>
      <c r="J7" t="s">
        <v>15</v>
      </c>
      <c r="K7">
        <v>47</v>
      </c>
      <c r="L7">
        <v>89</v>
      </c>
      <c r="M7" s="6" cm="1" vm="16">
        <f t="array" ref="M7">_xlfn._xlws.PY(3,1,K7,L7)</f>
        <v>140.44999999999999</v>
      </c>
    </row>
    <row r="8" spans="1:13" x14ac:dyDescent="0.3">
      <c r="A8" t="s">
        <v>3</v>
      </c>
      <c r="B8" cm="1" vm="17">
        <f t="array" ref="B8">_xlfn._xlws.PY(14,1)</f>
        <v>0.7142857142857143</v>
      </c>
      <c r="C8" cm="1" vm="18">
        <f t="array" ref="C8">_xlfn._xlws.PY(15,1)</f>
        <v>1.125</v>
      </c>
      <c r="D8">
        <f>10/5</f>
        <v>2</v>
      </c>
      <c r="E8" cm="1" vm="19">
        <f t="array" ref="E8">_xlfn._xlws.PY(16,1,C8,D8)</f>
        <v>0.5625</v>
      </c>
      <c r="F8" s="4" t="s">
        <v>8</v>
      </c>
      <c r="J8" t="s">
        <v>17</v>
      </c>
      <c r="K8">
        <v>40</v>
      </c>
      <c r="L8">
        <v>8</v>
      </c>
      <c r="M8" s="6" cm="1" vm="20">
        <f t="array" ref="M8">_xlfn._xlws.PY(3,1,K8,L8)</f>
        <v>48.4</v>
      </c>
    </row>
    <row r="9" spans="1:13" x14ac:dyDescent="0.3">
      <c r="A9" t="s">
        <v>4</v>
      </c>
      <c r="B9" cm="1" vm="21">
        <f t="array" ref="B9">_xlfn._xlws.PY(17,1)</f>
        <v>2</v>
      </c>
      <c r="C9" cm="1" vm="22">
        <f t="array" ref="C9">_xlfn._xlws.PY(18,1)</f>
        <v>1</v>
      </c>
      <c r="D9">
        <f>87/10</f>
        <v>8.6999999999999993</v>
      </c>
      <c r="E9" cm="1" vm="22">
        <f t="array" ref="E9">_xlfn._xlws.PY(19,1)</f>
        <v>1</v>
      </c>
      <c r="J9" t="s">
        <v>28</v>
      </c>
      <c r="K9">
        <v>78</v>
      </c>
      <c r="L9">
        <v>105</v>
      </c>
      <c r="M9" s="6" cm="1" vm="23">
        <f t="array" ref="M9">_xlfn._xlws.PY(3,1,K9,L9)</f>
        <v>188.25</v>
      </c>
    </row>
    <row r="10" spans="1:13" x14ac:dyDescent="0.3">
      <c r="A10" t="s">
        <v>5</v>
      </c>
      <c r="B10" cm="1" vm="22">
        <f t="array" ref="B10">_xlfn._xlws.PY(20,1)</f>
        <v>1</v>
      </c>
      <c r="C10" cm="1" vm="24">
        <f t="array" ref="C10">_xlfn._xlws.PY(21,1)</f>
        <v>3</v>
      </c>
      <c r="M10" s="6" t="e" cm="1" vm="25">
        <f t="array" ref="M10">_xlfn._xlws.PY(3,1,K10,L10)</f>
        <v>#VALUE!</v>
      </c>
    </row>
    <row r="11" spans="1:13" x14ac:dyDescent="0.3">
      <c r="A11" t="s">
        <v>6</v>
      </c>
      <c r="B11" cm="1" vm="26">
        <f t="array" ref="B11">_xlfn._xlws.PY(22,1)</f>
        <v>16</v>
      </c>
      <c r="M11" s="6" t="e" cm="1" vm="25">
        <f t="array" ref="M11">_xlfn._xlws.PY(3,1,K11,L11)</f>
        <v>#VALUE!</v>
      </c>
    </row>
    <row r="12" spans="1:13" x14ac:dyDescent="0.3">
      <c r="M12" s="6" t="e" cm="1" vm="25">
        <f t="array" ref="M12">_xlfn._xlws.PY(3,1,K12,L12)</f>
        <v>#VALUE!</v>
      </c>
    </row>
    <row r="13" spans="1:13" x14ac:dyDescent="0.3">
      <c r="M13" s="6" t="e" cm="1" vm="25">
        <f t="array" ref="M13">_xlfn._xlws.PY(3,1,K13,L13)</f>
        <v>#VALUE!</v>
      </c>
    </row>
    <row r="14" spans="1:13" x14ac:dyDescent="0.3">
      <c r="B14" cm="1" vm="27">
        <f t="array" ref="B14">_xlfn._xlws.PY(23,1)</f>
        <v>27</v>
      </c>
      <c r="C14">
        <f>(4+5)*(7-4)</f>
        <v>27</v>
      </c>
    </row>
    <row r="15" spans="1:13" x14ac:dyDescent="0.3">
      <c r="B15" cm="1" vm="28">
        <f t="array" ref="B15">_xlfn._xlws.PY(24,1)</f>
        <v>3.25</v>
      </c>
    </row>
    <row r="19" spans="2:9" x14ac:dyDescent="0.3">
      <c r="B19" t="e" cm="1" vm="29">
        <f t="array" ref="B19">_xlfn._xlws.PY(25,1)</f>
        <v>#VALUE!</v>
      </c>
      <c r="C19" s="22" t="str" cm="1" vm="30">
        <f t="array" ref="C19">_xlfn._xlws.PY(26,1)</f>
        <v>output not like Jupyter Notebook or VS Code it shows as a python object.</v>
      </c>
      <c r="D19" s="22"/>
      <c r="E19" s="22"/>
      <c r="F19" s="22"/>
      <c r="G19" s="22"/>
      <c r="H19" s="22"/>
      <c r="I19" s="22"/>
    </row>
    <row r="22" spans="2:9" x14ac:dyDescent="0.3">
      <c r="B22" s="7"/>
    </row>
  </sheetData>
  <mergeCells count="2">
    <mergeCell ref="J2:L2"/>
    <mergeCell ref="C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4A01-964B-4AB2-9753-4EDA8E694669}">
  <dimension ref="A1:D19"/>
  <sheetViews>
    <sheetView workbookViewId="0">
      <selection activeCell="C26" sqref="C26"/>
    </sheetView>
  </sheetViews>
  <sheetFormatPr defaultRowHeight="14.4" x14ac:dyDescent="0.3"/>
  <cols>
    <col min="1" max="1" width="11" bestFit="1" customWidth="1"/>
    <col min="4" max="4" width="43.5546875" bestFit="1" customWidth="1"/>
    <col min="5" max="5" width="12.44140625" bestFit="1" customWidth="1"/>
    <col min="11" max="11" width="10.33203125" bestFit="1" customWidth="1"/>
    <col min="14" max="14" width="11.88671875" customWidth="1"/>
  </cols>
  <sheetData>
    <row r="1" spans="1:4" x14ac:dyDescent="0.3">
      <c r="A1" s="9" t="s">
        <v>18</v>
      </c>
      <c r="B1" s="8" t="s">
        <v>19</v>
      </c>
    </row>
    <row r="2" spans="1:4" x14ac:dyDescent="0.3">
      <c r="A2">
        <v>8</v>
      </c>
      <c r="B2" t="s">
        <v>20</v>
      </c>
    </row>
    <row r="3" spans="1:4" x14ac:dyDescent="0.3">
      <c r="A3">
        <v>5</v>
      </c>
      <c r="B3" t="s">
        <v>21</v>
      </c>
    </row>
    <row r="4" spans="1:4" x14ac:dyDescent="0.3">
      <c r="A4">
        <f>SUM(A2:A3)</f>
        <v>13</v>
      </c>
      <c r="D4" t="s">
        <v>22</v>
      </c>
    </row>
    <row r="7" spans="1:4" x14ac:dyDescent="0.3">
      <c r="A7" cm="1" vm="31">
        <f t="array" ref="A7">_xlfn._xlws.PY(27,1,A2,A3)</f>
        <v>13</v>
      </c>
      <c r="D7" s="8" t="s">
        <v>23</v>
      </c>
    </row>
    <row r="9" spans="1:4" x14ac:dyDescent="0.3">
      <c r="A9" cm="1" vm="31">
        <f t="array" ref="A9">_xlfn._xlws.PY(28,1)</f>
        <v>13</v>
      </c>
      <c r="D9" s="8" t="s">
        <v>24</v>
      </c>
    </row>
    <row r="11" spans="1:4" x14ac:dyDescent="0.3">
      <c r="A11" cm="1" vm="32">
        <f t="array" ref="A11">_xlfn._xlws.PY(29,1)</f>
        <v>48</v>
      </c>
      <c r="D11" s="8" t="s">
        <v>24</v>
      </c>
    </row>
    <row r="13" spans="1:4" x14ac:dyDescent="0.3">
      <c r="A13" cm="1" vm="33">
        <f t="array" ref="A13">_xlfn._xlws.PY(30,1)</f>
        <v>5</v>
      </c>
      <c r="D13" s="8" t="s">
        <v>25</v>
      </c>
    </row>
    <row r="15" spans="1:4" x14ac:dyDescent="0.3">
      <c r="A15" t="e" cm="1" vm="34">
        <f t="array" ref="A15">_xlfn._xlws.PY(31,1)</f>
        <v>#VALUE!</v>
      </c>
      <c r="D15" s="8" t="s">
        <v>26</v>
      </c>
    </row>
    <row r="17" spans="1:4" x14ac:dyDescent="0.3">
      <c r="A17" cm="1" vm="22">
        <f t="array" ref="A17">_xlfn._xlws.PY(32,1,A15)</f>
        <v>1</v>
      </c>
      <c r="D17" s="8" t="s">
        <v>27</v>
      </c>
    </row>
    <row r="19" spans="1:4" x14ac:dyDescent="0.3">
      <c r="A19" cm="1" vm="21">
        <f t="array" ref="A19">_xlfn._xlws.PY(33,1)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4502-11E3-4864-9FB6-C17B13B62D16}">
  <dimension ref="A1:M10"/>
  <sheetViews>
    <sheetView workbookViewId="0">
      <selection activeCell="A12" sqref="A12"/>
    </sheetView>
  </sheetViews>
  <sheetFormatPr defaultRowHeight="14.4" x14ac:dyDescent="0.3"/>
  <cols>
    <col min="1" max="1" width="12.44140625" bestFit="1" customWidth="1"/>
    <col min="7" max="7" width="10.33203125" bestFit="1" customWidth="1"/>
    <col min="10" max="10" width="11.5546875" customWidth="1"/>
  </cols>
  <sheetData>
    <row r="1" spans="1:13" x14ac:dyDescent="0.3">
      <c r="A1" t="str" cm="1" vm="35">
        <f t="array" ref="A1">_xlfn._xlws.PY(34,1)</f>
        <v>Hello World</v>
      </c>
      <c r="B1" s="21" t="s">
        <v>30</v>
      </c>
      <c r="C1" s="21"/>
      <c r="D1" s="21"/>
      <c r="E1" s="21"/>
      <c r="G1" t="s">
        <v>32</v>
      </c>
      <c r="H1" s="23" t="s">
        <v>31</v>
      </c>
      <c r="I1" s="23"/>
      <c r="J1" s="23"/>
    </row>
    <row r="3" spans="1:13" x14ac:dyDescent="0.3">
      <c r="A3" s="10" t="str" cm="1" vm="36">
        <f t="array" ref="A3">_xlfn._xlws.PY(35,1)</f>
        <v>H</v>
      </c>
      <c r="B3" s="10" t="str" cm="1" vm="37">
        <f t="array" ref="B3">_xlfn._xlws.PY(36,1)</f>
        <v>e</v>
      </c>
      <c r="C3" s="10" t="str" cm="1" vm="38">
        <f t="array" ref="C3">_xlfn._xlws.PY(37,1)</f>
        <v>l</v>
      </c>
      <c r="D3" s="10" t="str" cm="1" vm="38">
        <f t="array" ref="D3">_xlfn._xlws.PY(38,1)</f>
        <v>l</v>
      </c>
      <c r="E3" s="10" t="str" cm="1" vm="39">
        <f t="array" ref="E3">_xlfn._xlws.PY(39,1)</f>
        <v>o</v>
      </c>
      <c r="F3" s="10"/>
      <c r="G3" s="10" t="str">
        <f>LEFT(G1,1)</f>
        <v>H</v>
      </c>
      <c r="H3" s="10" t="str">
        <f>MID(G1,2,1)</f>
        <v>e</v>
      </c>
      <c r="I3" s="10" t="str">
        <f>MID(G1,3,1)</f>
        <v>l</v>
      </c>
      <c r="J3" s="10" t="str">
        <f>MID(G1,4,1)</f>
        <v>l</v>
      </c>
      <c r="K3" s="10" t="str">
        <f>MID(G1,5,1)</f>
        <v>o</v>
      </c>
      <c r="M3" t="str">
        <f>MID(G1,3,4)</f>
        <v xml:space="preserve">llo </v>
      </c>
    </row>
    <row r="4" spans="1:13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3" x14ac:dyDescent="0.3">
      <c r="A5" t="str" cm="1" vm="36">
        <f t="array" ref="A5">_xlfn._xlws.PY(40,1)</f>
        <v>H</v>
      </c>
      <c r="B5" t="str" cm="1" vm="40">
        <f t="array" ref="B5">_xlfn._xlws.PY(41,1)</f>
        <v>He</v>
      </c>
      <c r="C5" t="str" cm="1" vm="41">
        <f t="array" ref="C5">_xlfn._xlws.PY(42,1)</f>
        <v>Hel</v>
      </c>
      <c r="D5" t="str" cm="1" vm="42">
        <f t="array" ref="D5">_xlfn._xlws.PY(43,1)</f>
        <v>Hell</v>
      </c>
      <c r="E5" t="str" cm="1" vm="43">
        <f t="array" ref="E5">_xlfn._xlws.PY(44,1)</f>
        <v>Hello</v>
      </c>
      <c r="G5" t="str">
        <f>MID(G1,1,1)</f>
        <v>H</v>
      </c>
      <c r="H5" t="str">
        <f>MID(G1,1,2)</f>
        <v>He</v>
      </c>
      <c r="I5" t="str">
        <f>MID(G1,1,3)</f>
        <v>Hel</v>
      </c>
    </row>
    <row r="8" spans="1:13" x14ac:dyDescent="0.3">
      <c r="A8" t="str" cm="1" vm="44">
        <f t="array" ref="A8">_xlfn._xlws.PY(45,1)</f>
        <v>d</v>
      </c>
      <c r="B8" t="str" cm="1" vm="38">
        <f t="array" ref="B8">_xlfn._xlws.PY(46,1)</f>
        <v>l</v>
      </c>
      <c r="C8" t="str" cm="1" vm="45">
        <f t="array" ref="C8">_xlfn._xlws.PY(47,1)</f>
        <v>r</v>
      </c>
      <c r="D8" t="str" cm="1" vm="39">
        <f t="array" ref="D8">_xlfn._xlws.PY(48,1)</f>
        <v>o</v>
      </c>
      <c r="E8" t="str" cm="1" vm="46">
        <f t="array" ref="E8">_xlfn._xlws.PY(49,1)</f>
        <v>W</v>
      </c>
      <c r="F8" s="15" t="s">
        <v>33</v>
      </c>
    </row>
    <row r="10" spans="1:13" x14ac:dyDescent="0.3">
      <c r="A10" t="str" cm="1" vm="47">
        <f t="array" ref="A10">_xlfn._xlws.PY(50,1)</f>
        <v>dlroW olleH</v>
      </c>
    </row>
  </sheetData>
  <mergeCells count="2">
    <mergeCell ref="H1:J1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21A1-5286-49BD-BCCB-6C7FAE4383D3}">
  <dimension ref="A1:O22"/>
  <sheetViews>
    <sheetView workbookViewId="0">
      <selection activeCell="G23" sqref="G23"/>
    </sheetView>
  </sheetViews>
  <sheetFormatPr defaultRowHeight="14.4" x14ac:dyDescent="0.3"/>
  <cols>
    <col min="1" max="1" width="7.5546875" bestFit="1" customWidth="1"/>
    <col min="2" max="2" width="18.77734375" bestFit="1" customWidth="1"/>
    <col min="3" max="3" width="4" bestFit="1" customWidth="1"/>
    <col min="4" max="4" width="12.109375" bestFit="1" customWidth="1"/>
    <col min="5" max="5" width="20.44140625" bestFit="1" customWidth="1"/>
    <col min="6" max="6" width="16.77734375" bestFit="1" customWidth="1"/>
    <col min="7" max="7" width="11.5546875" bestFit="1" customWidth="1"/>
    <col min="9" max="9" width="12.44140625" customWidth="1"/>
  </cols>
  <sheetData>
    <row r="1" spans="1:15" x14ac:dyDescent="0.3">
      <c r="A1" s="14" t="s">
        <v>35</v>
      </c>
      <c r="B1" s="14" t="s">
        <v>44</v>
      </c>
      <c r="C1" s="14" t="s">
        <v>36</v>
      </c>
      <c r="D1" s="14" t="s">
        <v>37</v>
      </c>
      <c r="E1" s="14" t="s">
        <v>38</v>
      </c>
      <c r="F1" s="14" t="s">
        <v>45</v>
      </c>
    </row>
    <row r="2" spans="1:15" x14ac:dyDescent="0.3">
      <c r="A2" s="12" t="s">
        <v>40</v>
      </c>
      <c r="B2" s="12" t="s">
        <v>56</v>
      </c>
      <c r="C2" s="12">
        <v>36</v>
      </c>
      <c r="D2" s="12" t="b">
        <v>1</v>
      </c>
      <c r="E2" s="12" t="s">
        <v>39</v>
      </c>
      <c r="F2" s="13">
        <v>38307</v>
      </c>
      <c r="I2" t="e" cm="1" vm="48">
        <f t="array" ref="I2">_xlfn._xlws.PY(51,1,A1:F5)</f>
        <v>#VALUE!</v>
      </c>
      <c r="J2" t="str" cm="1">
        <f t="array" ref="J2:O6">_FV(I2,"arrayPreview")</f>
        <v>Name</v>
      </c>
      <c r="K2" t="str">
        <v>Country</v>
      </c>
      <c r="L2" t="str">
        <v>Age</v>
      </c>
      <c r="M2" t="str">
        <v>Active</v>
      </c>
      <c r="N2" t="str">
        <v>Pet</v>
      </c>
      <c r="O2" t="str">
        <v>Professional_Since</v>
      </c>
    </row>
    <row r="3" spans="1:15" x14ac:dyDescent="0.3">
      <c r="A3" s="12" t="s">
        <v>41</v>
      </c>
      <c r="B3" s="12" t="s">
        <v>57</v>
      </c>
      <c r="C3" s="12">
        <v>38</v>
      </c>
      <c r="D3" s="12" t="b">
        <v>0</v>
      </c>
      <c r="E3" s="12" t="s">
        <v>39</v>
      </c>
      <c r="F3" s="13">
        <v>37482</v>
      </c>
      <c r="J3" t="str">
        <v>Messi</v>
      </c>
      <c r="K3" t="str">
        <v>Argentina</v>
      </c>
      <c r="L3">
        <v>36</v>
      </c>
      <c r="M3" t="b">
        <v>1</v>
      </c>
      <c r="N3" t="str">
        <v>Dog</v>
      </c>
      <c r="O3" vm="49">
        <v>38307</v>
      </c>
    </row>
    <row r="4" spans="1:15" x14ac:dyDescent="0.3">
      <c r="A4" s="12" t="s">
        <v>43</v>
      </c>
      <c r="B4" s="12" t="s">
        <v>58</v>
      </c>
      <c r="C4" s="12">
        <v>31</v>
      </c>
      <c r="D4" s="12" t="b">
        <v>1</v>
      </c>
      <c r="E4" s="12"/>
      <c r="F4" s="13">
        <v>39879</v>
      </c>
      <c r="J4" t="str">
        <v>Ronaldo</v>
      </c>
      <c r="K4" t="str">
        <v>Portugal</v>
      </c>
      <c r="L4">
        <v>38</v>
      </c>
      <c r="M4" t="b">
        <v>0</v>
      </c>
      <c r="N4" t="str">
        <v>Dog</v>
      </c>
      <c r="O4" vm="50">
        <v>37482</v>
      </c>
    </row>
    <row r="5" spans="1:15" x14ac:dyDescent="0.3">
      <c r="A5" s="12" t="s">
        <v>42</v>
      </c>
      <c r="B5" s="12" t="s">
        <v>59</v>
      </c>
      <c r="C5" s="12">
        <v>24</v>
      </c>
      <c r="D5" s="12" t="b">
        <v>0</v>
      </c>
      <c r="E5" s="12"/>
      <c r="F5" s="13">
        <v>42353</v>
      </c>
      <c r="J5" t="str">
        <v>Neymer</v>
      </c>
      <c r="K5" t="str">
        <v>Brazil</v>
      </c>
      <c r="L5">
        <v>31</v>
      </c>
      <c r="M5" t="b">
        <v>1</v>
      </c>
      <c r="N5" vm="51">
        <v>0</v>
      </c>
      <c r="O5" vm="52">
        <v>39879</v>
      </c>
    </row>
    <row r="6" spans="1:15" x14ac:dyDescent="0.3">
      <c r="J6" t="str">
        <v>Mbappe</v>
      </c>
      <c r="K6" t="str">
        <v>France</v>
      </c>
      <c r="L6">
        <v>24</v>
      </c>
      <c r="M6" t="b">
        <v>0</v>
      </c>
      <c r="N6" vm="51">
        <v>0</v>
      </c>
      <c r="O6" vm="53">
        <v>42353</v>
      </c>
    </row>
    <row r="10" spans="1:15" x14ac:dyDescent="0.3">
      <c r="B10" s="17" t="s">
        <v>46</v>
      </c>
      <c r="D10" t="e" cm="1" vm="54">
        <f t="array" ref="D10">_xlfn._xlws.PY(52,1,C2,C3,C4,C5)</f>
        <v>#VALUE!</v>
      </c>
    </row>
    <row r="11" spans="1:15" x14ac:dyDescent="0.3">
      <c r="B11" s="17" t="s">
        <v>47</v>
      </c>
      <c r="D11" t="e" cm="1" vm="55">
        <f t="array" ref="D11">_xlfn._xlws.PY(53,1)</f>
        <v>#VALUE!</v>
      </c>
      <c r="G11" cm="1">
        <f t="array" ref="G11:G14">_xlfn._xlws.PY(54,0)</f>
        <v>36</v>
      </c>
      <c r="H11" cm="1">
        <f t="array" ref="H11:H14">_xlfn._xlws.PY(53,0)</f>
        <v>36</v>
      </c>
    </row>
    <row r="12" spans="1:15" x14ac:dyDescent="0.3">
      <c r="B12" s="17" t="s">
        <v>48</v>
      </c>
      <c r="D12" cm="1" vm="56">
        <f t="array" ref="D12">_xlfn._xlws.PY(55,1)</f>
        <v>129</v>
      </c>
      <c r="G12">
        <v>38</v>
      </c>
      <c r="H12">
        <v>38</v>
      </c>
    </row>
    <row r="13" spans="1:15" x14ac:dyDescent="0.3">
      <c r="B13" s="17" t="s">
        <v>49</v>
      </c>
      <c r="D13" cm="1" vm="57">
        <f t="array" ref="D13">_xlfn._xlws.PY(56,1)</f>
        <v>32.25</v>
      </c>
      <c r="E13" cm="1" vm="57">
        <f t="array" ref="E13">_xlfn._xlws.PY(57,1)</f>
        <v>32.25</v>
      </c>
      <c r="G13">
        <v>31</v>
      </c>
      <c r="H13">
        <v>31</v>
      </c>
    </row>
    <row r="14" spans="1:15" x14ac:dyDescent="0.3">
      <c r="B14" s="17" t="s">
        <v>50</v>
      </c>
      <c r="D14" t="e" cm="1" vm="58">
        <f t="array" ref="D14">_xlfn._xlws.PY(58,1,A2,B2,C2)</f>
        <v>#VALUE!</v>
      </c>
      <c r="E14" t="e" cm="1" vm="59">
        <f t="array" ref="E14">_xlfn._xlws.PY(59,1,A2,B2,A3,B3,A4,B4,A5,B5)</f>
        <v>#VALUE!</v>
      </c>
      <c r="G14">
        <v>24</v>
      </c>
      <c r="H14">
        <v>24</v>
      </c>
    </row>
    <row r="15" spans="1:15" x14ac:dyDescent="0.3">
      <c r="B15" s="17" t="s">
        <v>51</v>
      </c>
      <c r="D15" t="str" cm="1" vm="60">
        <f t="array" ref="D15">_xlfn._xlws.PY(60,1,A2)</f>
        <v>Messi</v>
      </c>
      <c r="E15" t="str" cm="1" vm="61">
        <f t="array" ref="E15">_xlfn._xlws.PY(61,1)</f>
        <v>Argentina</v>
      </c>
    </row>
    <row r="16" spans="1:15" x14ac:dyDescent="0.3">
      <c r="B16" s="17" t="s">
        <v>52</v>
      </c>
      <c r="D16" t="e" cm="1" vm="48">
        <f t="array" ref="D16">_xlfn._xlws.PY(51,1,A1:F5)</f>
        <v>#VALUE!</v>
      </c>
    </row>
    <row r="17" spans="2:6" x14ac:dyDescent="0.3">
      <c r="B17" s="17" t="s">
        <v>53</v>
      </c>
      <c r="D17" t="e" cm="1" vm="62">
        <f t="array" ref="D17">_xlfn._xlws.PY(62,1)</f>
        <v>#VALUE!</v>
      </c>
    </row>
    <row r="18" spans="2:6" x14ac:dyDescent="0.3">
      <c r="B18" s="17" t="s">
        <v>54</v>
      </c>
      <c r="D18" cm="1" vm="63">
        <f t="array" ref="D18">_xlfn._xlws.PY(63,1)</f>
        <v>38307</v>
      </c>
    </row>
    <row r="19" spans="2:6" x14ac:dyDescent="0.3">
      <c r="B19" s="17" t="s">
        <v>55</v>
      </c>
      <c r="D19" t="b" cm="1" vm="64">
        <f t="array" ref="D19">_xlfn._xlws.PY(64,1)</f>
        <v>0</v>
      </c>
    </row>
    <row r="20" spans="2:6" x14ac:dyDescent="0.3">
      <c r="B20" s="17" t="s">
        <v>60</v>
      </c>
      <c r="D20" t="e" cm="1" vm="65">
        <f t="array" ref="D20">_xlfn._xlws.PY(65,1)</f>
        <v>#VALUE!</v>
      </c>
      <c r="E20" cm="1" vm="66">
        <f t="array" ref="E20">_xlfn._xlws.PY(66,1)</f>
        <v>9</v>
      </c>
      <c r="F20" cm="1" vm="67">
        <f t="array" ref="F20">_xlfn._xlws.PY(67,1)</f>
        <v>5</v>
      </c>
    </row>
    <row r="21" spans="2:6" x14ac:dyDescent="0.3">
      <c r="B21" s="17" t="s">
        <v>61</v>
      </c>
      <c r="D21" t="e" cm="1" vm="68">
        <f t="array" ref="D21">_xlfn._xlws.PY(68,1,C2,C3,C4,C5)</f>
        <v>#VALUE!</v>
      </c>
    </row>
    <row r="22" spans="2:6" x14ac:dyDescent="0.3">
      <c r="B22" s="17" t="s">
        <v>62</v>
      </c>
      <c r="D22" t="e" cm="1" vm="69">
        <f t="array" ref="D22">_xlfn._xlws.PY(69,1)</f>
        <v>#VALUE!</v>
      </c>
      <c r="E22" t="e" cm="1" vm="69">
        <f t="array" ref="E22">_xlfn._xlws.PY(70,1)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8DC6-FE77-408A-9804-86F3DF64DDE5}">
  <dimension ref="A2:J34"/>
  <sheetViews>
    <sheetView workbookViewId="0">
      <selection activeCell="F11" sqref="F11"/>
    </sheetView>
  </sheetViews>
  <sheetFormatPr defaultRowHeight="14.4" x14ac:dyDescent="0.3"/>
  <cols>
    <col min="1" max="1" width="13.109375" bestFit="1" customWidth="1"/>
    <col min="2" max="2" width="12.109375" customWidth="1"/>
    <col min="3" max="3" width="9.6640625" bestFit="1" customWidth="1"/>
    <col min="4" max="4" width="11.33203125" customWidth="1"/>
    <col min="5" max="5" width="10" customWidth="1"/>
  </cols>
  <sheetData>
    <row r="2" spans="1:9" x14ac:dyDescent="0.3">
      <c r="B2" s="15" t="str" cm="1" vm="70">
        <f t="array" ref="B2">_xlfn._xlws.PY(71,1)</f>
        <v>Data science is a multidisciplinary</v>
      </c>
    </row>
    <row r="3" spans="1:9" x14ac:dyDescent="0.3">
      <c r="B3" s="15" t="str" cm="1" vm="70">
        <f t="array" ref="B3">_xlfn._xlws.PY(72,1)</f>
        <v>Data science is a multidisciplinary</v>
      </c>
    </row>
    <row r="5" spans="1:9" x14ac:dyDescent="0.3">
      <c r="A5" s="15" t="s">
        <v>63</v>
      </c>
      <c r="B5" cm="1" vm="13">
        <f t="array" ref="B5">_xlfn._xlws.PY(73,1)</f>
        <v>35</v>
      </c>
      <c r="C5" cm="1" vm="13">
        <f t="array" ref="C5">_xlfn._xlws.PY(74,1,B3)</f>
        <v>35</v>
      </c>
    </row>
    <row r="6" spans="1:9" x14ac:dyDescent="0.3">
      <c r="A6" s="15" t="s">
        <v>64</v>
      </c>
      <c r="B6" cm="1" vm="71">
        <f t="array" ref="B6">_xlfn._xlws.PY(75,1)</f>
        <v>7</v>
      </c>
      <c r="C6" cm="1" vm="71">
        <f t="array" ref="C6">_xlfn._xlws.PY(76,1,B3)</f>
        <v>7</v>
      </c>
      <c r="D6" cm="1" vm="72">
        <f t="array" ref="D6">_xlfn._xlws.PY(77,1,B3)</f>
        <v>20</v>
      </c>
    </row>
    <row r="7" spans="1:9" x14ac:dyDescent="0.3">
      <c r="A7" s="15" t="s">
        <v>65</v>
      </c>
      <c r="B7" cm="1" vm="73">
        <f t="array" ref="B7">_xlfn._xlws.PY(78,1)</f>
        <v>6</v>
      </c>
      <c r="C7" cm="1" vm="73">
        <f t="array" ref="C7">_xlfn._xlws.PY(79,1,B3)</f>
        <v>6</v>
      </c>
      <c r="D7" cm="1" vm="74">
        <f t="array" ref="D7">_xlfn._xlws.PY(80,1,B3)</f>
        <v>4</v>
      </c>
    </row>
    <row r="8" spans="1:9" x14ac:dyDescent="0.3">
      <c r="A8" s="15" t="s">
        <v>66</v>
      </c>
      <c r="B8" t="str" cm="1" vm="75">
        <f t="array" ref="B8">_xlfn._xlws.PY(81,1)</f>
        <v>DATA SCIENCE IS A MULTIDISCIPLINARY</v>
      </c>
      <c r="F8" t="str" cm="1" vm="75">
        <f t="array" ref="F8">_xlfn._xlws.PY(82,1,B3)</f>
        <v>DATA SCIENCE IS A MULTIDISCIPLINARY</v>
      </c>
    </row>
    <row r="9" spans="1:9" x14ac:dyDescent="0.3">
      <c r="A9" s="15" t="s">
        <v>67</v>
      </c>
      <c r="B9" t="str" cm="1" vm="76">
        <f t="array" ref="B9">_xlfn._xlws.PY(83,1)</f>
        <v>data science is a multidisciplinary</v>
      </c>
      <c r="F9" t="str" cm="1" vm="76">
        <f t="array" ref="F9">_xlfn._xlws.PY(84,1,B3)</f>
        <v>data science is a multidisciplinary</v>
      </c>
    </row>
    <row r="10" spans="1:9" x14ac:dyDescent="0.3">
      <c r="A10" s="15" t="s">
        <v>68</v>
      </c>
      <c r="B10" t="str" cm="1" vm="77">
        <f t="array" ref="B10">_xlfn._xlws.PY(85,1)</f>
        <v>Data Science Is A Multidisciplinary</v>
      </c>
      <c r="F10" t="str" cm="1" vm="77">
        <f t="array" ref="F10">_xlfn._xlws.PY(86,1,B3)</f>
        <v>Data Science Is A Multidisciplinary</v>
      </c>
    </row>
    <row r="11" spans="1:9" x14ac:dyDescent="0.3">
      <c r="A11" s="15" t="s">
        <v>69</v>
      </c>
      <c r="B11" t="str" cm="1" vm="70">
        <f t="array" ref="B11">_xlfn._xlws.PY(87,1)</f>
        <v>Data science is a multidisciplinary</v>
      </c>
      <c r="F11" t="str" cm="1" vm="70">
        <f t="array" ref="F11">_xlfn._xlws.PY(88,1,B3)</f>
        <v>Data science is a multidisciplinary</v>
      </c>
    </row>
    <row r="12" spans="1:9" x14ac:dyDescent="0.3">
      <c r="A12" s="15" t="s">
        <v>70</v>
      </c>
      <c r="B12" t="e" cm="1" vm="78">
        <f t="array" ref="B12">_xlfn._xlws.PY(89,1)</f>
        <v>#VALUE!</v>
      </c>
      <c r="C12" t="str" cm="1">
        <f t="array" ref="C12">_xlfn._DF_Python_str(B12)</f>
        <v>['Data', 'science', 'is', 'a', 'multidisciplinary']</v>
      </c>
      <c r="H12" t="e" cm="1" vm="78">
        <f t="array" ref="H12">_xlfn._xlws.PY(90,1,B3)</f>
        <v>#VALUE!</v>
      </c>
      <c r="I12" t="str" cm="1">
        <f t="array" ref="I12">_xlfn._DF_Python_str(H12)</f>
        <v>['Data', 'science', 'is', 'a', 'multidisciplinary']</v>
      </c>
    </row>
    <row r="14" spans="1:9" x14ac:dyDescent="0.3">
      <c r="A14" s="15" t="str" cm="1" vm="79">
        <f t="array" ref="A14">_xlfn._xlws.PY(91,1)</f>
        <v>Manoj Pandey is a MIS Analyst</v>
      </c>
      <c r="D14" t="str" cm="1" vm="79">
        <f t="array" ref="D14">_xlfn._xlws.PY(92,1)</f>
        <v>Manoj Pandey is a MIS Analyst</v>
      </c>
    </row>
    <row r="15" spans="1:9" x14ac:dyDescent="0.3">
      <c r="A15" s="15" t="s">
        <v>71</v>
      </c>
      <c r="B15" t="str" cm="1" vm="80">
        <f t="array" ref="B15">_xlfn._xlws.PY(93,1)</f>
        <v>Manoj Pandey is a Data Analyst</v>
      </c>
      <c r="E15" t="str" cm="1" vm="81">
        <f t="array" ref="E15">_xlfn._xlws.PY(94,1)</f>
        <v>Manoj Pandey is a Data Engineer</v>
      </c>
      <c r="I15" t="str" cm="1" vm="82">
        <f t="array" ref="I15">_xlfn._xlws.PY(95,1,D14)</f>
        <v>Manoj Pandey is a Data Scintist</v>
      </c>
    </row>
    <row r="17" spans="1:10" x14ac:dyDescent="0.3">
      <c r="A17" s="15" t="e" cm="1" vm="83">
        <f t="array" ref="A17">_xlfn._xlws.PY(96,1)</f>
        <v>#VALUE!</v>
      </c>
    </row>
    <row r="18" spans="1:10" x14ac:dyDescent="0.3">
      <c r="A18" s="15" t="s">
        <v>72</v>
      </c>
      <c r="B18" t="e" cm="1" vm="84">
        <f t="array" ref="B18">_xlfn._xlws.PY(97,1)</f>
        <v>#VALUE!</v>
      </c>
      <c r="C18" t="str" cm="1">
        <f t="array" ref="C18">_xlfn._DF_Python_str(B18)</f>
        <v>[10, 20, 30, 40, 50, 60]</v>
      </c>
      <c r="E18" t="e" cm="1" vm="85">
        <f t="array" ref="E18">_xlfn._xlws.PY(98,1,A17)</f>
        <v>#VALUE!</v>
      </c>
      <c r="F18" t="str" cm="1">
        <f t="array" ref="F18">_xlfn._DF_Python_str(E18)</f>
        <v>[10, 20, 30, 40, 50, 60, 70]</v>
      </c>
    </row>
    <row r="19" spans="1:10" x14ac:dyDescent="0.3">
      <c r="A19" s="15" t="s">
        <v>73</v>
      </c>
      <c r="B19" t="e" cm="1" vm="84">
        <f t="array" ref="B19">_xlfn._xlws.PY(99,1)</f>
        <v>#VALUE!</v>
      </c>
      <c r="C19" t="str" cm="1">
        <f t="array" ref="C19">_xlfn._DF_Python_str(B19)</f>
        <v>[10, 20, 30, 40, 50, 60]</v>
      </c>
      <c r="E19" t="e" cm="1" vm="83">
        <f t="array" ref="E19">_xlfn._xlws.PY(100,1,B19)</f>
        <v>#VALUE!</v>
      </c>
      <c r="F19" t="str" cm="1">
        <f t="array" ref="F19">_xlfn._DF_Python_str(E19)</f>
        <v>[10, 20, 30, 40, 50]</v>
      </c>
    </row>
    <row r="20" spans="1:10" x14ac:dyDescent="0.3">
      <c r="B20" cm="1" vm="86">
        <f t="array" ref="B20">_xlfn._xlws.PY(101,1)</f>
        <v>50</v>
      </c>
      <c r="C20" t="str" cm="1">
        <f t="array" ref="C20">_xlfn._DF_Python_str(B20)</f>
        <v>50</v>
      </c>
    </row>
    <row r="21" spans="1:10" x14ac:dyDescent="0.3">
      <c r="A21" s="15" t="s">
        <v>74</v>
      </c>
      <c r="B21" t="e" cm="1" vm="83">
        <f t="array" ref="B21">_xlfn._xlws.PY(102,1)</f>
        <v>#VALUE!</v>
      </c>
      <c r="C21" t="str" cm="1">
        <f t="array" ref="C21">_xlfn._DF_Python_str(B21)</f>
        <v>[10, 20, 30, 40, 50]</v>
      </c>
      <c r="E21" t="e" cm="1" vm="84">
        <f t="array" ref="E21">_xlfn._xlws.PY(103,1)</f>
        <v>#VALUE!</v>
      </c>
      <c r="F21" t="str" cm="1">
        <f t="array" ref="F21">_xlfn._DF_Python_str(E21)</f>
        <v>[10, 20, 30, 40, 50, 60]</v>
      </c>
      <c r="I21" t="e" cm="1" vm="85">
        <f t="array" ref="I21">_xlfn._xlws.PY(104,1,E21)</f>
        <v>#VALUE!</v>
      </c>
      <c r="J21" t="str" cm="1">
        <f t="array" ref="J21">_xlfn._DF_Python_str(I21)</f>
        <v>[10, 20, 30, 40, 50, 60, 70]</v>
      </c>
    </row>
    <row r="22" spans="1:10" x14ac:dyDescent="0.3">
      <c r="A22" s="15" t="s">
        <v>75</v>
      </c>
      <c r="B22" t="e" cm="1" vm="84">
        <f t="array" ref="B22">_xlfn._xlws.PY(105,1)</f>
        <v>#VALUE!</v>
      </c>
      <c r="C22" t="str" cm="1">
        <f t="array" ref="C22">_xlfn._DF_Python_str(B22)</f>
        <v>[10, 20, 30, 40, 50, 60]</v>
      </c>
      <c r="E22" t="e" cm="1" vm="83">
        <f t="array" ref="E22">_xlfn._xlws.PY(106,1,B22)</f>
        <v>#VALUE!</v>
      </c>
      <c r="F22" t="str" cm="1">
        <f t="array" ref="F22">_xlfn._DF_Python_str(E22)</f>
        <v>[10, 20, 30, 40, 50]</v>
      </c>
    </row>
    <row r="24" spans="1:10" x14ac:dyDescent="0.3">
      <c r="A24" t="e" cm="1" vm="87">
        <f t="array" ref="A24">_xlfn._xlws.PY(107,1)</f>
        <v>#VALUE!</v>
      </c>
    </row>
    <row r="25" spans="1:10" x14ac:dyDescent="0.3">
      <c r="A25" s="15" t="s">
        <v>76</v>
      </c>
      <c r="B25" t="e" cm="1" vm="88">
        <f t="array" ref="B25">_xlfn._xlws.PY(108,1,A24)</f>
        <v>#VALUE!</v>
      </c>
      <c r="C25" t="str" cm="1">
        <f t="array" ref="C25">_xlfn._DF_Python_str(B25)</f>
        <v>[1, 2, 3, 4, 5, 6, 7, 8]</v>
      </c>
    </row>
    <row r="26" spans="1:10" x14ac:dyDescent="0.3">
      <c r="A26" s="15" t="s">
        <v>77</v>
      </c>
      <c r="B26" t="e" cm="1" vm="89">
        <f t="array" ref="B26">_xlfn._xlws.PY(109,1,B25)</f>
        <v>#VALUE!</v>
      </c>
      <c r="C26" t="str" cm="1">
        <f t="array" ref="C26">_xlfn._DF_Python_str(B26)</f>
        <v>[8, 7, 6, 5, 4, 3, 2, 1]</v>
      </c>
    </row>
    <row r="28" spans="1:10" ht="15.6" x14ac:dyDescent="0.3">
      <c r="A28" s="16" t="s">
        <v>78</v>
      </c>
      <c r="B28" t="e" cm="1" vm="90">
        <f t="array" ref="B28">_xlfn._xlws.PY(110,1)</f>
        <v>#VALUE!</v>
      </c>
    </row>
    <row r="29" spans="1:10" x14ac:dyDescent="0.3">
      <c r="A29" s="15" t="s">
        <v>79</v>
      </c>
      <c r="B29" t="e" cm="1" vm="90">
        <f t="array" ref="B29">_xlfn._xlws.PY(111,1,B28)</f>
        <v>#VALUE!</v>
      </c>
    </row>
    <row r="30" spans="1:10" x14ac:dyDescent="0.3">
      <c r="A30" s="15" t="s">
        <v>16</v>
      </c>
      <c r="B30" t="e" cm="1" vm="91">
        <f t="array" ref="B30">_xlfn._xlws.PY(112,1,B28)</f>
        <v>#VALUE!</v>
      </c>
      <c r="C30" t="str" cm="1">
        <f t="array" ref="C30">_xlfn._DF_Python_str(B30)</f>
        <v>dict_values(['John', 25, 'USA'])</v>
      </c>
    </row>
    <row r="31" spans="1:10" x14ac:dyDescent="0.3">
      <c r="A31" s="15" t="s">
        <v>80</v>
      </c>
      <c r="B31" t="e" cm="1" vm="90">
        <f t="array" ref="B31">_xlfn._xlws.PY(113,1,B28)</f>
        <v>#VALUE!</v>
      </c>
      <c r="C31" cm="1">
        <f t="array" ref="C31">_FV(B31,"age")</f>
        <v>25</v>
      </c>
    </row>
    <row r="32" spans="1:10" x14ac:dyDescent="0.3">
      <c r="A32" s="15" t="s">
        <v>81</v>
      </c>
      <c r="B32" t="e" cm="1" vm="92">
        <f t="array" ref="B32">_xlfn._xlws.PY(114,1,B28)</f>
        <v>#VALUE!</v>
      </c>
    </row>
    <row r="33" spans="1:4" x14ac:dyDescent="0.3">
      <c r="A33" s="15" t="s">
        <v>82</v>
      </c>
      <c r="B33" t="e" cm="1" vm="92">
        <f t="array" ref="B33">_xlfn._xlws.PY(115,1,B32)</f>
        <v>#VALUE!</v>
      </c>
      <c r="C33" t="str" cm="1">
        <f t="array" ref="C33">_xlfn._DF_Python_str(B33)</f>
        <v>{'name': 'John', 'age': 25, 'country': 'USA', 'city': 'New York'}</v>
      </c>
    </row>
    <row r="34" spans="1:4" x14ac:dyDescent="0.3">
      <c r="A34" s="15" t="s">
        <v>83</v>
      </c>
      <c r="B34" cm="1" vm="22">
        <f t="array" ref="B34">_xlfn._xlws.PY(116,1)</f>
        <v>1</v>
      </c>
      <c r="D34" cm="1" vm="74">
        <f t="array" ref="D34">_xlfn._xlws.PY(117,1,B26)</f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F8A3-7BF3-44AF-ACC6-31D93A3814B8}">
  <dimension ref="A1:R63"/>
  <sheetViews>
    <sheetView tabSelected="1" workbookViewId="0">
      <selection activeCell="L20" sqref="L20"/>
    </sheetView>
  </sheetViews>
  <sheetFormatPr defaultRowHeight="14.4" x14ac:dyDescent="0.3"/>
  <cols>
    <col min="1" max="1" width="8.33203125" bestFit="1" customWidth="1"/>
    <col min="2" max="7" width="11" bestFit="1" customWidth="1"/>
    <col min="8" max="8" width="3.21875" style="18" customWidth="1"/>
  </cols>
  <sheetData>
    <row r="1" spans="1:18" x14ac:dyDescent="0.3">
      <c r="A1" s="24" t="s">
        <v>84</v>
      </c>
      <c r="B1" s="24"/>
      <c r="C1" s="24"/>
      <c r="D1" s="24"/>
      <c r="E1" s="24"/>
      <c r="F1" s="24"/>
      <c r="G1" s="24"/>
      <c r="I1" s="25" t="s">
        <v>92</v>
      </c>
      <c r="J1" s="25"/>
      <c r="K1" s="25"/>
      <c r="L1" s="25"/>
      <c r="M1" s="25"/>
      <c r="N1" s="25"/>
      <c r="O1" s="25"/>
      <c r="P1" s="25"/>
      <c r="Q1" s="25"/>
      <c r="R1" s="25"/>
    </row>
    <row r="2" spans="1:18" x14ac:dyDescent="0.3">
      <c r="A2" s="19" t="s">
        <v>85</v>
      </c>
      <c r="B2" s="19" t="s">
        <v>86</v>
      </c>
      <c r="C2" s="19" t="s">
        <v>87</v>
      </c>
      <c r="D2" s="19" t="s">
        <v>88</v>
      </c>
      <c r="E2" s="19" t="s">
        <v>89</v>
      </c>
      <c r="F2" s="19" t="s">
        <v>90</v>
      </c>
      <c r="G2" s="19" t="s">
        <v>91</v>
      </c>
    </row>
    <row r="3" spans="1:18" x14ac:dyDescent="0.3">
      <c r="A3" s="20">
        <v>43374</v>
      </c>
      <c r="B3" s="19">
        <v>56.987499</v>
      </c>
      <c r="C3" s="19">
        <v>58.3675</v>
      </c>
      <c r="D3" s="19">
        <v>51.522499000000003</v>
      </c>
      <c r="E3" s="19">
        <v>54.715000000000003</v>
      </c>
      <c r="F3" s="19">
        <v>52.402393000000004</v>
      </c>
      <c r="G3" s="19">
        <v>3158994000</v>
      </c>
    </row>
    <row r="4" spans="1:18" x14ac:dyDescent="0.3">
      <c r="A4" s="20">
        <v>43405</v>
      </c>
      <c r="B4" s="19">
        <v>54.762501</v>
      </c>
      <c r="C4" s="19">
        <v>55.59</v>
      </c>
      <c r="D4" s="19">
        <v>42.564999</v>
      </c>
      <c r="E4" s="19">
        <v>44.645000000000003</v>
      </c>
      <c r="F4" s="19">
        <v>42.758026000000001</v>
      </c>
      <c r="G4" s="19">
        <v>3845305600</v>
      </c>
    </row>
    <row r="5" spans="1:18" x14ac:dyDescent="0.3">
      <c r="A5" s="20">
        <v>43435</v>
      </c>
      <c r="B5" s="19">
        <v>46.115001999999997</v>
      </c>
      <c r="C5" s="19">
        <v>46.235000999999997</v>
      </c>
      <c r="D5" s="19">
        <v>36.647499000000003</v>
      </c>
      <c r="E5" s="19">
        <v>39.435001</v>
      </c>
      <c r="F5" s="19">
        <v>37.900013000000001</v>
      </c>
      <c r="G5" s="19">
        <v>3595690000</v>
      </c>
    </row>
    <row r="6" spans="1:18" x14ac:dyDescent="0.3">
      <c r="A6" s="20">
        <v>43466</v>
      </c>
      <c r="B6" s="19">
        <v>38.722499999999997</v>
      </c>
      <c r="C6" s="19">
        <v>42.25</v>
      </c>
      <c r="D6" s="19">
        <v>35.5</v>
      </c>
      <c r="E6" s="19">
        <v>41.610000999999997</v>
      </c>
      <c r="F6" s="19">
        <v>39.990349000000002</v>
      </c>
      <c r="G6" s="19">
        <v>3312349600</v>
      </c>
    </row>
    <row r="7" spans="1:18" x14ac:dyDescent="0.3">
      <c r="A7" s="20">
        <v>43497</v>
      </c>
      <c r="B7" s="19">
        <v>41.740001999999997</v>
      </c>
      <c r="C7" s="19">
        <v>43.967498999999997</v>
      </c>
      <c r="D7" s="19">
        <v>41.482498</v>
      </c>
      <c r="E7" s="19">
        <v>43.287497999999999</v>
      </c>
      <c r="F7" s="19">
        <v>41.602547000000001</v>
      </c>
      <c r="G7" s="19">
        <v>1890162400</v>
      </c>
    </row>
    <row r="8" spans="1:18" x14ac:dyDescent="0.3">
      <c r="A8" s="20">
        <v>43525</v>
      </c>
      <c r="B8" s="19">
        <v>43.57</v>
      </c>
      <c r="C8" s="19">
        <v>49.422500999999997</v>
      </c>
      <c r="D8" s="19">
        <v>42.375</v>
      </c>
      <c r="E8" s="19">
        <v>47.487499</v>
      </c>
      <c r="F8" s="19">
        <v>45.834811999999999</v>
      </c>
      <c r="G8" s="19">
        <v>2603925600</v>
      </c>
    </row>
    <row r="9" spans="1:18" x14ac:dyDescent="0.3">
      <c r="A9" s="20">
        <v>43556</v>
      </c>
      <c r="B9" s="19">
        <v>47.91</v>
      </c>
      <c r="C9" s="19">
        <v>52.119999</v>
      </c>
      <c r="D9" s="19">
        <v>47.095001000000003</v>
      </c>
      <c r="E9" s="19">
        <v>50.167499999999997</v>
      </c>
      <c r="F9" s="19">
        <v>48.421520000000001</v>
      </c>
      <c r="G9" s="19">
        <v>2024470800</v>
      </c>
    </row>
    <row r="10" spans="1:18" x14ac:dyDescent="0.3">
      <c r="A10" s="20">
        <v>43586</v>
      </c>
      <c r="B10" s="19">
        <v>52.470001000000003</v>
      </c>
      <c r="C10" s="19">
        <v>53.827499000000003</v>
      </c>
      <c r="D10" s="19">
        <v>43.747501</v>
      </c>
      <c r="E10" s="19">
        <v>43.767502</v>
      </c>
      <c r="F10" s="19">
        <v>42.244273999999997</v>
      </c>
      <c r="G10" s="19">
        <v>2957826400</v>
      </c>
    </row>
    <row r="11" spans="1:18" x14ac:dyDescent="0.3">
      <c r="A11" s="20">
        <v>43617</v>
      </c>
      <c r="B11" s="19">
        <v>43.900002000000001</v>
      </c>
      <c r="C11" s="19">
        <v>50.392502</v>
      </c>
      <c r="D11" s="19">
        <v>42.567501</v>
      </c>
      <c r="E11" s="19">
        <v>49.48</v>
      </c>
      <c r="F11" s="19">
        <v>47.941871999999996</v>
      </c>
      <c r="G11" s="19">
        <v>2060874800</v>
      </c>
    </row>
    <row r="12" spans="1:18" x14ac:dyDescent="0.3">
      <c r="A12" s="20">
        <v>43647</v>
      </c>
      <c r="B12" s="19">
        <v>50.792499999999997</v>
      </c>
      <c r="C12" s="19">
        <v>55.342498999999997</v>
      </c>
      <c r="D12" s="19">
        <v>49.602500999999997</v>
      </c>
      <c r="E12" s="19">
        <v>53.259998000000003</v>
      </c>
      <c r="F12" s="19">
        <v>51.604374</v>
      </c>
      <c r="G12" s="19">
        <v>1895406800</v>
      </c>
    </row>
    <row r="13" spans="1:18" x14ac:dyDescent="0.3">
      <c r="A13" s="20">
        <v>43678</v>
      </c>
      <c r="B13" s="19">
        <v>53.474997999999999</v>
      </c>
      <c r="C13" s="19">
        <v>54.5075</v>
      </c>
      <c r="D13" s="19">
        <v>48.145000000000003</v>
      </c>
      <c r="E13" s="19">
        <v>52.185001</v>
      </c>
      <c r="F13" s="19">
        <v>50.562798000000001</v>
      </c>
      <c r="G13" s="19">
        <v>2724326400</v>
      </c>
    </row>
    <row r="14" spans="1:18" x14ac:dyDescent="0.3">
      <c r="A14" s="20">
        <v>43709</v>
      </c>
      <c r="B14" s="19">
        <v>51.607498</v>
      </c>
      <c r="C14" s="19">
        <v>56.604999999999997</v>
      </c>
      <c r="D14" s="19">
        <v>51.055</v>
      </c>
      <c r="E14" s="19">
        <v>55.9925</v>
      </c>
      <c r="F14" s="19">
        <v>54.458061000000001</v>
      </c>
      <c r="G14" s="19">
        <v>2170268400</v>
      </c>
    </row>
    <row r="15" spans="1:18" x14ac:dyDescent="0.3">
      <c r="A15" s="20">
        <v>43739</v>
      </c>
      <c r="B15" s="19">
        <v>56.267502</v>
      </c>
      <c r="C15" s="19">
        <v>62.4375</v>
      </c>
      <c r="D15" s="19">
        <v>53.782501000000003</v>
      </c>
      <c r="E15" s="19">
        <v>62.189999</v>
      </c>
      <c r="F15" s="19">
        <v>60.485714000000002</v>
      </c>
      <c r="G15" s="19">
        <v>2433210800</v>
      </c>
    </row>
    <row r="16" spans="1:18" x14ac:dyDescent="0.3">
      <c r="A16" s="20">
        <v>43770</v>
      </c>
      <c r="B16" s="19">
        <v>62.384998000000003</v>
      </c>
      <c r="C16" s="19">
        <v>67</v>
      </c>
      <c r="D16" s="19">
        <v>62.290000999999997</v>
      </c>
      <c r="E16" s="19">
        <v>66.8125</v>
      </c>
      <c r="F16" s="19">
        <v>64.981537000000003</v>
      </c>
      <c r="G16" s="19">
        <v>1793326000</v>
      </c>
    </row>
    <row r="17" spans="1:7" x14ac:dyDescent="0.3">
      <c r="A17" s="20">
        <v>43800</v>
      </c>
      <c r="B17" s="19">
        <v>66.817497000000003</v>
      </c>
      <c r="C17" s="19">
        <v>73.492500000000007</v>
      </c>
      <c r="D17" s="19">
        <v>64.072502</v>
      </c>
      <c r="E17" s="19">
        <v>73.412497999999999</v>
      </c>
      <c r="F17" s="19">
        <v>71.615036000000003</v>
      </c>
      <c r="G17" s="19">
        <v>2388794800</v>
      </c>
    </row>
    <row r="18" spans="1:7" x14ac:dyDescent="0.3">
      <c r="A18" s="20">
        <v>43831</v>
      </c>
      <c r="B18" s="19">
        <v>74.059997999999993</v>
      </c>
      <c r="C18" s="19">
        <v>81.962502000000001</v>
      </c>
      <c r="D18" s="19">
        <v>73.1875</v>
      </c>
      <c r="E18" s="19">
        <v>77.377502000000007</v>
      </c>
      <c r="F18" s="19">
        <v>75.482956000000001</v>
      </c>
      <c r="G18" s="19">
        <v>2934370400</v>
      </c>
    </row>
    <row r="19" spans="1:7" x14ac:dyDescent="0.3">
      <c r="A19" s="20">
        <v>43862</v>
      </c>
      <c r="B19" s="19">
        <v>76.074996999999996</v>
      </c>
      <c r="C19" s="19">
        <v>81.805000000000007</v>
      </c>
      <c r="D19" s="19">
        <v>64.092499000000004</v>
      </c>
      <c r="E19" s="19">
        <v>68.339995999999999</v>
      </c>
      <c r="F19" s="19">
        <v>66.666725</v>
      </c>
      <c r="G19" s="19">
        <v>3019279200</v>
      </c>
    </row>
    <row r="20" spans="1:7" x14ac:dyDescent="0.3">
      <c r="A20" s="20">
        <v>43891</v>
      </c>
      <c r="B20" s="19">
        <v>70.569999999999993</v>
      </c>
      <c r="C20" s="19">
        <v>76</v>
      </c>
      <c r="D20" s="19">
        <v>53.152500000000003</v>
      </c>
      <c r="E20" s="19">
        <v>63.572498000000003</v>
      </c>
      <c r="F20" s="19">
        <v>62.163136000000002</v>
      </c>
      <c r="G20" s="19">
        <v>6280072400</v>
      </c>
    </row>
    <row r="21" spans="1:7" x14ac:dyDescent="0.3">
      <c r="A21" s="20">
        <v>43922</v>
      </c>
      <c r="B21" s="19">
        <v>61.625</v>
      </c>
      <c r="C21" s="19">
        <v>73.632499999999993</v>
      </c>
      <c r="D21" s="19">
        <v>59.224997999999999</v>
      </c>
      <c r="E21" s="19">
        <v>73.449996999999996</v>
      </c>
      <c r="F21" s="19">
        <v>71.821670999999995</v>
      </c>
      <c r="G21" s="19">
        <v>3265299200</v>
      </c>
    </row>
    <row r="22" spans="1:7" x14ac:dyDescent="0.3">
      <c r="A22" s="20">
        <v>43952</v>
      </c>
      <c r="B22" s="19">
        <v>71.5625</v>
      </c>
      <c r="C22" s="19">
        <v>81.059997999999993</v>
      </c>
      <c r="D22" s="19">
        <v>71.462502000000001</v>
      </c>
      <c r="E22" s="19">
        <v>79.485000999999997</v>
      </c>
      <c r="F22" s="19">
        <v>77.722892999999999</v>
      </c>
      <c r="G22" s="19">
        <v>2805936000</v>
      </c>
    </row>
    <row r="23" spans="1:7" x14ac:dyDescent="0.3">
      <c r="A23" s="20">
        <v>43983</v>
      </c>
      <c r="B23" s="19">
        <v>79.4375</v>
      </c>
      <c r="C23" s="19">
        <v>93.095000999999996</v>
      </c>
      <c r="D23" s="19">
        <v>79.302498</v>
      </c>
      <c r="E23" s="19">
        <v>91.199996999999996</v>
      </c>
      <c r="F23" s="19">
        <v>89.419571000000005</v>
      </c>
      <c r="G23" s="19">
        <v>3243375600</v>
      </c>
    </row>
    <row r="24" spans="1:7" x14ac:dyDescent="0.3">
      <c r="A24" s="20">
        <v>44013</v>
      </c>
      <c r="B24" s="19">
        <v>91.279999000000004</v>
      </c>
      <c r="C24" s="19">
        <v>106.415001</v>
      </c>
      <c r="D24" s="19">
        <v>89.144997000000004</v>
      </c>
      <c r="E24" s="19">
        <v>106.260002</v>
      </c>
      <c r="F24" s="19">
        <v>104.18555499999999</v>
      </c>
      <c r="G24" s="19">
        <v>3020283200</v>
      </c>
    </row>
    <row r="25" spans="1:7" x14ac:dyDescent="0.3">
      <c r="A25" s="20">
        <v>44044</v>
      </c>
      <c r="B25" s="19">
        <v>108.199997</v>
      </c>
      <c r="C25" s="19">
        <v>131</v>
      </c>
      <c r="D25" s="19">
        <v>107.89250199999999</v>
      </c>
      <c r="E25" s="19">
        <v>129.03999300000001</v>
      </c>
      <c r="F25" s="19">
        <v>126.52082799999999</v>
      </c>
      <c r="G25" s="19">
        <v>4070061100</v>
      </c>
    </row>
    <row r="26" spans="1:7" x14ac:dyDescent="0.3">
      <c r="A26" s="20">
        <v>44075</v>
      </c>
      <c r="B26" s="19">
        <v>132.759995</v>
      </c>
      <c r="C26" s="19">
        <v>137.979996</v>
      </c>
      <c r="D26" s="19">
        <v>103.099998</v>
      </c>
      <c r="E26" s="19">
        <v>115.80999799999999</v>
      </c>
      <c r="F26" s="19">
        <v>113.753845</v>
      </c>
      <c r="G26" s="19">
        <v>3885245100</v>
      </c>
    </row>
    <row r="27" spans="1:7" x14ac:dyDescent="0.3">
      <c r="A27" s="20">
        <v>44105</v>
      </c>
      <c r="B27" s="19">
        <v>117.639999</v>
      </c>
      <c r="C27" s="19">
        <v>125.389999</v>
      </c>
      <c r="D27" s="19">
        <v>107.720001</v>
      </c>
      <c r="E27" s="19">
        <v>108.860001</v>
      </c>
      <c r="F27" s="19">
        <v>106.927238</v>
      </c>
      <c r="G27" s="19">
        <v>2894666500</v>
      </c>
    </row>
    <row r="28" spans="1:7" x14ac:dyDescent="0.3">
      <c r="A28" s="20">
        <v>44136</v>
      </c>
      <c r="B28" s="19">
        <v>109.110001</v>
      </c>
      <c r="C28" s="19">
        <v>121.989998</v>
      </c>
      <c r="D28" s="19">
        <v>107.32</v>
      </c>
      <c r="E28" s="19">
        <v>119.050003</v>
      </c>
      <c r="F28" s="19">
        <v>116.936333</v>
      </c>
      <c r="G28" s="19">
        <v>2123077300</v>
      </c>
    </row>
    <row r="29" spans="1:7" x14ac:dyDescent="0.3">
      <c r="A29" s="20">
        <v>44166</v>
      </c>
      <c r="B29" s="19">
        <v>121.010002</v>
      </c>
      <c r="C29" s="19">
        <v>138.78999300000001</v>
      </c>
      <c r="D29" s="19">
        <v>120.010002</v>
      </c>
      <c r="E29" s="19">
        <v>132.69000199999999</v>
      </c>
      <c r="F29" s="19">
        <v>130.55903599999999</v>
      </c>
      <c r="G29" s="19">
        <v>2322189600</v>
      </c>
    </row>
    <row r="30" spans="1:7" x14ac:dyDescent="0.3">
      <c r="A30" s="20">
        <v>44197</v>
      </c>
      <c r="B30" s="19">
        <v>133.520004</v>
      </c>
      <c r="C30" s="19">
        <v>145.08999600000001</v>
      </c>
      <c r="D30" s="19">
        <v>126.379997</v>
      </c>
      <c r="E30" s="19">
        <v>131.96000699999999</v>
      </c>
      <c r="F30" s="19">
        <v>129.84077500000001</v>
      </c>
      <c r="G30" s="19">
        <v>2240262000</v>
      </c>
    </row>
    <row r="31" spans="1:7" x14ac:dyDescent="0.3">
      <c r="A31" s="20">
        <v>44228</v>
      </c>
      <c r="B31" s="19">
        <v>133.75</v>
      </c>
      <c r="C31" s="19">
        <v>137.88000500000001</v>
      </c>
      <c r="D31" s="19">
        <v>118.389999</v>
      </c>
      <c r="E31" s="19">
        <v>121.260002</v>
      </c>
      <c r="F31" s="19">
        <v>119.312584</v>
      </c>
      <c r="G31" s="19">
        <v>1833855600</v>
      </c>
    </row>
    <row r="32" spans="1:7" x14ac:dyDescent="0.3">
      <c r="A32" s="20">
        <v>44256</v>
      </c>
      <c r="B32" s="19">
        <v>123.75</v>
      </c>
      <c r="C32" s="19">
        <v>128.720001</v>
      </c>
      <c r="D32" s="19">
        <v>116.209999</v>
      </c>
      <c r="E32" s="19">
        <v>122.150002</v>
      </c>
      <c r="F32" s="19">
        <v>120.36788900000001</v>
      </c>
      <c r="G32" s="19">
        <v>2650418200</v>
      </c>
    </row>
    <row r="33" spans="1:7" x14ac:dyDescent="0.3">
      <c r="A33" s="20">
        <v>44287</v>
      </c>
      <c r="B33" s="19">
        <v>123.660004</v>
      </c>
      <c r="C33" s="19">
        <v>137.070007</v>
      </c>
      <c r="D33" s="19">
        <v>122.489998</v>
      </c>
      <c r="E33" s="19">
        <v>131.46000699999999</v>
      </c>
      <c r="F33" s="19">
        <v>129.54203799999999</v>
      </c>
      <c r="G33" s="19">
        <v>1889857500</v>
      </c>
    </row>
    <row r="34" spans="1:7" x14ac:dyDescent="0.3">
      <c r="A34" s="20">
        <v>44317</v>
      </c>
      <c r="B34" s="19">
        <v>132.03999300000001</v>
      </c>
      <c r="C34" s="19">
        <v>134.070007</v>
      </c>
      <c r="D34" s="19">
        <v>122.25</v>
      </c>
      <c r="E34" s="19">
        <v>124.610001</v>
      </c>
      <c r="F34" s="19">
        <v>122.792</v>
      </c>
      <c r="G34" s="19">
        <v>1711934900</v>
      </c>
    </row>
    <row r="35" spans="1:7" x14ac:dyDescent="0.3">
      <c r="A35" s="20">
        <v>44348</v>
      </c>
      <c r="B35" s="19">
        <v>125.08000199999999</v>
      </c>
      <c r="C35" s="19">
        <v>137.41000399999999</v>
      </c>
      <c r="D35" s="19">
        <v>123.129997</v>
      </c>
      <c r="E35" s="19">
        <v>136.96000699999999</v>
      </c>
      <c r="F35" s="19">
        <v>135.19105500000001</v>
      </c>
      <c r="G35" s="19">
        <v>1606590000</v>
      </c>
    </row>
    <row r="36" spans="1:7" x14ac:dyDescent="0.3">
      <c r="A36" s="20">
        <v>44378</v>
      </c>
      <c r="B36" s="19">
        <v>136.60000600000001</v>
      </c>
      <c r="C36" s="19">
        <v>150</v>
      </c>
      <c r="D36" s="19">
        <v>135.759995</v>
      </c>
      <c r="E36" s="19">
        <v>145.86000100000001</v>
      </c>
      <c r="F36" s="19">
        <v>143.976089</v>
      </c>
      <c r="G36" s="19">
        <v>1919035100</v>
      </c>
    </row>
    <row r="37" spans="1:7" x14ac:dyDescent="0.3">
      <c r="A37" s="20">
        <v>44409</v>
      </c>
      <c r="B37" s="19">
        <v>146.36000100000001</v>
      </c>
      <c r="C37" s="19">
        <v>153.490005</v>
      </c>
      <c r="D37" s="19">
        <v>144.5</v>
      </c>
      <c r="E37" s="19">
        <v>151.83000200000001</v>
      </c>
      <c r="F37" s="19">
        <v>149.86900299999999</v>
      </c>
      <c r="G37" s="19">
        <v>1461542800</v>
      </c>
    </row>
    <row r="38" spans="1:7" x14ac:dyDescent="0.3">
      <c r="A38" s="20">
        <v>44440</v>
      </c>
      <c r="B38" s="19">
        <v>152.83000200000001</v>
      </c>
      <c r="C38" s="19">
        <v>157.259995</v>
      </c>
      <c r="D38" s="19">
        <v>141.270004</v>
      </c>
      <c r="E38" s="19">
        <v>141.5</v>
      </c>
      <c r="F38" s="19">
        <v>139.881699</v>
      </c>
      <c r="G38" s="19">
        <v>1797835100</v>
      </c>
    </row>
    <row r="39" spans="1:7" x14ac:dyDescent="0.3">
      <c r="A39" s="20">
        <v>44470</v>
      </c>
      <c r="B39" s="19">
        <v>141.89999399999999</v>
      </c>
      <c r="C39" s="19">
        <v>153.16999799999999</v>
      </c>
      <c r="D39" s="19">
        <v>138.270004</v>
      </c>
      <c r="E39" s="19">
        <v>149.800003</v>
      </c>
      <c r="F39" s="19">
        <v>148.08674600000001</v>
      </c>
      <c r="G39" s="19">
        <v>1565079200</v>
      </c>
    </row>
    <row r="40" spans="1:7" x14ac:dyDescent="0.3">
      <c r="A40" s="20">
        <v>44501</v>
      </c>
      <c r="B40" s="19">
        <v>148.990005</v>
      </c>
      <c r="C40" s="19">
        <v>165.699997</v>
      </c>
      <c r="D40" s="19">
        <v>147.479996</v>
      </c>
      <c r="E40" s="19">
        <v>165.300003</v>
      </c>
      <c r="F40" s="19">
        <v>163.40950000000001</v>
      </c>
      <c r="G40" s="19">
        <v>1691029000</v>
      </c>
    </row>
    <row r="41" spans="1:7" x14ac:dyDescent="0.3">
      <c r="A41" s="20">
        <v>44531</v>
      </c>
      <c r="B41" s="19">
        <v>167.479996</v>
      </c>
      <c r="C41" s="19">
        <v>182.13000500000001</v>
      </c>
      <c r="D41" s="19">
        <v>157.800003</v>
      </c>
      <c r="E41" s="19">
        <v>177.570007</v>
      </c>
      <c r="F41" s="19">
        <v>175.79534899999999</v>
      </c>
      <c r="G41" s="19">
        <v>2444766700</v>
      </c>
    </row>
    <row r="42" spans="1:7" x14ac:dyDescent="0.3">
      <c r="A42" s="20">
        <v>44562</v>
      </c>
      <c r="B42" s="19">
        <v>177.83000200000001</v>
      </c>
      <c r="C42" s="19">
        <v>182.94000199999999</v>
      </c>
      <c r="D42" s="19">
        <v>154.699997</v>
      </c>
      <c r="E42" s="19">
        <v>174.779999</v>
      </c>
      <c r="F42" s="19">
        <v>173.03321800000001</v>
      </c>
      <c r="G42" s="19">
        <v>2108446000</v>
      </c>
    </row>
    <row r="43" spans="1:7" x14ac:dyDescent="0.3">
      <c r="A43" s="20">
        <v>44593</v>
      </c>
      <c r="B43" s="19">
        <v>174.009995</v>
      </c>
      <c r="C43" s="19">
        <v>176.64999399999999</v>
      </c>
      <c r="D43" s="19">
        <v>152</v>
      </c>
      <c r="E43" s="19">
        <v>165.11999499999999</v>
      </c>
      <c r="F43" s="19">
        <v>163.46977200000001</v>
      </c>
      <c r="G43" s="19">
        <v>1627516300</v>
      </c>
    </row>
    <row r="44" spans="1:7" x14ac:dyDescent="0.3">
      <c r="A44" s="20">
        <v>44621</v>
      </c>
      <c r="B44" s="19">
        <v>164.699997</v>
      </c>
      <c r="C44" s="19">
        <v>179.61000100000001</v>
      </c>
      <c r="D44" s="19">
        <v>150.10000600000001</v>
      </c>
      <c r="E44" s="19">
        <v>174.61000100000001</v>
      </c>
      <c r="F44" s="19">
        <v>173.08519000000001</v>
      </c>
      <c r="G44" s="19">
        <v>2180800100</v>
      </c>
    </row>
    <row r="45" spans="1:7" x14ac:dyDescent="0.3">
      <c r="A45" s="20">
        <v>44652</v>
      </c>
      <c r="B45" s="19">
        <v>174.029999</v>
      </c>
      <c r="C45" s="19">
        <v>178.490005</v>
      </c>
      <c r="D45" s="19">
        <v>155.38000500000001</v>
      </c>
      <c r="E45" s="19">
        <v>157.64999399999999</v>
      </c>
      <c r="F45" s="19">
        <v>156.27330000000001</v>
      </c>
      <c r="G45" s="19">
        <v>1687795600</v>
      </c>
    </row>
    <row r="46" spans="1:7" x14ac:dyDescent="0.3">
      <c r="A46" s="20">
        <v>44682</v>
      </c>
      <c r="B46" s="19">
        <v>156.71000699999999</v>
      </c>
      <c r="C46" s="19">
        <v>166.479996</v>
      </c>
      <c r="D46" s="19">
        <v>132.61000100000001</v>
      </c>
      <c r="E46" s="19">
        <v>148.83999600000001</v>
      </c>
      <c r="F46" s="19">
        <v>147.540222</v>
      </c>
      <c r="G46" s="19">
        <v>2401040300</v>
      </c>
    </row>
    <row r="47" spans="1:7" x14ac:dyDescent="0.3">
      <c r="A47" s="20">
        <v>44713</v>
      </c>
      <c r="B47" s="19">
        <v>149.89999399999999</v>
      </c>
      <c r="C47" s="19">
        <v>151.740005</v>
      </c>
      <c r="D47" s="19">
        <v>129.03999300000001</v>
      </c>
      <c r="E47" s="19">
        <v>136.720001</v>
      </c>
      <c r="F47" s="19">
        <v>135.72517400000001</v>
      </c>
      <c r="G47" s="19">
        <v>1749099800</v>
      </c>
    </row>
    <row r="48" spans="1:7" x14ac:dyDescent="0.3">
      <c r="A48" s="20">
        <v>44743</v>
      </c>
      <c r="B48" s="19">
        <v>136.03999300000001</v>
      </c>
      <c r="C48" s="19">
        <v>163.63000500000001</v>
      </c>
      <c r="D48" s="19">
        <v>135.66000399999999</v>
      </c>
      <c r="E48" s="19">
        <v>162.509995</v>
      </c>
      <c r="F48" s="19">
        <v>161.32749899999999</v>
      </c>
      <c r="G48" s="19">
        <v>1447125400</v>
      </c>
    </row>
    <row r="49" spans="1:7" x14ac:dyDescent="0.3">
      <c r="A49" s="20">
        <v>44774</v>
      </c>
      <c r="B49" s="19">
        <v>161.009995</v>
      </c>
      <c r="C49" s="19">
        <v>176.14999399999999</v>
      </c>
      <c r="D49" s="19">
        <v>157.13999899999999</v>
      </c>
      <c r="E49" s="19">
        <v>157.220001</v>
      </c>
      <c r="F49" s="19">
        <v>156.07603499999999</v>
      </c>
      <c r="G49" s="19">
        <v>1510239600</v>
      </c>
    </row>
    <row r="50" spans="1:7" x14ac:dyDescent="0.3">
      <c r="A50" s="20">
        <v>44805</v>
      </c>
      <c r="B50" s="19">
        <v>156.63999899999999</v>
      </c>
      <c r="C50" s="19">
        <v>164.259995</v>
      </c>
      <c r="D50" s="19">
        <v>138</v>
      </c>
      <c r="E50" s="19">
        <v>138.199997</v>
      </c>
      <c r="F50" s="19">
        <v>137.38497899999999</v>
      </c>
      <c r="G50" s="19">
        <v>2084722800</v>
      </c>
    </row>
    <row r="51" spans="1:7" x14ac:dyDescent="0.3">
      <c r="A51" s="20">
        <v>44835</v>
      </c>
      <c r="B51" s="19">
        <v>138.21000699999999</v>
      </c>
      <c r="C51" s="19">
        <v>157.5</v>
      </c>
      <c r="D51" s="19">
        <v>134.36999499999999</v>
      </c>
      <c r="E51" s="19">
        <v>153.33999600000001</v>
      </c>
      <c r="F51" s="19">
        <v>152.435699</v>
      </c>
      <c r="G51" s="19">
        <v>1868139700</v>
      </c>
    </row>
    <row r="52" spans="1:7" x14ac:dyDescent="0.3">
      <c r="A52" s="20">
        <v>44866</v>
      </c>
      <c r="B52" s="19">
        <v>155.08000200000001</v>
      </c>
      <c r="C52" s="19">
        <v>155.449997</v>
      </c>
      <c r="D52" s="19">
        <v>134.38000500000001</v>
      </c>
      <c r="E52" s="19">
        <v>148.029999</v>
      </c>
      <c r="F52" s="19">
        <v>147.15699799999999</v>
      </c>
      <c r="G52" s="19">
        <v>1724847700</v>
      </c>
    </row>
    <row r="53" spans="1:7" x14ac:dyDescent="0.3">
      <c r="A53" s="20">
        <v>44896</v>
      </c>
      <c r="B53" s="19">
        <v>148.21000699999999</v>
      </c>
      <c r="C53" s="19">
        <v>150.91999799999999</v>
      </c>
      <c r="D53" s="19">
        <v>125.870003</v>
      </c>
      <c r="E53" s="19">
        <v>129.929993</v>
      </c>
      <c r="F53" s="19">
        <v>129.378006</v>
      </c>
      <c r="G53" s="19">
        <v>1675731200</v>
      </c>
    </row>
    <row r="54" spans="1:7" x14ac:dyDescent="0.3">
      <c r="A54" s="20">
        <v>44927</v>
      </c>
      <c r="B54" s="19">
        <v>130.279999</v>
      </c>
      <c r="C54" s="19">
        <v>147.229996</v>
      </c>
      <c r="D54" s="19">
        <v>124.16999800000001</v>
      </c>
      <c r="E54" s="19">
        <v>144.28999300000001</v>
      </c>
      <c r="F54" s="19">
        <v>143.676987</v>
      </c>
      <c r="G54" s="19">
        <v>1443652500</v>
      </c>
    </row>
    <row r="55" spans="1:7" x14ac:dyDescent="0.3">
      <c r="A55" s="20">
        <v>44958</v>
      </c>
      <c r="B55" s="19">
        <v>143.970001</v>
      </c>
      <c r="C55" s="19">
        <v>157.38000500000001</v>
      </c>
      <c r="D55" s="19">
        <v>141.320007</v>
      </c>
      <c r="E55" s="19">
        <v>147.41000399999999</v>
      </c>
      <c r="F55" s="19">
        <v>146.78375199999999</v>
      </c>
      <c r="G55" s="19">
        <v>1307198900</v>
      </c>
    </row>
    <row r="56" spans="1:7" x14ac:dyDescent="0.3">
      <c r="A56" s="20">
        <v>44986</v>
      </c>
      <c r="B56" s="19">
        <v>146.83000200000001</v>
      </c>
      <c r="C56" s="19">
        <v>165</v>
      </c>
      <c r="D56" s="19">
        <v>143.89999399999999</v>
      </c>
      <c r="E56" s="19">
        <v>164.89999399999999</v>
      </c>
      <c r="F56" s="19">
        <v>164.45015000000001</v>
      </c>
      <c r="G56" s="19">
        <v>1520266600</v>
      </c>
    </row>
    <row r="57" spans="1:7" x14ac:dyDescent="0.3">
      <c r="A57" s="20">
        <v>45017</v>
      </c>
      <c r="B57" s="19">
        <v>164.270004</v>
      </c>
      <c r="C57" s="19">
        <v>169.85000600000001</v>
      </c>
      <c r="D57" s="19">
        <v>159.779999</v>
      </c>
      <c r="E57" s="19">
        <v>169.679993</v>
      </c>
      <c r="F57" s="19">
        <v>169.217117</v>
      </c>
      <c r="G57" s="19">
        <v>969709700</v>
      </c>
    </row>
    <row r="58" spans="1:7" x14ac:dyDescent="0.3">
      <c r="A58" s="20">
        <v>45047</v>
      </c>
      <c r="B58" s="19">
        <v>169.279999</v>
      </c>
      <c r="C58" s="19">
        <v>179.35000600000001</v>
      </c>
      <c r="D58" s="19">
        <v>164.30999800000001</v>
      </c>
      <c r="E58" s="19">
        <v>177.25</v>
      </c>
      <c r="F58" s="19">
        <v>176.76646400000001</v>
      </c>
      <c r="G58" s="19">
        <v>1275155500</v>
      </c>
    </row>
    <row r="59" spans="1:7" x14ac:dyDescent="0.3">
      <c r="A59" s="20">
        <v>45078</v>
      </c>
      <c r="B59" s="19">
        <v>177.699997</v>
      </c>
      <c r="C59" s="19">
        <v>194.479996</v>
      </c>
      <c r="D59" s="19">
        <v>176.929993</v>
      </c>
      <c r="E59" s="19">
        <v>193.970001</v>
      </c>
      <c r="F59" s="19">
        <v>193.70841999999999</v>
      </c>
      <c r="G59" s="19">
        <v>1297101100</v>
      </c>
    </row>
    <row r="60" spans="1:7" x14ac:dyDescent="0.3">
      <c r="A60" s="20">
        <v>45108</v>
      </c>
      <c r="B60" s="19">
        <v>193.779999</v>
      </c>
      <c r="C60" s="19">
        <v>198.229996</v>
      </c>
      <c r="D60" s="19">
        <v>186.60000600000001</v>
      </c>
      <c r="E60" s="19">
        <v>196.449997</v>
      </c>
      <c r="F60" s="19">
        <v>196.18507399999999</v>
      </c>
      <c r="G60" s="19">
        <v>996066400</v>
      </c>
    </row>
    <row r="61" spans="1:7" x14ac:dyDescent="0.3">
      <c r="A61" s="20">
        <v>45139</v>
      </c>
      <c r="B61" s="19">
        <v>196.240005</v>
      </c>
      <c r="C61" s="19">
        <v>196.729996</v>
      </c>
      <c r="D61" s="19">
        <v>171.96000699999999</v>
      </c>
      <c r="E61" s="19">
        <v>187.86999499999999</v>
      </c>
      <c r="F61" s="19">
        <v>187.61663799999999</v>
      </c>
      <c r="G61" s="19">
        <v>1322439400</v>
      </c>
    </row>
    <row r="62" spans="1:7" x14ac:dyDescent="0.3">
      <c r="A62" s="20">
        <v>45170</v>
      </c>
      <c r="B62" s="19">
        <v>189.490005</v>
      </c>
      <c r="C62" s="19">
        <v>189.979996</v>
      </c>
      <c r="D62" s="19">
        <v>173.53999300000001</v>
      </c>
      <c r="E62" s="19">
        <v>175.009995</v>
      </c>
      <c r="F62" s="19">
        <v>175.009995</v>
      </c>
      <c r="G62" s="19">
        <v>754500600</v>
      </c>
    </row>
    <row r="63" spans="1:7" x14ac:dyDescent="0.3">
      <c r="A63" s="20">
        <v>45184</v>
      </c>
      <c r="B63" s="19">
        <v>176.479996</v>
      </c>
      <c r="C63" s="19">
        <v>176.49499499999999</v>
      </c>
      <c r="D63" s="19">
        <v>173.820007</v>
      </c>
      <c r="E63" s="19">
        <v>175.009995</v>
      </c>
      <c r="F63" s="19">
        <v>175.009995</v>
      </c>
      <c r="G63" s="19">
        <v>109259461</v>
      </c>
    </row>
  </sheetData>
  <mergeCells count="2">
    <mergeCell ref="A1:G1"/>
    <mergeCell ref="I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493E-6F0B-41DC-8453-D60B76658D3E}">
  <dimension ref="A1"/>
  <sheetViews>
    <sheetView workbookViewId="0">
      <selection activeCell="N4" sqref="N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Arithmetic Ops</vt:lpstr>
      <vt:lpstr>Variables_vs_References</vt:lpstr>
      <vt:lpstr>Indexing Ops</vt:lpstr>
      <vt:lpstr>Object_Data_Type</vt:lpstr>
      <vt:lpstr>Methods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Hagmann</dc:creator>
  <cp:lastModifiedBy>manoj pandey</cp:lastModifiedBy>
  <dcterms:created xsi:type="dcterms:W3CDTF">2023-09-13T07:11:45Z</dcterms:created>
  <dcterms:modified xsi:type="dcterms:W3CDTF">2024-02-25T10:43:46Z</dcterms:modified>
</cp:coreProperties>
</file>