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ouglas\Desktop\Semestre- 2021-2022\Metodologia de software\2do Parcial\Nueva carpeta\Metodologia-de-Software-main\3SCRUM\"/>
    </mc:Choice>
  </mc:AlternateContent>
  <xr:revisionPtr revIDLastSave="0" documentId="8_{4E318F06-46C5-450F-B8A4-78AB8B6076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BurnDown1Table" sheetId="3" r:id="rId6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I14" i="6"/>
  <c r="I15" i="6" s="1"/>
  <c r="I7" i="6"/>
  <c r="I65" i="5"/>
  <c r="I59" i="5"/>
  <c r="I52" i="5"/>
  <c r="I45" i="5"/>
  <c r="I38" i="5"/>
  <c r="I32" i="5"/>
  <c r="I26" i="5"/>
  <c r="I20" i="5"/>
  <c r="I13" i="5"/>
  <c r="I6" i="5"/>
  <c r="I66" i="5" l="1"/>
  <c r="F4" i="1" l="1"/>
  <c r="F3" i="1"/>
  <c r="F5" i="1" l="1"/>
  <c r="F6" i="1"/>
  <c r="F7" i="1"/>
  <c r="F8" i="1"/>
  <c r="F9" i="1"/>
  <c r="F10" i="1"/>
  <c r="F11" i="1"/>
  <c r="F12" i="1"/>
  <c r="B3" i="1"/>
  <c r="B4" i="1" s="1"/>
  <c r="B5" i="1" s="1"/>
  <c r="B6" i="1" s="1"/>
  <c r="B7" i="1" s="1"/>
  <c r="B8" i="1" s="1"/>
  <c r="B9" i="1" s="1"/>
  <c r="B10" i="1" s="1"/>
  <c r="B11" i="1" s="1"/>
  <c r="B12" i="1" s="1"/>
  <c r="B9" i="2"/>
  <c r="B10" i="2" s="1"/>
  <c r="B6" i="2" l="1"/>
  <c r="C13" i="1"/>
  <c r="F13" i="1"/>
  <c r="C3" i="3" l="1"/>
  <c r="B4" i="3"/>
  <c r="C4" i="3"/>
  <c r="B8" i="3"/>
  <c r="B12" i="3"/>
  <c r="B6" i="3"/>
  <c r="B10" i="3"/>
  <c r="B5" i="3"/>
  <c r="B9" i="3"/>
  <c r="B13" i="3"/>
  <c r="B3" i="3"/>
  <c r="D3" i="3" s="1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<sst xmlns="http://schemas.openxmlformats.org/spreadsheetml/2006/main" count="462" uniqueCount="156">
  <si>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</si>
  <si>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</si>
  <si>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</si>
  <si>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</si>
  <si>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</si>
  <si>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</si>
  <si>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</si>
  <si>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</si>
  <si>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</si>
  <si>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</si>
  <si>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</si>
  <si>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</si>
  <si>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</si>
  <si>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</si>
  <si>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</si>
  <si>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</si>
  <si>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</si>
  <si>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</si>
  <si>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</si>
  <si>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</si>
  <si>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</si>
  <si>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</si>
  <si>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</si>
  <si>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</si>
  <si>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</si>
  <si>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</si>
  <si>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</si>
  <si>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</si>
  <si>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</si>
  <si>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</si>
  <si>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</si>
  <si>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</si>
  <si>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</si>
  <si>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</si>
  <si>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</si>
  <si>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</si>
  <si>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</si>
  <si>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</si>
  <si>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</si>
  <si>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</si>
  <si>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</si>
  <si>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</si>
  <si>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</si>
  <si>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</si>
  <si>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Agregar una compra</t>
  </si>
  <si>
    <t>registrar una compra realizada</t>
  </si>
  <si>
    <t>Alta</t>
  </si>
  <si>
    <t>Terminado</t>
  </si>
  <si>
    <t>Agregar un proveedor</t>
  </si>
  <si>
    <t>agregar un proveedor a la base de datos</t>
  </si>
  <si>
    <t>Agregar productos</t>
  </si>
  <si>
    <t>agregar productos a la base datos</t>
  </si>
  <si>
    <t>Eliminar una compra</t>
  </si>
  <si>
    <t>eliminar una compra mal registrada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</si>
  <si>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</si>
  <si>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</si>
  <si>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</si>
  <si>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</si>
  <si>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Visualizar compras</t>
  </si>
  <si>
    <t>visualizar el registro de compras realizadas</t>
  </si>
  <si>
    <t>Visualizar proveedor</t>
  </si>
  <si>
    <t>visualizar los datos del proveedor asociado a la compra</t>
  </si>
  <si>
    <t>Visualizar productos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</si>
  <si>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</si>
  <si>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</si>
  <si>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</si>
  <si>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</si>
  <si>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</si>
  <si>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</si>
  <si>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</si>
  <si>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</si>
  <si>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</si>
  <si>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Crear un formulario para el ingreso de los datos de una compra</t>
  </si>
  <si>
    <t>Validación de datos</t>
  </si>
  <si>
    <t>Crear un formulario para el ingreso de los datos del proveedor</t>
  </si>
  <si>
    <t>Habilitar la Base de Datos para guardar a proveedores</t>
  </si>
  <si>
    <t>Crear un formulario para el ingreso de los datos de la compra</t>
  </si>
  <si>
    <t>Habilitar la Base de Datos para guardar los datos de la compra</t>
  </si>
  <si>
    <t>Crear un formulario para eliminar las compras</t>
  </si>
  <si>
    <t>Crear una sección que permita buscar la compra que se eliminará</t>
  </si>
  <si>
    <t>Diego</t>
  </si>
  <si>
    <t>Crear un formulario para eliminar el proveedor</t>
  </si>
  <si>
    <t>Crear una sección que permita buscar el proveedor que se eliminará</t>
  </si>
  <si>
    <t>Crear una sección que permita buscar los productos a eliminar</t>
  </si>
  <si>
    <t>Crear un formulario para realizar las modificaciones de una compra</t>
  </si>
  <si>
    <t>Crear una sección que permita ingresar el de codigo de la compra y buscarla</t>
  </si>
  <si>
    <t>Actualización de bases de datos</t>
  </si>
  <si>
    <t>Crear un formulario para realizar la modificación de un proveedor</t>
  </si>
  <si>
    <t>Crear una sección que permita ingresar los datos del proveedor</t>
  </si>
  <si>
    <t>Actualización de base de datos</t>
  </si>
  <si>
    <t>Crear un formulario para poder visualizar la compra</t>
  </si>
  <si>
    <t>Habilitar la Base de Datos para buscar la información de la compra</t>
  </si>
  <si>
    <t>Crear un formulario para poder visualizar los datos del proveedor</t>
  </si>
  <si>
    <t>Habilitar la Base de Datos para buscar la información del proveedor</t>
  </si>
  <si>
    <t>Juan</t>
  </si>
  <si>
    <t>visualizar los productos que se adquirieron en una compra</t>
  </si>
  <si>
    <t>Crear un formulario para poder visualizar los datos de los productos</t>
  </si>
  <si>
    <t>Habilitar la Base de Datos para buscar la información de los productos</t>
  </si>
  <si>
    <t>Crear un formulario para poder realizar la busqueda de la compra</t>
  </si>
  <si>
    <t>Crear una sección que permita ingresar el codigo de la compra</t>
  </si>
  <si>
    <t>HU11</t>
  </si>
  <si>
    <t>HU12</t>
  </si>
  <si>
    <t>Aceptado</t>
  </si>
  <si>
    <t>TOTAL</t>
  </si>
  <si>
    <t>SUBTOTAL</t>
  </si>
  <si>
    <t>HU1-1</t>
  </si>
  <si>
    <t>HU2-1</t>
  </si>
  <si>
    <t>HU2-2</t>
  </si>
  <si>
    <t>HU3-3</t>
  </si>
  <si>
    <t>HU3-1</t>
  </si>
  <si>
    <t>HU3-2</t>
  </si>
  <si>
    <t>HU4-1</t>
  </si>
  <si>
    <t>HU4-2</t>
  </si>
  <si>
    <t>HU5-1</t>
  </si>
  <si>
    <t>HU5-2</t>
  </si>
  <si>
    <t>HU6-1</t>
  </si>
  <si>
    <t>HU6-2</t>
  </si>
  <si>
    <t>HU7-1</t>
  </si>
  <si>
    <t>HU7-2</t>
  </si>
  <si>
    <t>HU7-3</t>
  </si>
  <si>
    <t>HU8-1</t>
  </si>
  <si>
    <t>HU8-2</t>
  </si>
  <si>
    <t>HU8-3</t>
  </si>
  <si>
    <t>HU9-1</t>
  </si>
  <si>
    <t>HU10-1</t>
  </si>
  <si>
    <t>HU10-2</t>
  </si>
  <si>
    <t>HU11-1</t>
  </si>
  <si>
    <t>HU11-2</t>
  </si>
  <si>
    <t>HU12-1</t>
  </si>
  <si>
    <t>HU12-2</t>
  </si>
  <si>
    <t>HU2-3</t>
  </si>
  <si>
    <t>HU9-2</t>
  </si>
  <si>
    <t>HU1-2</t>
  </si>
  <si>
    <t>Agregar datos clientes</t>
  </si>
  <si>
    <t xml:space="preserve">registrar una compra con el numero de cedula del cliente </t>
  </si>
  <si>
    <t>Visualizar datos clientes</t>
  </si>
  <si>
    <t xml:space="preserve">visualizar una compra con el numero de cedula del cliente </t>
  </si>
  <si>
    <t>Buscar Inventario</t>
  </si>
  <si>
    <t>realizar la busqueda de una determinado producto mediante su código</t>
  </si>
  <si>
    <t xml:space="preserve">realizar la busqueda de una determinada compra mediante el número de cédula del cliente </t>
  </si>
  <si>
    <t>Deivy</t>
  </si>
  <si>
    <t>Alex</t>
  </si>
  <si>
    <t>Odalys</t>
  </si>
  <si>
    <t>Fernando</t>
  </si>
  <si>
    <t>Douglas</t>
  </si>
  <si>
    <t>DEIVY</t>
  </si>
  <si>
    <t>ALEX</t>
  </si>
  <si>
    <t>ODALYS</t>
  </si>
  <si>
    <t>FERNANDO</t>
  </si>
  <si>
    <t>DOUGLAS</t>
  </si>
  <si>
    <t>Devolucion</t>
  </si>
  <si>
    <t>Devolucion de una compra</t>
  </si>
  <si>
    <t xml:space="preserve">visualizar los datos del proveedor </t>
  </si>
  <si>
    <t>visualizar los productos ingresados</t>
  </si>
  <si>
    <t>Visualizar Factura</t>
  </si>
  <si>
    <t>Visualizar los datos de la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</si>
</sst>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8" fillId="4" borderId="5" xfId="0" applyFont="1" applyFill="1" applyBorder="1" applyAlignment="1"/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8" fillId="0" borderId="14" xfId="0" applyFont="1" applyBorder="1" applyAlignment="1"/>
    <xf numFmtId="0" fontId="8" fillId="0" borderId="15" xfId="0" applyFont="1" applyBorder="1" applyAlignment="1"/>
    <xf numFmtId="0" fontId="8" fillId="0" borderId="17" xfId="0" applyFont="1" applyBorder="1" applyAlignment="1"/>
    <xf numFmtId="0" fontId="8" fillId="0" borderId="0" xfId="0" applyFont="1" applyBorder="1" applyAlignment="1"/>
    <xf numFmtId="0" fontId="8" fillId="0" borderId="18" xfId="0" applyFont="1" applyBorder="1" applyAlignment="1">
      <alignment horizontal="right"/>
    </xf>
    <xf numFmtId="0" fontId="8" fillId="0" borderId="19" xfId="0" applyFont="1" applyBorder="1" applyAlignment="1"/>
    <xf numFmtId="0" fontId="8" fillId="0" borderId="20" xfId="0" applyFont="1" applyBorder="1" applyAlignment="1"/>
    <xf numFmtId="0" fontId="8" fillId="0" borderId="21" xfId="0" applyFont="1" applyBorder="1" applyAlignment="1">
      <alignment horizontal="right"/>
    </xf>
    <xf numFmtId="0" fontId="8" fillId="0" borderId="16" xfId="0" applyFont="1" applyBorder="1" applyAlignment="1">
      <alignment horizontal="right"/>
    </xf>
    <xf numFmtId="0" fontId="8" fillId="0" borderId="21" xfId="0" applyFont="1" applyBorder="1" applyAlignment="1"/>
    <xf numFmtId="0" fontId="9" fillId="0" borderId="0" xfId="0" applyFont="1"/>
    <xf numFmtId="0" fontId="10" fillId="0" borderId="0" xfId="0" applyFont="1"/>
    <xf numFmtId="0" fontId="6" fillId="0" borderId="19" xfId="0" applyFont="1" applyBorder="1"/>
    <xf numFmtId="0" fontId="6" fillId="0" borderId="21" xfId="0" applyFont="1" applyBorder="1"/>
    <xf numFmtId="0" fontId="7" fillId="0" borderId="19" xfId="0" applyFont="1" applyBorder="1" applyAlignment="1"/>
    <xf numFmtId="0" fontId="7" fillId="0" borderId="21" xfId="0" applyFont="1" applyBorder="1" applyAlignment="1">
      <alignment horizontal="right"/>
    </xf>
    <xf numFmtId="0" fontId="7" fillId="0" borderId="21" xfId="0" applyFont="1" applyBorder="1" applyAlignment="1">
      <alignment horizontal="center"/>
    </xf>
    <xf numFmtId="0" fontId="8" fillId="0" borderId="15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8" fillId="0" borderId="20" xfId="0" applyFont="1" applyBorder="1" applyAlignment="1"/>
    <xf numFmtId="0" fontId="0" fillId="4" borderId="1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10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8" fillId="4" borderId="5" xfId="0" applyFont="1" applyFill="1" applyBorder="1" applyAlignment="1">
      <alignment wrapText="1"/>
    </xf>
    <xf numFmtId="0" fontId="8" fillId="4" borderId="22" xfId="0" applyFont="1" applyFill="1" applyBorder="1" applyAlignment="1">
      <alignment wrapText="1"/>
    </xf>
    <xf numFmtId="0" fontId="0" fillId="4" borderId="22" xfId="0" applyFont="1" applyFill="1" applyBorder="1" applyAlignment="1">
      <alignment wrapText="1"/>
    </xf>
    <xf numFmtId="0" fontId="0" fillId="4" borderId="10" xfId="0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0" fontId="8" fillId="4" borderId="23" xfId="0" applyFont="1" applyFill="1" applyBorder="1" applyAlignment="1">
      <alignment wrapText="1"/>
    </xf>
    <xf numFmtId="0" fontId="8" fillId="4" borderId="24" xfId="0" applyFont="1" applyFill="1" applyBorder="1" applyAlignment="1">
      <alignment wrapText="1"/>
    </xf>
    <xf numFmtId="0" fontId="8" fillId="4" borderId="25" xfId="0" applyFont="1" applyFill="1" applyBorder="1" applyAlignment="1">
      <alignment wrapText="1"/>
    </xf>
    <xf numFmtId="0" fontId="7" fillId="0" borderId="27" xfId="0" applyFont="1" applyBorder="1" applyAlignment="1">
      <alignment horizontal="center"/>
    </xf>
    <xf numFmtId="0" fontId="7" fillId="0" borderId="20" xfId="0" applyFont="1" applyBorder="1" applyAlignment="1"/>
    <xf numFmtId="0" fontId="8" fillId="3" borderId="0" xfId="0" applyFont="1" applyFill="1" applyBorder="1" applyAlignment="1"/>
    <xf numFmtId="0" fontId="8" fillId="4" borderId="0" xfId="0" applyFont="1" applyFill="1" applyBorder="1" applyAlignment="1"/>
    <xf numFmtId="0" fontId="8" fillId="3" borderId="0" xfId="0" applyFont="1" applyFill="1" applyBorder="1"/>
    <xf numFmtId="0" fontId="0" fillId="0" borderId="0" xfId="0" applyBorder="1"/>
    <xf numFmtId="0" fontId="0" fillId="0" borderId="0" xfId="0" applyFont="1" applyAlignment="1"/>
    <xf numFmtId="0" fontId="8" fillId="0" borderId="15" xfId="0" applyFont="1" applyBorder="1" applyAlignment="1"/>
    <xf numFmtId="0" fontId="0" fillId="0" borderId="15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8" fillId="0" borderId="20" xfId="0" applyFont="1" applyBorder="1" applyAlignment="1"/>
    <xf numFmtId="0" fontId="0" fillId="0" borderId="20" xfId="0" applyFont="1" applyBorder="1" applyAlignment="1"/>
    <xf numFmtId="0" fontId="8" fillId="0" borderId="0" xfId="0" applyFont="1" applyAlignment="1"/>
    <xf numFmtId="0" fontId="8" fillId="4" borderId="6" xfId="0" applyFont="1" applyFill="1" applyBorder="1" applyAlignment="1">
      <alignment wrapText="1"/>
    </xf>
    <xf numFmtId="0" fontId="8" fillId="4" borderId="7" xfId="0" applyFont="1" applyFill="1" applyBorder="1" applyAlignment="1">
      <alignment wrapText="1"/>
    </xf>
    <xf numFmtId="0" fontId="8" fillId="4" borderId="26" xfId="0" applyFont="1" applyFill="1" applyBorder="1" applyAlignment="1">
      <alignment wrapText="1"/>
    </xf>
  </cellXfs>
  <cellStyles count="2">
    <cellStyle name="Normal" xfId="0" builtinId="0"/>
    <cellStyle name="Porcentaje" xfId="1" builtinId="5"/>
  </cellStyles>
  <dxfs count="29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160</c:v>
                </c:pt>
                <c:pt idx="1">
                  <c:v>150</c:v>
                </c:pt>
                <c:pt idx="2">
                  <c:v>140</c:v>
                </c:pt>
                <c:pt idx="3">
                  <c:v>130</c:v>
                </c:pt>
                <c:pt idx="4">
                  <c:v>120</c:v>
                </c:pt>
                <c:pt idx="5">
                  <c:v>110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160</c:v>
                </c:pt>
                <c:pt idx="1">
                  <c:v>144</c:v>
                </c:pt>
                <c:pt idx="2">
                  <c:v>128</c:v>
                </c:pt>
                <c:pt idx="3">
                  <c:v>112</c:v>
                </c:pt>
                <c:pt idx="4">
                  <c:v>96</c:v>
                </c:pt>
                <c:pt idx="5">
                  <c:v>80</c:v>
                </c:pt>
                <c:pt idx="6">
                  <c:v>64</c:v>
                </c:pt>
                <c:pt idx="7">
                  <c:v>48</c:v>
                </c:pt>
                <c:pt idx="8">
                  <c:v>32</c:v>
                </c:pt>
                <c:pt idx="9">
                  <c:v>16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160</c:v>
                </c:pt>
                <c:pt idx="1">
                  <c:v>150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40</c:v>
                </c:pt>
                <c:pt idx="9">
                  <c:v>20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18"/>
    <tableColumn id="2" xr3:uid="{00000000-0010-0000-0100-000002000000}" name="Item ID" dataDxfId="17" totalsRowDxfId="16">
      <calculatedColumnFormula>IFERROR(B2+1,1)</calculatedColumnFormula>
    </tableColumn>
    <tableColumn id="3" xr3:uid="{00000000-0010-0000-0100-000003000000}" name="Estimated Hours" totalsRowFunction="sum" dataDxfId="15" totalsRowDxfId="14"/>
    <tableColumn id="4" xr3:uid="{00000000-0010-0000-0100-000004000000}" name="Task Name" dataDxfId="13" totalsRowDxfId="12"/>
    <tableColumn id="5" xr3:uid="{00000000-0010-0000-0100-000005000000}" name="Assigned To" dataDxfId="11" totalsRowDxfId="10"/>
    <tableColumn id="6" xr3:uid="{00000000-0010-0000-0100-000006000000}" name="Remaining Hours" totalsRowFunction="sum" dataDxfId="9" totalsRowDxfId="8">
      <calculatedColumnFormula>SprintBacklog[[#This Row],[Estimated Hours]]</calculatedColumnFormula>
    </tableColumn>
    <tableColumn id="7" xr3:uid="{00000000-0010-0000-0100-000007000000}" name="Status" dataDxfId="7" totalsRowDxfId="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5" dataDxfId="4">
  <autoFilter ref="A2:D13" xr:uid="{00000000-0009-0000-0100-000003000000}"/>
  <tableColumns count="4">
    <tableColumn id="1" xr3:uid="{00000000-0010-0000-0200-000001000000}" name="Work Day" dataDxfId="3"/>
    <tableColumn id="2" xr3:uid="{00000000-0010-0000-0200-000002000000}" name="Target Burn Down" dataDxfId="2">
      <calculatedColumnFormula>IFERROR(TotalHours-(Table3[Work Day]*(TotalHours/WorkingDays)),0)</calculatedColumnFormula>
    </tableColumn>
    <tableColumn id="3" xr3:uid="{00000000-0010-0000-0200-000003000000}" name="Forecast Burn Down" dataDxfId="1">
      <calculatedColumnFormula>TotalHours-(Table3[Work Day]*DevRate)</calculatedColumnFormula>
    </tableColumn>
    <tableColumn id="4" xr3:uid="{00000000-0010-0000-02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Normal="100" workbookViewId="0">
      <selection activeCell="D12" sqref="D12"/>
    </sheetView>
  </sheetViews>
  <sheetFormatPr baseColWidth="10" defaultRowHeight="15" x14ac:dyDescent="0.25"/>
  <cols>
    <col min="4" max="4" width="21.7109375" customWidth="1"/>
    <col min="5" max="5" width="51.28515625" customWidth="1"/>
    <col min="6" max="6" width="28.42578125" customWidth="1"/>
  </cols>
  <sheetData>
    <row r="1" spans="1:8" ht="15.75" thickBot="1" x14ac:dyDescent="0.3">
      <c r="A1" s="25" t="s">
        <v>34</v>
      </c>
      <c r="B1" s="26" t="s">
        <v>35</v>
      </c>
      <c r="C1" s="26" t="s">
        <v>36</v>
      </c>
      <c r="D1" s="26" t="s">
        <v>37</v>
      </c>
      <c r="E1" s="27" t="s">
        <v>38</v>
      </c>
      <c r="F1" s="27" t="s">
        <v>39</v>
      </c>
      <c r="G1" s="26" t="s">
        <v>40</v>
      </c>
      <c r="H1" s="62" t="s">
        <v>41</v>
      </c>
    </row>
    <row r="2" spans="1:8" ht="16.5" x14ac:dyDescent="0.3">
      <c r="A2" s="50" t="s">
        <v>24</v>
      </c>
      <c r="B2" s="51" t="s">
        <v>42</v>
      </c>
      <c r="C2" s="52" t="s">
        <v>65</v>
      </c>
      <c r="D2" s="52" t="s">
        <v>44</v>
      </c>
      <c r="E2" s="53" t="s">
        <v>45</v>
      </c>
      <c r="F2" s="49" t="s">
        <v>102</v>
      </c>
      <c r="G2" s="59" t="s">
        <v>46</v>
      </c>
      <c r="H2" s="58" t="s">
        <v>47</v>
      </c>
    </row>
    <row r="3" spans="1:8" ht="16.5" x14ac:dyDescent="0.3">
      <c r="A3" s="50" t="s">
        <v>25</v>
      </c>
      <c r="B3" s="54" t="s">
        <v>42</v>
      </c>
      <c r="C3" s="53" t="s">
        <v>65</v>
      </c>
      <c r="D3" s="53" t="s">
        <v>50</v>
      </c>
      <c r="E3" s="53" t="s">
        <v>51</v>
      </c>
      <c r="F3" s="49" t="s">
        <v>102</v>
      </c>
      <c r="G3" s="60" t="s">
        <v>46</v>
      </c>
      <c r="H3" s="58" t="s">
        <v>47</v>
      </c>
    </row>
    <row r="4" spans="1:8" ht="16.5" x14ac:dyDescent="0.3">
      <c r="A4" s="50" t="s">
        <v>26</v>
      </c>
      <c r="B4" s="54" t="s">
        <v>42</v>
      </c>
      <c r="C4" s="53" t="s">
        <v>65</v>
      </c>
      <c r="D4" s="53" t="s">
        <v>150</v>
      </c>
      <c r="E4" s="53" t="s">
        <v>151</v>
      </c>
      <c r="F4" s="49" t="s">
        <v>102</v>
      </c>
      <c r="G4" s="60" t="s">
        <v>46</v>
      </c>
      <c r="H4" s="58" t="s">
        <v>47</v>
      </c>
    </row>
    <row r="5" spans="1:8" ht="16.5" x14ac:dyDescent="0.3">
      <c r="A5" s="50" t="s">
        <v>27</v>
      </c>
      <c r="B5" s="54" t="s">
        <v>42</v>
      </c>
      <c r="C5" s="55" t="s">
        <v>65</v>
      </c>
      <c r="D5" s="55" t="s">
        <v>58</v>
      </c>
      <c r="E5" s="55" t="s">
        <v>59</v>
      </c>
      <c r="F5" s="56" t="s">
        <v>102</v>
      </c>
      <c r="G5" s="61" t="s">
        <v>46</v>
      </c>
      <c r="H5" s="58" t="s">
        <v>47</v>
      </c>
    </row>
    <row r="6" spans="1:8" ht="16.5" x14ac:dyDescent="0.3">
      <c r="A6" s="50" t="s">
        <v>28</v>
      </c>
      <c r="B6" s="54" t="s">
        <v>42</v>
      </c>
      <c r="C6" s="53" t="s">
        <v>65</v>
      </c>
      <c r="D6" s="53" t="s">
        <v>133</v>
      </c>
      <c r="E6" s="53" t="s">
        <v>134</v>
      </c>
      <c r="F6" s="56" t="s">
        <v>102</v>
      </c>
      <c r="G6" s="61" t="s">
        <v>46</v>
      </c>
      <c r="H6" s="58" t="s">
        <v>47</v>
      </c>
    </row>
    <row r="7" spans="1:8" ht="16.5" x14ac:dyDescent="0.3">
      <c r="A7" s="50" t="s">
        <v>29</v>
      </c>
      <c r="B7" s="54" t="s">
        <v>42</v>
      </c>
      <c r="C7" s="53" t="s">
        <v>43</v>
      </c>
      <c r="D7" s="53" t="s">
        <v>135</v>
      </c>
      <c r="E7" s="53" t="s">
        <v>136</v>
      </c>
      <c r="F7" s="56" t="s">
        <v>102</v>
      </c>
      <c r="G7" s="61" t="s">
        <v>46</v>
      </c>
      <c r="H7" s="58" t="s">
        <v>47</v>
      </c>
    </row>
    <row r="8" spans="1:8" ht="16.5" x14ac:dyDescent="0.3">
      <c r="A8" s="50" t="s">
        <v>30</v>
      </c>
      <c r="B8" s="54" t="s">
        <v>42</v>
      </c>
      <c r="C8" s="53" t="s">
        <v>43</v>
      </c>
      <c r="D8" s="53" t="s">
        <v>60</v>
      </c>
      <c r="E8" s="53" t="s">
        <v>152</v>
      </c>
      <c r="F8" s="56" t="s">
        <v>102</v>
      </c>
      <c r="G8" s="60" t="s">
        <v>46</v>
      </c>
      <c r="H8" s="58" t="s">
        <v>47</v>
      </c>
    </row>
    <row r="9" spans="1:8" ht="16.5" x14ac:dyDescent="0.3">
      <c r="A9" s="50" t="s">
        <v>31</v>
      </c>
      <c r="B9" s="54" t="s">
        <v>42</v>
      </c>
      <c r="C9" s="52" t="s">
        <v>43</v>
      </c>
      <c r="D9" s="52" t="s">
        <v>48</v>
      </c>
      <c r="E9" s="52" t="s">
        <v>49</v>
      </c>
      <c r="F9" s="57" t="s">
        <v>102</v>
      </c>
      <c r="G9" s="59" t="s">
        <v>46</v>
      </c>
      <c r="H9" s="58" t="s">
        <v>47</v>
      </c>
    </row>
    <row r="10" spans="1:8" ht="16.5" x14ac:dyDescent="0.3">
      <c r="A10" s="50" t="s">
        <v>32</v>
      </c>
      <c r="B10" s="54" t="s">
        <v>42</v>
      </c>
      <c r="C10" s="53" t="s">
        <v>43</v>
      </c>
      <c r="D10" s="53" t="s">
        <v>62</v>
      </c>
      <c r="E10" s="53" t="s">
        <v>153</v>
      </c>
      <c r="F10" s="56" t="s">
        <v>102</v>
      </c>
      <c r="G10" s="60" t="s">
        <v>46</v>
      </c>
      <c r="H10" s="58" t="s">
        <v>47</v>
      </c>
    </row>
    <row r="11" spans="1:8" ht="27.75" thickBot="1" x14ac:dyDescent="0.35">
      <c r="A11" s="50" t="s">
        <v>33</v>
      </c>
      <c r="B11" s="76" t="s">
        <v>42</v>
      </c>
      <c r="C11" s="77" t="s">
        <v>43</v>
      </c>
      <c r="D11" s="77" t="s">
        <v>63</v>
      </c>
      <c r="E11" s="53" t="s">
        <v>139</v>
      </c>
      <c r="F11" s="56" t="s">
        <v>102</v>
      </c>
      <c r="G11" s="78" t="s">
        <v>46</v>
      </c>
      <c r="H11" s="58" t="s">
        <v>47</v>
      </c>
    </row>
    <row r="12" spans="1:8" ht="17.25" thickBot="1" x14ac:dyDescent="0.35">
      <c r="A12" s="50" t="s">
        <v>100</v>
      </c>
      <c r="B12" s="76" t="s">
        <v>42</v>
      </c>
      <c r="C12" s="77" t="s">
        <v>65</v>
      </c>
      <c r="D12" s="77" t="s">
        <v>154</v>
      </c>
      <c r="E12" s="53" t="s">
        <v>155</v>
      </c>
      <c r="F12" s="56" t="s">
        <v>102</v>
      </c>
      <c r="G12" s="78" t="s">
        <v>46</v>
      </c>
      <c r="H12" s="58" t="s">
        <v>47</v>
      </c>
    </row>
    <row r="13" spans="1:8" ht="27.75" thickBot="1" x14ac:dyDescent="0.35">
      <c r="A13" s="50" t="s">
        <v>101</v>
      </c>
      <c r="B13" s="76" t="s">
        <v>42</v>
      </c>
      <c r="C13" s="77" t="s">
        <v>43</v>
      </c>
      <c r="D13" s="77" t="s">
        <v>137</v>
      </c>
      <c r="E13" s="53" t="s">
        <v>138</v>
      </c>
      <c r="F13" s="56" t="s">
        <v>102</v>
      </c>
      <c r="G13" s="78" t="s">
        <v>46</v>
      </c>
      <c r="H13" s="58" t="s">
        <v>47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6"/>
  <sheetViews>
    <sheetView topLeftCell="A50" zoomScaleNormal="100" workbookViewId="0">
      <selection activeCell="I66" sqref="I66"/>
    </sheetView>
  </sheetViews>
  <sheetFormatPr baseColWidth="10" defaultRowHeight="15" x14ac:dyDescent="0.25"/>
  <sheetData>
    <row r="1" spans="1:12" x14ac:dyDescent="0.25">
      <c r="A1" s="19"/>
      <c r="B1" s="17" t="s">
        <v>34</v>
      </c>
      <c r="C1" s="17" t="s">
        <v>35</v>
      </c>
      <c r="D1" s="17" t="s">
        <v>36</v>
      </c>
      <c r="E1" s="17" t="s">
        <v>66</v>
      </c>
      <c r="F1" s="17" t="s">
        <v>67</v>
      </c>
      <c r="G1" s="17" t="s">
        <v>39</v>
      </c>
      <c r="H1" s="17" t="s">
        <v>68</v>
      </c>
      <c r="I1" s="17" t="s">
        <v>10</v>
      </c>
    </row>
    <row r="2" spans="1:12" x14ac:dyDescent="0.25">
      <c r="A2" s="19"/>
      <c r="B2" s="64" t="s">
        <v>24</v>
      </c>
      <c r="C2" s="65" t="s">
        <v>42</v>
      </c>
      <c r="D2" s="65" t="s">
        <v>65</v>
      </c>
      <c r="E2" s="65" t="s">
        <v>44</v>
      </c>
      <c r="F2" s="65" t="s">
        <v>45</v>
      </c>
      <c r="G2" s="66"/>
      <c r="H2" s="64" t="s">
        <v>46</v>
      </c>
      <c r="I2" s="64" t="s">
        <v>47</v>
      </c>
    </row>
    <row r="3" spans="1:12" ht="15.75" thickBot="1" x14ac:dyDescent="0.3">
      <c r="A3" s="47"/>
      <c r="B3" s="48"/>
      <c r="C3" s="63" t="s">
        <v>69</v>
      </c>
      <c r="D3" s="48"/>
      <c r="E3" s="48"/>
      <c r="F3" s="48"/>
      <c r="G3" s="63" t="s">
        <v>70</v>
      </c>
      <c r="H3" s="48"/>
      <c r="I3" s="63" t="s">
        <v>71</v>
      </c>
    </row>
    <row r="4" spans="1:12" x14ac:dyDescent="0.25">
      <c r="A4" s="19"/>
      <c r="B4" s="30" t="s">
        <v>105</v>
      </c>
      <c r="C4" s="71" t="s">
        <v>72</v>
      </c>
      <c r="D4" s="72"/>
      <c r="E4" s="72"/>
      <c r="F4" s="72"/>
      <c r="G4" s="31" t="s">
        <v>140</v>
      </c>
      <c r="H4" s="31"/>
      <c r="I4" s="32">
        <v>5</v>
      </c>
    </row>
    <row r="5" spans="1:12" ht="15.75" thickBot="1" x14ac:dyDescent="0.3">
      <c r="A5" s="19"/>
      <c r="B5" s="33" t="s">
        <v>132</v>
      </c>
      <c r="C5" s="73" t="s">
        <v>73</v>
      </c>
      <c r="D5" s="74"/>
      <c r="E5" s="74"/>
      <c r="F5" s="74"/>
      <c r="G5" s="34" t="s">
        <v>140</v>
      </c>
      <c r="H5" s="34"/>
      <c r="I5" s="35">
        <v>5</v>
      </c>
    </row>
    <row r="6" spans="1:12" ht="15.75" thickBot="1" x14ac:dyDescent="0.3">
      <c r="A6" s="19"/>
      <c r="B6" s="18"/>
      <c r="C6" s="68"/>
      <c r="D6" s="68"/>
      <c r="E6" s="68"/>
      <c r="F6" s="68"/>
      <c r="G6" s="18"/>
      <c r="H6" s="40" t="s">
        <v>104</v>
      </c>
      <c r="I6" s="44">
        <f>SUM(I4:I5)</f>
        <v>10</v>
      </c>
    </row>
    <row r="7" spans="1:12" x14ac:dyDescent="0.25">
      <c r="A7" s="19"/>
      <c r="B7" s="17" t="s">
        <v>34</v>
      </c>
      <c r="C7" s="17" t="s">
        <v>35</v>
      </c>
      <c r="D7" s="17" t="s">
        <v>36</v>
      </c>
      <c r="E7" s="17" t="s">
        <v>66</v>
      </c>
      <c r="F7" s="17" t="s">
        <v>67</v>
      </c>
      <c r="G7" s="17" t="s">
        <v>39</v>
      </c>
      <c r="H7" s="17" t="s">
        <v>68</v>
      </c>
      <c r="I7" s="17" t="s">
        <v>10</v>
      </c>
    </row>
    <row r="8" spans="1:12" x14ac:dyDescent="0.25">
      <c r="A8" s="19"/>
      <c r="B8" s="20" t="s">
        <v>25</v>
      </c>
      <c r="C8" s="65" t="s">
        <v>42</v>
      </c>
      <c r="D8" s="65" t="s">
        <v>65</v>
      </c>
      <c r="E8" s="65" t="s">
        <v>50</v>
      </c>
      <c r="F8" s="65" t="s">
        <v>51</v>
      </c>
      <c r="G8" s="20"/>
      <c r="H8" s="20" t="s">
        <v>46</v>
      </c>
      <c r="I8" s="20" t="s">
        <v>47</v>
      </c>
    </row>
    <row r="9" spans="1:12" ht="15.75" thickBot="1" x14ac:dyDescent="0.3">
      <c r="A9" s="19"/>
      <c r="B9" s="18"/>
      <c r="C9" s="22" t="s">
        <v>69</v>
      </c>
      <c r="D9" s="18"/>
      <c r="E9" s="18"/>
      <c r="F9" s="18"/>
      <c r="G9" s="22" t="s">
        <v>70</v>
      </c>
      <c r="H9" s="18"/>
      <c r="I9" s="22" t="s">
        <v>71</v>
      </c>
    </row>
    <row r="10" spans="1:12" x14ac:dyDescent="0.25">
      <c r="A10" s="19"/>
      <c r="B10" s="28" t="s">
        <v>106</v>
      </c>
      <c r="C10" s="69" t="s">
        <v>74</v>
      </c>
      <c r="D10" s="70"/>
      <c r="E10" s="70"/>
      <c r="F10" s="70"/>
      <c r="G10" s="45" t="s">
        <v>140</v>
      </c>
      <c r="H10" s="45"/>
      <c r="I10" s="36">
        <v>7</v>
      </c>
    </row>
    <row r="11" spans="1:12" x14ac:dyDescent="0.25">
      <c r="A11" s="19"/>
      <c r="B11" s="30" t="s">
        <v>107</v>
      </c>
      <c r="C11" s="71" t="s">
        <v>73</v>
      </c>
      <c r="D11" s="72"/>
      <c r="E11" s="72"/>
      <c r="F11" s="72"/>
      <c r="G11" s="46" t="s">
        <v>140</v>
      </c>
      <c r="H11" s="46"/>
      <c r="I11" s="32">
        <v>7</v>
      </c>
    </row>
    <row r="12" spans="1:12" ht="15.75" thickBot="1" x14ac:dyDescent="0.3">
      <c r="A12" s="19"/>
      <c r="B12" s="33" t="s">
        <v>130</v>
      </c>
      <c r="C12" s="73" t="s">
        <v>75</v>
      </c>
      <c r="D12" s="74"/>
      <c r="E12" s="74"/>
      <c r="F12" s="74"/>
      <c r="G12" s="48" t="s">
        <v>140</v>
      </c>
      <c r="H12" s="48"/>
      <c r="I12" s="37">
        <v>6</v>
      </c>
      <c r="K12" s="67"/>
      <c r="L12" s="67"/>
    </row>
    <row r="13" spans="1:12" ht="15.75" thickBot="1" x14ac:dyDescent="0.3">
      <c r="A13" s="19"/>
      <c r="B13" s="18"/>
      <c r="C13" s="68"/>
      <c r="D13" s="68"/>
      <c r="E13" s="68"/>
      <c r="F13" s="68"/>
      <c r="G13" s="18"/>
      <c r="H13" s="40" t="s">
        <v>104</v>
      </c>
      <c r="I13" s="44">
        <f>SUM(I10:I12)</f>
        <v>20</v>
      </c>
    </row>
    <row r="14" spans="1:12" x14ac:dyDescent="0.25">
      <c r="A14" s="19"/>
      <c r="B14" s="17" t="s">
        <v>34</v>
      </c>
      <c r="C14" s="17" t="s">
        <v>35</v>
      </c>
      <c r="D14" s="17" t="s">
        <v>36</v>
      </c>
      <c r="E14" s="17" t="s">
        <v>66</v>
      </c>
      <c r="F14" s="17" t="s">
        <v>67</v>
      </c>
      <c r="G14" s="17" t="s">
        <v>39</v>
      </c>
      <c r="H14" s="17" t="s">
        <v>68</v>
      </c>
      <c r="I14" s="17" t="s">
        <v>10</v>
      </c>
    </row>
    <row r="15" spans="1:12" x14ac:dyDescent="0.25">
      <c r="A15" s="19"/>
      <c r="B15" s="20" t="s">
        <v>26</v>
      </c>
      <c r="C15" s="65" t="s">
        <v>42</v>
      </c>
      <c r="D15" s="65" t="s">
        <v>65</v>
      </c>
      <c r="E15" s="65" t="s">
        <v>52</v>
      </c>
      <c r="F15" s="65" t="s">
        <v>53</v>
      </c>
      <c r="G15" s="21"/>
      <c r="H15" s="20" t="s">
        <v>46</v>
      </c>
      <c r="I15" s="20" t="s">
        <v>47</v>
      </c>
    </row>
    <row r="16" spans="1:12" ht="15.75" thickBot="1" x14ac:dyDescent="0.3">
      <c r="A16" s="19"/>
      <c r="B16" s="18"/>
      <c r="C16" s="22" t="s">
        <v>69</v>
      </c>
      <c r="D16" s="18"/>
      <c r="E16" s="18"/>
      <c r="F16" s="18"/>
      <c r="G16" s="22" t="s">
        <v>70</v>
      </c>
      <c r="H16" s="18"/>
      <c r="I16" s="22" t="s">
        <v>71</v>
      </c>
    </row>
    <row r="17" spans="1:9" x14ac:dyDescent="0.25">
      <c r="A17" s="19"/>
      <c r="B17" s="28" t="s">
        <v>109</v>
      </c>
      <c r="C17" s="69" t="s">
        <v>76</v>
      </c>
      <c r="D17" s="70"/>
      <c r="E17" s="70"/>
      <c r="F17" s="70"/>
      <c r="G17" s="29" t="s">
        <v>141</v>
      </c>
      <c r="H17" s="29"/>
      <c r="I17" s="36">
        <v>4</v>
      </c>
    </row>
    <row r="18" spans="1:9" x14ac:dyDescent="0.25">
      <c r="A18" s="19"/>
      <c r="B18" s="30" t="s">
        <v>110</v>
      </c>
      <c r="C18" s="71" t="s">
        <v>73</v>
      </c>
      <c r="D18" s="72"/>
      <c r="E18" s="72"/>
      <c r="F18" s="72"/>
      <c r="G18" s="46" t="s">
        <v>141</v>
      </c>
      <c r="H18" s="31"/>
      <c r="I18" s="32">
        <v>4</v>
      </c>
    </row>
    <row r="19" spans="1:9" ht="15.75" thickBot="1" x14ac:dyDescent="0.3">
      <c r="A19" s="19"/>
      <c r="B19" s="33" t="s">
        <v>108</v>
      </c>
      <c r="C19" s="73" t="s">
        <v>77</v>
      </c>
      <c r="D19" s="74"/>
      <c r="E19" s="74"/>
      <c r="F19" s="74"/>
      <c r="G19" s="48" t="s">
        <v>141</v>
      </c>
      <c r="H19" s="34"/>
      <c r="I19" s="35">
        <v>2</v>
      </c>
    </row>
    <row r="20" spans="1:9" ht="15.75" thickBot="1" x14ac:dyDescent="0.3">
      <c r="A20" s="19"/>
      <c r="B20" s="17"/>
      <c r="C20" s="17"/>
      <c r="D20" s="17"/>
      <c r="E20" s="17"/>
      <c r="F20" s="17"/>
      <c r="G20" s="17"/>
      <c r="H20" s="40" t="s">
        <v>104</v>
      </c>
      <c r="I20" s="44">
        <f>SUM(I17:I19)</f>
        <v>10</v>
      </c>
    </row>
    <row r="21" spans="1:9" x14ac:dyDescent="0.25">
      <c r="A21" s="19"/>
      <c r="B21" s="17" t="s">
        <v>34</v>
      </c>
      <c r="C21" s="17" t="s">
        <v>35</v>
      </c>
      <c r="D21" s="17" t="s">
        <v>36</v>
      </c>
      <c r="E21" s="17" t="s">
        <v>66</v>
      </c>
      <c r="F21" s="17" t="s">
        <v>67</v>
      </c>
      <c r="G21" s="17" t="s">
        <v>39</v>
      </c>
      <c r="H21" s="17" t="s">
        <v>68</v>
      </c>
      <c r="I21" s="17" t="s">
        <v>10</v>
      </c>
    </row>
    <row r="22" spans="1:9" x14ac:dyDescent="0.25">
      <c r="A22" s="19"/>
      <c r="B22" s="20" t="s">
        <v>27</v>
      </c>
      <c r="C22" s="65" t="s">
        <v>42</v>
      </c>
      <c r="D22" s="65" t="s">
        <v>65</v>
      </c>
      <c r="E22" s="65" t="s">
        <v>54</v>
      </c>
      <c r="F22" s="65" t="s">
        <v>55</v>
      </c>
      <c r="G22" s="21"/>
      <c r="H22" s="20" t="s">
        <v>46</v>
      </c>
      <c r="I22" s="20" t="s">
        <v>47</v>
      </c>
    </row>
    <row r="23" spans="1:9" ht="15.75" thickBot="1" x14ac:dyDescent="0.3">
      <c r="A23" s="19"/>
      <c r="B23" s="18"/>
      <c r="C23" s="22" t="s">
        <v>69</v>
      </c>
      <c r="D23" s="18"/>
      <c r="E23" s="18"/>
      <c r="F23" s="18"/>
      <c r="G23" s="22" t="s">
        <v>70</v>
      </c>
      <c r="H23" s="18"/>
      <c r="I23" s="22" t="s">
        <v>71</v>
      </c>
    </row>
    <row r="24" spans="1:9" x14ac:dyDescent="0.25">
      <c r="A24" s="19"/>
      <c r="B24" s="28" t="s">
        <v>111</v>
      </c>
      <c r="C24" s="69" t="s">
        <v>78</v>
      </c>
      <c r="D24" s="70"/>
      <c r="E24" s="70"/>
      <c r="F24" s="70"/>
      <c r="G24" s="29" t="s">
        <v>141</v>
      </c>
      <c r="H24" s="29"/>
      <c r="I24" s="36">
        <v>5</v>
      </c>
    </row>
    <row r="25" spans="1:9" ht="15.75" thickBot="1" x14ac:dyDescent="0.3">
      <c r="A25" s="19"/>
      <c r="B25" s="33" t="s">
        <v>112</v>
      </c>
      <c r="C25" s="73" t="s">
        <v>79</v>
      </c>
      <c r="D25" s="74"/>
      <c r="E25" s="74"/>
      <c r="F25" s="74"/>
      <c r="G25" s="34" t="s">
        <v>141</v>
      </c>
      <c r="H25" s="34"/>
      <c r="I25" s="35">
        <v>5</v>
      </c>
    </row>
    <row r="26" spans="1:9" ht="15.75" thickBot="1" x14ac:dyDescent="0.3">
      <c r="A26" s="19"/>
      <c r="B26" s="18"/>
      <c r="C26" s="75"/>
      <c r="D26" s="68"/>
      <c r="E26" s="68"/>
      <c r="F26" s="68"/>
      <c r="G26" s="18"/>
      <c r="H26" s="40" t="s">
        <v>104</v>
      </c>
      <c r="I26" s="44">
        <f>SUM(I24:I25)</f>
        <v>10</v>
      </c>
    </row>
    <row r="27" spans="1:9" x14ac:dyDescent="0.25">
      <c r="A27" s="19"/>
      <c r="B27" s="17" t="s">
        <v>34</v>
      </c>
      <c r="C27" s="17" t="s">
        <v>35</v>
      </c>
      <c r="D27" s="17" t="s">
        <v>36</v>
      </c>
      <c r="E27" s="17" t="s">
        <v>66</v>
      </c>
      <c r="F27" s="17" t="s">
        <v>67</v>
      </c>
      <c r="G27" s="17" t="s">
        <v>39</v>
      </c>
      <c r="H27" s="17" t="s">
        <v>68</v>
      </c>
      <c r="I27" s="17" t="s">
        <v>10</v>
      </c>
    </row>
    <row r="28" spans="1:9" x14ac:dyDescent="0.25">
      <c r="A28" s="19"/>
      <c r="B28" s="20" t="s">
        <v>28</v>
      </c>
      <c r="C28" s="24" t="s">
        <v>42</v>
      </c>
      <c r="D28" s="23" t="s">
        <v>65</v>
      </c>
      <c r="E28" s="23" t="s">
        <v>56</v>
      </c>
      <c r="F28" s="23" t="s">
        <v>57</v>
      </c>
      <c r="G28" s="21"/>
      <c r="H28" s="20" t="s">
        <v>46</v>
      </c>
      <c r="I28" s="20" t="s">
        <v>47</v>
      </c>
    </row>
    <row r="29" spans="1:9" ht="15.75" thickBot="1" x14ac:dyDescent="0.3">
      <c r="A29" s="19"/>
      <c r="B29" s="18"/>
      <c r="C29" s="22" t="s">
        <v>69</v>
      </c>
      <c r="D29" s="18"/>
      <c r="E29" s="18"/>
      <c r="F29" s="18"/>
      <c r="G29" s="22" t="s">
        <v>70</v>
      </c>
      <c r="H29" s="18"/>
      <c r="I29" s="22" t="s">
        <v>71</v>
      </c>
    </row>
    <row r="30" spans="1:9" x14ac:dyDescent="0.25">
      <c r="A30" s="19"/>
      <c r="B30" s="28" t="s">
        <v>113</v>
      </c>
      <c r="C30" s="69" t="s">
        <v>81</v>
      </c>
      <c r="D30" s="70"/>
      <c r="E30" s="70"/>
      <c r="F30" s="70"/>
      <c r="G30" s="29" t="s">
        <v>142</v>
      </c>
      <c r="H30" s="29"/>
      <c r="I30" s="36">
        <v>5</v>
      </c>
    </row>
    <row r="31" spans="1:9" ht="15.75" thickBot="1" x14ac:dyDescent="0.3">
      <c r="A31" s="19"/>
      <c r="B31" s="33" t="s">
        <v>114</v>
      </c>
      <c r="C31" s="73" t="s">
        <v>82</v>
      </c>
      <c r="D31" s="74"/>
      <c r="E31" s="74"/>
      <c r="F31" s="74"/>
      <c r="G31" s="34" t="s">
        <v>142</v>
      </c>
      <c r="H31" s="34"/>
      <c r="I31" s="35">
        <v>5</v>
      </c>
    </row>
    <row r="32" spans="1:9" ht="15.75" thickBot="1" x14ac:dyDescent="0.3">
      <c r="A32" s="19"/>
      <c r="B32" s="18"/>
      <c r="C32" s="18"/>
      <c r="D32" s="19"/>
      <c r="E32" s="19"/>
      <c r="F32" s="19"/>
      <c r="G32" s="18"/>
      <c r="H32" s="40" t="s">
        <v>104</v>
      </c>
      <c r="I32" s="44">
        <f>SUM(I30:I31)</f>
        <v>10</v>
      </c>
    </row>
    <row r="33" spans="1:9" x14ac:dyDescent="0.25">
      <c r="A33" s="19"/>
      <c r="B33" s="17" t="s">
        <v>34</v>
      </c>
      <c r="C33" s="17" t="s">
        <v>35</v>
      </c>
      <c r="D33" s="17" t="s">
        <v>36</v>
      </c>
      <c r="E33" s="17" t="s">
        <v>66</v>
      </c>
      <c r="F33" s="17" t="s">
        <v>67</v>
      </c>
      <c r="G33" s="17" t="s">
        <v>39</v>
      </c>
      <c r="H33" s="17" t="s">
        <v>68</v>
      </c>
      <c r="I33" s="17" t="s">
        <v>10</v>
      </c>
    </row>
    <row r="34" spans="1:9" x14ac:dyDescent="0.25">
      <c r="A34" s="19"/>
      <c r="B34" s="20" t="s">
        <v>29</v>
      </c>
      <c r="C34" s="65" t="s">
        <v>42</v>
      </c>
      <c r="D34" s="65" t="s">
        <v>65</v>
      </c>
      <c r="E34" s="65" t="s">
        <v>58</v>
      </c>
      <c r="F34" s="65" t="s">
        <v>59</v>
      </c>
      <c r="G34" s="21"/>
      <c r="H34" s="20" t="s">
        <v>46</v>
      </c>
      <c r="I34" s="20" t="s">
        <v>47</v>
      </c>
    </row>
    <row r="35" spans="1:9" ht="15.75" thickBot="1" x14ac:dyDescent="0.3">
      <c r="A35" s="19"/>
      <c r="B35" s="18"/>
      <c r="C35" s="22" t="s">
        <v>69</v>
      </c>
      <c r="D35" s="18"/>
      <c r="E35" s="18"/>
      <c r="F35" s="18"/>
      <c r="G35" s="22" t="s">
        <v>70</v>
      </c>
      <c r="H35" s="18"/>
      <c r="I35" s="22" t="s">
        <v>71</v>
      </c>
    </row>
    <row r="36" spans="1:9" x14ac:dyDescent="0.25">
      <c r="A36" s="19"/>
      <c r="B36" s="28" t="s">
        <v>115</v>
      </c>
      <c r="C36" s="69" t="s">
        <v>81</v>
      </c>
      <c r="D36" s="70"/>
      <c r="E36" s="70"/>
      <c r="F36" s="70"/>
      <c r="G36" s="29" t="s">
        <v>142</v>
      </c>
      <c r="H36" s="29"/>
      <c r="I36" s="36">
        <v>5</v>
      </c>
    </row>
    <row r="37" spans="1:9" ht="15.75" thickBot="1" x14ac:dyDescent="0.3">
      <c r="A37" s="19"/>
      <c r="B37" s="33" t="s">
        <v>116</v>
      </c>
      <c r="C37" s="73" t="s">
        <v>83</v>
      </c>
      <c r="D37" s="74"/>
      <c r="E37" s="74"/>
      <c r="F37" s="74"/>
      <c r="G37" s="34" t="s">
        <v>142</v>
      </c>
      <c r="H37" s="34"/>
      <c r="I37" s="35">
        <v>5</v>
      </c>
    </row>
    <row r="38" spans="1:9" ht="15.75" thickBot="1" x14ac:dyDescent="0.3">
      <c r="A38" s="19"/>
      <c r="B38" s="18"/>
      <c r="C38" s="68"/>
      <c r="D38" s="68"/>
      <c r="E38" s="68"/>
      <c r="F38" s="68"/>
      <c r="G38" s="18"/>
      <c r="H38" s="40" t="s">
        <v>104</v>
      </c>
      <c r="I38" s="44">
        <f>SUM(I36:I37)</f>
        <v>10</v>
      </c>
    </row>
    <row r="39" spans="1:9" x14ac:dyDescent="0.25">
      <c r="A39" s="19"/>
      <c r="B39" s="17" t="s">
        <v>34</v>
      </c>
      <c r="C39" s="17" t="s">
        <v>35</v>
      </c>
      <c r="D39" s="17" t="s">
        <v>36</v>
      </c>
      <c r="E39" s="17" t="s">
        <v>66</v>
      </c>
      <c r="F39" s="17" t="s">
        <v>67</v>
      </c>
      <c r="G39" s="17" t="s">
        <v>39</v>
      </c>
      <c r="H39" s="17" t="s">
        <v>68</v>
      </c>
      <c r="I39" s="17" t="s">
        <v>10</v>
      </c>
    </row>
    <row r="40" spans="1:9" x14ac:dyDescent="0.25">
      <c r="A40" s="19"/>
      <c r="B40" s="20" t="s">
        <v>30</v>
      </c>
      <c r="C40" s="65" t="s">
        <v>42</v>
      </c>
      <c r="D40" s="65" t="s">
        <v>65</v>
      </c>
      <c r="E40" s="65" t="s">
        <v>133</v>
      </c>
      <c r="F40" s="65" t="s">
        <v>134</v>
      </c>
      <c r="G40" s="21"/>
      <c r="H40" s="20" t="s">
        <v>46</v>
      </c>
      <c r="I40" s="20" t="s">
        <v>47</v>
      </c>
    </row>
    <row r="41" spans="1:9" ht="15.75" thickBot="1" x14ac:dyDescent="0.3">
      <c r="A41" s="19"/>
      <c r="B41" s="18"/>
      <c r="C41" s="22" t="s">
        <v>69</v>
      </c>
      <c r="D41" s="18"/>
      <c r="E41" s="18"/>
      <c r="F41" s="18"/>
      <c r="G41" s="22" t="s">
        <v>70</v>
      </c>
      <c r="H41" s="18"/>
      <c r="I41" s="22" t="s">
        <v>71</v>
      </c>
    </row>
    <row r="42" spans="1:9" x14ac:dyDescent="0.25">
      <c r="A42" s="19"/>
      <c r="B42" s="28" t="s">
        <v>117</v>
      </c>
      <c r="C42" s="69" t="s">
        <v>84</v>
      </c>
      <c r="D42" s="70"/>
      <c r="E42" s="70"/>
      <c r="F42" s="70"/>
      <c r="G42" s="29" t="s">
        <v>142</v>
      </c>
      <c r="H42" s="29"/>
      <c r="I42" s="36">
        <v>3</v>
      </c>
    </row>
    <row r="43" spans="1:9" x14ac:dyDescent="0.25">
      <c r="A43" s="19"/>
      <c r="B43" s="30" t="s">
        <v>118</v>
      </c>
      <c r="C43" s="71" t="s">
        <v>85</v>
      </c>
      <c r="D43" s="72"/>
      <c r="E43" s="72"/>
      <c r="F43" s="72"/>
      <c r="G43" s="31" t="s">
        <v>143</v>
      </c>
      <c r="H43" s="31"/>
      <c r="I43" s="32">
        <v>3</v>
      </c>
    </row>
    <row r="44" spans="1:9" ht="15.75" thickBot="1" x14ac:dyDescent="0.3">
      <c r="A44" s="19"/>
      <c r="B44" s="33" t="s">
        <v>119</v>
      </c>
      <c r="C44" s="73" t="s">
        <v>86</v>
      </c>
      <c r="D44" s="74"/>
      <c r="E44" s="74"/>
      <c r="F44" s="74"/>
      <c r="G44" s="34" t="s">
        <v>143</v>
      </c>
      <c r="H44" s="34"/>
      <c r="I44" s="35">
        <v>4</v>
      </c>
    </row>
    <row r="45" spans="1:9" ht="15.75" thickBot="1" x14ac:dyDescent="0.3">
      <c r="A45" s="19"/>
      <c r="B45" s="17"/>
      <c r="C45" s="17"/>
      <c r="D45" s="17"/>
      <c r="E45" s="17"/>
      <c r="F45" s="17"/>
      <c r="G45" s="17"/>
      <c r="H45" s="40" t="s">
        <v>104</v>
      </c>
      <c r="I45" s="44">
        <f>SUM(I42:I44)</f>
        <v>10</v>
      </c>
    </row>
    <row r="46" spans="1:9" x14ac:dyDescent="0.25">
      <c r="A46" s="19"/>
      <c r="B46" s="17" t="s">
        <v>34</v>
      </c>
      <c r="C46" s="17" t="s">
        <v>35</v>
      </c>
      <c r="D46" s="17" t="s">
        <v>36</v>
      </c>
      <c r="E46" s="17" t="s">
        <v>66</v>
      </c>
      <c r="F46" s="17" t="s">
        <v>67</v>
      </c>
      <c r="G46" s="17" t="s">
        <v>39</v>
      </c>
      <c r="H46" s="17" t="s">
        <v>68</v>
      </c>
      <c r="I46" s="17" t="s">
        <v>10</v>
      </c>
    </row>
    <row r="47" spans="1:9" x14ac:dyDescent="0.25">
      <c r="A47" s="19"/>
      <c r="B47" s="20" t="s">
        <v>31</v>
      </c>
      <c r="C47" s="65" t="s">
        <v>42</v>
      </c>
      <c r="D47" s="65" t="s">
        <v>43</v>
      </c>
      <c r="E47" s="65" t="s">
        <v>135</v>
      </c>
      <c r="F47" s="65" t="s">
        <v>136</v>
      </c>
      <c r="G47" s="21"/>
      <c r="H47" s="20" t="s">
        <v>46</v>
      </c>
      <c r="I47" s="20" t="s">
        <v>47</v>
      </c>
    </row>
    <row r="48" spans="1:9" ht="15.75" thickBot="1" x14ac:dyDescent="0.3">
      <c r="A48" s="19"/>
      <c r="B48" s="18"/>
      <c r="C48" s="22" t="s">
        <v>69</v>
      </c>
      <c r="D48" s="18"/>
      <c r="E48" s="18"/>
      <c r="F48" s="18"/>
      <c r="G48" s="63" t="s">
        <v>70</v>
      </c>
      <c r="H48" s="18"/>
      <c r="I48" s="22" t="s">
        <v>71</v>
      </c>
    </row>
    <row r="49" spans="1:9" x14ac:dyDescent="0.25">
      <c r="A49" s="19"/>
      <c r="B49" s="28" t="s">
        <v>120</v>
      </c>
      <c r="C49" s="69" t="s">
        <v>87</v>
      </c>
      <c r="D49" s="70"/>
      <c r="E49" s="70"/>
      <c r="F49" s="70"/>
      <c r="G49" s="46" t="s">
        <v>143</v>
      </c>
      <c r="H49" s="29"/>
      <c r="I49" s="36">
        <v>7</v>
      </c>
    </row>
    <row r="50" spans="1:9" x14ac:dyDescent="0.25">
      <c r="A50" s="19"/>
      <c r="B50" s="30" t="s">
        <v>121</v>
      </c>
      <c r="C50" s="71" t="s">
        <v>88</v>
      </c>
      <c r="D50" s="72"/>
      <c r="E50" s="72"/>
      <c r="F50" s="72"/>
      <c r="G50" s="46" t="s">
        <v>143</v>
      </c>
      <c r="H50" s="31"/>
      <c r="I50" s="32">
        <v>7</v>
      </c>
    </row>
    <row r="51" spans="1:9" ht="15.75" thickBot="1" x14ac:dyDescent="0.3">
      <c r="A51" s="19"/>
      <c r="B51" s="33" t="s">
        <v>122</v>
      </c>
      <c r="C51" s="73" t="s">
        <v>89</v>
      </c>
      <c r="D51" s="74"/>
      <c r="E51" s="74"/>
      <c r="F51" s="74"/>
      <c r="G51" s="48" t="s">
        <v>143</v>
      </c>
      <c r="H51" s="34"/>
      <c r="I51" s="35">
        <v>6</v>
      </c>
    </row>
    <row r="52" spans="1:9" ht="15.75" thickBot="1" x14ac:dyDescent="0.3">
      <c r="H52" s="40" t="s">
        <v>104</v>
      </c>
      <c r="I52" s="44">
        <f>SUM(I49:I51)</f>
        <v>20</v>
      </c>
    </row>
    <row r="53" spans="1:9" x14ac:dyDescent="0.25">
      <c r="B53" s="17" t="s">
        <v>34</v>
      </c>
      <c r="C53" s="17" t="s">
        <v>35</v>
      </c>
      <c r="D53" s="17" t="s">
        <v>36</v>
      </c>
      <c r="E53" s="17" t="s">
        <v>66</v>
      </c>
      <c r="F53" s="17" t="s">
        <v>67</v>
      </c>
      <c r="G53" s="17" t="s">
        <v>39</v>
      </c>
      <c r="H53" s="17" t="s">
        <v>68</v>
      </c>
      <c r="I53" s="17" t="s">
        <v>10</v>
      </c>
    </row>
    <row r="54" spans="1:9" x14ac:dyDescent="0.25">
      <c r="B54" s="20" t="s">
        <v>32</v>
      </c>
      <c r="C54" s="65" t="s">
        <v>42</v>
      </c>
      <c r="D54" s="65" t="s">
        <v>43</v>
      </c>
      <c r="E54" s="65" t="s">
        <v>60</v>
      </c>
      <c r="F54" s="65" t="s">
        <v>61</v>
      </c>
      <c r="G54" s="21"/>
      <c r="H54" s="20" t="s">
        <v>46</v>
      </c>
      <c r="I54" s="20" t="s">
        <v>47</v>
      </c>
    </row>
    <row r="55" spans="1:9" x14ac:dyDescent="0.25">
      <c r="B55" s="18"/>
      <c r="C55" s="18"/>
      <c r="D55" s="18"/>
      <c r="E55" s="18"/>
      <c r="F55" s="18"/>
      <c r="G55" s="18"/>
      <c r="H55" s="18"/>
      <c r="I55" s="18"/>
    </row>
    <row r="56" spans="1:9" ht="15.75" thickBot="1" x14ac:dyDescent="0.3">
      <c r="B56" s="18"/>
      <c r="C56" s="22" t="s">
        <v>69</v>
      </c>
      <c r="D56" s="18"/>
      <c r="E56" s="18"/>
      <c r="F56" s="18"/>
      <c r="G56" s="22" t="s">
        <v>70</v>
      </c>
      <c r="H56" s="18"/>
      <c r="I56" s="22" t="s">
        <v>71</v>
      </c>
    </row>
    <row r="57" spans="1:9" x14ac:dyDescent="0.25">
      <c r="B57" s="28" t="s">
        <v>123</v>
      </c>
      <c r="C57" s="69" t="s">
        <v>90</v>
      </c>
      <c r="D57" s="70"/>
      <c r="E57" s="70"/>
      <c r="F57" s="70"/>
      <c r="G57" s="29" t="s">
        <v>144</v>
      </c>
      <c r="H57" s="29"/>
      <c r="I57" s="36">
        <v>10</v>
      </c>
    </row>
    <row r="58" spans="1:9" ht="15.75" thickBot="1" x14ac:dyDescent="0.3">
      <c r="B58" s="33" t="s">
        <v>131</v>
      </c>
      <c r="C58" s="34" t="s">
        <v>91</v>
      </c>
      <c r="D58" s="34"/>
      <c r="E58" s="34"/>
      <c r="F58" s="34"/>
      <c r="G58" s="34" t="s">
        <v>144</v>
      </c>
      <c r="H58" s="34"/>
      <c r="I58" s="35">
        <v>10</v>
      </c>
    </row>
    <row r="59" spans="1:9" ht="15.75" thickBot="1" x14ac:dyDescent="0.3">
      <c r="B59" s="18"/>
      <c r="C59" s="68"/>
      <c r="D59" s="68"/>
      <c r="E59" s="68"/>
      <c r="F59" s="68"/>
      <c r="G59" s="18"/>
      <c r="H59" s="40" t="s">
        <v>104</v>
      </c>
      <c r="I59" s="44">
        <f>SUM(I57:I58)</f>
        <v>20</v>
      </c>
    </row>
    <row r="60" spans="1:9" x14ac:dyDescent="0.25">
      <c r="B60" s="17" t="s">
        <v>34</v>
      </c>
      <c r="C60" s="17" t="s">
        <v>35</v>
      </c>
      <c r="D60" s="17" t="s">
        <v>36</v>
      </c>
      <c r="E60" s="17" t="s">
        <v>66</v>
      </c>
      <c r="F60" s="17" t="s">
        <v>67</v>
      </c>
      <c r="G60" s="17" t="s">
        <v>39</v>
      </c>
      <c r="H60" s="17" t="s">
        <v>68</v>
      </c>
      <c r="I60" s="17" t="s">
        <v>10</v>
      </c>
    </row>
    <row r="61" spans="1:9" x14ac:dyDescent="0.25">
      <c r="B61" s="20" t="s">
        <v>33</v>
      </c>
      <c r="C61" s="65" t="s">
        <v>42</v>
      </c>
      <c r="D61" s="65" t="s">
        <v>43</v>
      </c>
      <c r="E61" s="65" t="s">
        <v>48</v>
      </c>
      <c r="F61" s="65" t="s">
        <v>49</v>
      </c>
      <c r="G61" s="21"/>
      <c r="H61" s="20" t="s">
        <v>46</v>
      </c>
      <c r="I61" s="20" t="s">
        <v>47</v>
      </c>
    </row>
    <row r="62" spans="1:9" ht="15.75" thickBot="1" x14ac:dyDescent="0.3">
      <c r="B62" s="18"/>
      <c r="C62" s="22" t="s">
        <v>69</v>
      </c>
      <c r="D62" s="18"/>
      <c r="E62" s="18"/>
      <c r="F62" s="18"/>
      <c r="G62" s="22" t="s">
        <v>70</v>
      </c>
      <c r="H62" s="18"/>
      <c r="I62" s="22" t="s">
        <v>71</v>
      </c>
    </row>
    <row r="63" spans="1:9" x14ac:dyDescent="0.25">
      <c r="B63" s="28" t="s">
        <v>124</v>
      </c>
      <c r="C63" s="69" t="s">
        <v>92</v>
      </c>
      <c r="D63" s="70"/>
      <c r="E63" s="70"/>
      <c r="F63" s="70"/>
      <c r="G63" s="29" t="s">
        <v>144</v>
      </c>
      <c r="H63" s="29"/>
      <c r="I63" s="36">
        <v>20</v>
      </c>
    </row>
    <row r="64" spans="1:9" ht="15.75" thickBot="1" x14ac:dyDescent="0.3">
      <c r="B64" s="33" t="s">
        <v>125</v>
      </c>
      <c r="C64" s="34" t="s">
        <v>93</v>
      </c>
      <c r="D64" s="34"/>
      <c r="E64" s="34"/>
      <c r="F64" s="34"/>
      <c r="G64" s="34" t="s">
        <v>144</v>
      </c>
      <c r="H64" s="34"/>
      <c r="I64" s="35">
        <v>20</v>
      </c>
    </row>
    <row r="65" spans="8:9" ht="15.75" thickBot="1" x14ac:dyDescent="0.3">
      <c r="H65" s="40" t="s">
        <v>104</v>
      </c>
      <c r="I65" s="44">
        <f>SUM(I63:I64)</f>
        <v>40</v>
      </c>
    </row>
    <row r="66" spans="8:9" ht="21" x14ac:dyDescent="0.35">
      <c r="H66" s="39" t="s">
        <v>103</v>
      </c>
      <c r="I66" s="39">
        <f>I6+I13+I20+I26+I32+I38+I45+I52+I59+I65</f>
        <v>160</v>
      </c>
    </row>
  </sheetData>
  <mergeCells count="27">
    <mergeCell ref="C25:F25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  <mergeCell ref="C24:F24"/>
    <mergeCell ref="C49:F49"/>
    <mergeCell ref="C26:F26"/>
    <mergeCell ref="C30:F30"/>
    <mergeCell ref="C31:F31"/>
    <mergeCell ref="C36:F36"/>
    <mergeCell ref="C37:F37"/>
    <mergeCell ref="C38:F38"/>
    <mergeCell ref="C42:F42"/>
    <mergeCell ref="C43:F43"/>
    <mergeCell ref="C44:F44"/>
    <mergeCell ref="C59:F59"/>
    <mergeCell ref="C63:F63"/>
    <mergeCell ref="C50:F50"/>
    <mergeCell ref="C51:F51"/>
    <mergeCell ref="C57:F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zoomScale="115" zoomScaleNormal="115" workbookViewId="0">
      <selection activeCell="L6" sqref="L6"/>
    </sheetView>
  </sheetViews>
  <sheetFormatPr baseColWidth="10" defaultRowHeight="15" x14ac:dyDescent="0.25"/>
  <sheetData>
    <row r="1" spans="1:9" x14ac:dyDescent="0.25">
      <c r="A1" s="19"/>
      <c r="B1" s="17"/>
      <c r="C1" s="17"/>
      <c r="D1" s="17"/>
      <c r="E1" s="17"/>
      <c r="F1" s="17"/>
      <c r="G1" s="17"/>
      <c r="H1" s="17"/>
      <c r="I1" s="17"/>
    </row>
    <row r="2" spans="1:9" x14ac:dyDescent="0.25">
      <c r="B2" s="17" t="s">
        <v>34</v>
      </c>
      <c r="C2" s="17" t="s">
        <v>35</v>
      </c>
      <c r="D2" s="17" t="s">
        <v>36</v>
      </c>
      <c r="E2" s="17" t="s">
        <v>66</v>
      </c>
      <c r="F2" s="17" t="s">
        <v>67</v>
      </c>
      <c r="G2" s="17" t="s">
        <v>39</v>
      </c>
      <c r="H2" s="17" t="s">
        <v>68</v>
      </c>
      <c r="I2" s="17" t="s">
        <v>10</v>
      </c>
    </row>
    <row r="3" spans="1:9" x14ac:dyDescent="0.25">
      <c r="B3" s="20" t="s">
        <v>100</v>
      </c>
      <c r="C3" s="20" t="s">
        <v>42</v>
      </c>
      <c r="D3" s="20" t="s">
        <v>43</v>
      </c>
      <c r="E3" s="20" t="s">
        <v>62</v>
      </c>
      <c r="F3" s="20" t="s">
        <v>95</v>
      </c>
      <c r="G3" s="21"/>
      <c r="H3" s="20" t="s">
        <v>46</v>
      </c>
      <c r="I3" s="20" t="s">
        <v>47</v>
      </c>
    </row>
    <row r="4" spans="1:9" ht="15.75" thickBot="1" x14ac:dyDescent="0.3">
      <c r="B4" s="18"/>
      <c r="C4" s="22" t="s">
        <v>69</v>
      </c>
      <c r="D4" s="18"/>
      <c r="E4" s="18"/>
      <c r="F4" s="18"/>
      <c r="G4" s="22" t="s">
        <v>70</v>
      </c>
      <c r="H4" s="18"/>
      <c r="I4" s="22" t="s">
        <v>71</v>
      </c>
    </row>
    <row r="5" spans="1:9" x14ac:dyDescent="0.25">
      <c r="B5" s="28" t="s">
        <v>126</v>
      </c>
      <c r="C5" s="69" t="s">
        <v>96</v>
      </c>
      <c r="D5" s="70"/>
      <c r="E5" s="70"/>
      <c r="F5" s="70"/>
      <c r="G5" s="29" t="s">
        <v>80</v>
      </c>
      <c r="H5" s="29"/>
      <c r="I5" s="36">
        <v>10</v>
      </c>
    </row>
    <row r="6" spans="1:9" ht="15.75" thickBot="1" x14ac:dyDescent="0.3">
      <c r="B6" s="33" t="s">
        <v>127</v>
      </c>
      <c r="C6" s="34" t="s">
        <v>97</v>
      </c>
      <c r="D6" s="34"/>
      <c r="E6" s="34"/>
      <c r="F6" s="34"/>
      <c r="G6" s="34" t="s">
        <v>80</v>
      </c>
      <c r="H6" s="34"/>
      <c r="I6" s="35">
        <v>10</v>
      </c>
    </row>
    <row r="7" spans="1:9" ht="15.75" thickBot="1" x14ac:dyDescent="0.3">
      <c r="B7" s="18"/>
      <c r="C7" s="75"/>
      <c r="D7" s="68"/>
      <c r="E7" s="68"/>
      <c r="F7" s="68"/>
      <c r="G7" s="18"/>
      <c r="H7" s="42" t="s">
        <v>104</v>
      </c>
      <c r="I7" s="43">
        <f>SUM(I5:I6)</f>
        <v>20</v>
      </c>
    </row>
    <row r="8" spans="1:9" x14ac:dyDescent="0.25">
      <c r="B8" s="17"/>
      <c r="C8" s="17"/>
      <c r="D8" s="17"/>
      <c r="E8" s="17"/>
      <c r="F8" s="17"/>
      <c r="G8" s="17"/>
      <c r="H8" s="17"/>
      <c r="I8" s="17"/>
    </row>
    <row r="9" spans="1:9" x14ac:dyDescent="0.25">
      <c r="B9" s="17" t="s">
        <v>34</v>
      </c>
      <c r="C9" s="17" t="s">
        <v>35</v>
      </c>
      <c r="D9" s="17" t="s">
        <v>36</v>
      </c>
      <c r="E9" s="17" t="s">
        <v>66</v>
      </c>
      <c r="F9" s="17" t="s">
        <v>67</v>
      </c>
      <c r="G9" s="17" t="s">
        <v>39</v>
      </c>
      <c r="H9" s="17" t="s">
        <v>68</v>
      </c>
      <c r="I9" s="17" t="s">
        <v>10</v>
      </c>
    </row>
    <row r="10" spans="1:9" x14ac:dyDescent="0.25">
      <c r="B10" s="20" t="s">
        <v>101</v>
      </c>
      <c r="C10" s="20" t="s">
        <v>42</v>
      </c>
      <c r="D10" s="20" t="s">
        <v>43</v>
      </c>
      <c r="E10" s="20" t="s">
        <v>63</v>
      </c>
      <c r="F10" s="20" t="s">
        <v>64</v>
      </c>
      <c r="G10" s="21"/>
      <c r="H10" s="20" t="s">
        <v>46</v>
      </c>
      <c r="I10" s="20" t="s">
        <v>47</v>
      </c>
    </row>
    <row r="11" spans="1:9" ht="15.75" thickBot="1" x14ac:dyDescent="0.3">
      <c r="B11" s="18"/>
      <c r="C11" s="22" t="s">
        <v>69</v>
      </c>
      <c r="D11" s="18"/>
      <c r="E11" s="18"/>
      <c r="F11" s="18"/>
      <c r="G11" s="22" t="s">
        <v>70</v>
      </c>
      <c r="H11" s="18"/>
      <c r="I11" s="22" t="s">
        <v>71</v>
      </c>
    </row>
    <row r="12" spans="1:9" x14ac:dyDescent="0.25">
      <c r="B12" s="28" t="s">
        <v>128</v>
      </c>
      <c r="C12" s="69" t="s">
        <v>98</v>
      </c>
      <c r="D12" s="70"/>
      <c r="E12" s="70"/>
      <c r="F12" s="70"/>
      <c r="G12" s="29" t="s">
        <v>94</v>
      </c>
      <c r="H12" s="29"/>
      <c r="I12" s="36">
        <v>10</v>
      </c>
    </row>
    <row r="13" spans="1:9" ht="15.75" thickBot="1" x14ac:dyDescent="0.3">
      <c r="B13" s="33" t="s">
        <v>129</v>
      </c>
      <c r="C13" s="73" t="s">
        <v>99</v>
      </c>
      <c r="D13" s="74"/>
      <c r="E13" s="74"/>
      <c r="F13" s="74"/>
      <c r="G13" s="34" t="s">
        <v>94</v>
      </c>
      <c r="H13" s="34"/>
      <c r="I13" s="35">
        <v>10</v>
      </c>
    </row>
    <row r="14" spans="1:9" ht="15.75" thickBot="1" x14ac:dyDescent="0.3">
      <c r="H14" s="40" t="s">
        <v>104</v>
      </c>
      <c r="I14" s="41">
        <f>SUM(I12:I13)</f>
        <v>20</v>
      </c>
    </row>
    <row r="15" spans="1:9" x14ac:dyDescent="0.25">
      <c r="H15" s="38" t="s">
        <v>103</v>
      </c>
      <c r="I15" s="38">
        <f>I7+I14</f>
        <v>40</v>
      </c>
    </row>
  </sheetData>
  <mergeCells count="4">
    <mergeCell ref="C5:F5"/>
    <mergeCell ref="C7:F7"/>
    <mergeCell ref="C12:F12"/>
    <mergeCell ref="C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Normal="100" workbookViewId="0">
      <selection activeCell="C9" sqref="C9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44550</v>
      </c>
      <c r="C2" s="2" t="s">
        <v>19</v>
      </c>
    </row>
    <row r="3" spans="1:3" ht="17.25" thickBot="1" x14ac:dyDescent="0.35">
      <c r="B3" s="6">
        <v>44576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20</v>
      </c>
      <c r="C4" s="2"/>
    </row>
    <row r="5" spans="1:3" ht="17.25" thickBot="1" x14ac:dyDescent="0.35">
      <c r="A5" s="4" t="s">
        <v>1</v>
      </c>
      <c r="B5" s="7">
        <v>4</v>
      </c>
      <c r="C5" s="2" t="s">
        <v>21</v>
      </c>
    </row>
    <row r="6" spans="1:3" x14ac:dyDescent="0.3">
      <c r="A6" s="4" t="s">
        <v>15</v>
      </c>
      <c r="B6" s="3">
        <f>B4-B5</f>
        <v>16</v>
      </c>
      <c r="C6" s="2"/>
    </row>
    <row r="7" spans="1:3" ht="17.25" thickBot="1" x14ac:dyDescent="0.35">
      <c r="A7" s="4" t="s">
        <v>3</v>
      </c>
      <c r="B7" s="3">
        <v>5</v>
      </c>
      <c r="C7" s="2"/>
    </row>
    <row r="8" spans="1:3" ht="17.25" thickBot="1" x14ac:dyDescent="0.35">
      <c r="A8" s="4" t="s">
        <v>22</v>
      </c>
      <c r="B8" s="8">
        <v>0.5</v>
      </c>
      <c r="C8" s="2" t="s">
        <v>23</v>
      </c>
    </row>
    <row r="9" spans="1:3" x14ac:dyDescent="0.3">
      <c r="A9" s="4" t="s">
        <v>2</v>
      </c>
      <c r="B9" s="3">
        <f>(B4-B5)*B8*B7*8</f>
        <v>320</v>
      </c>
      <c r="C9" s="2"/>
    </row>
    <row r="10" spans="1:3" x14ac:dyDescent="0.3">
      <c r="A10" s="4" t="s">
        <v>4</v>
      </c>
      <c r="B10" s="3">
        <f>IFERROR(B9/B4,0)</f>
        <v>16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zoomScale="115" zoomScaleNormal="115" workbookViewId="0">
      <selection activeCell="D17" sqref="D17"/>
    </sheetView>
  </sheetViews>
  <sheetFormatPr baseColWidth="10"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1</v>
      </c>
      <c r="B3" s="3">
        <f>IFERROR(B2+1,1)</f>
        <v>1</v>
      </c>
      <c r="C3" s="11">
        <v>10</v>
      </c>
      <c r="D3" s="11" t="s">
        <v>24</v>
      </c>
      <c r="E3" s="11" t="s">
        <v>145</v>
      </c>
      <c r="F3" s="11">
        <f>SprintBacklog[[#This Row],[Estimated Hours]]</f>
        <v>10</v>
      </c>
      <c r="G3" s="11"/>
    </row>
    <row r="4" spans="1:7" x14ac:dyDescent="0.3">
      <c r="A4" s="11">
        <v>1</v>
      </c>
      <c r="B4" s="3">
        <f t="shared" ref="B4:B12" si="0">IFERROR(B3+1,1)</f>
        <v>2</v>
      </c>
      <c r="C4" s="11">
        <v>20</v>
      </c>
      <c r="D4" s="12" t="s">
        <v>25</v>
      </c>
      <c r="E4" s="11" t="s">
        <v>145</v>
      </c>
      <c r="F4" s="11">
        <f>SprintBacklog[[#This Row],[Estimated Hours]]</f>
        <v>20</v>
      </c>
      <c r="G4" s="11"/>
    </row>
    <row r="5" spans="1:7" x14ac:dyDescent="0.3">
      <c r="A5" s="11">
        <v>1</v>
      </c>
      <c r="B5" s="3">
        <f t="shared" si="0"/>
        <v>3</v>
      </c>
      <c r="C5" s="11">
        <v>10</v>
      </c>
      <c r="D5" s="12" t="s">
        <v>26</v>
      </c>
      <c r="E5" s="11" t="s">
        <v>146</v>
      </c>
      <c r="F5" s="11">
        <f>SprintBacklog[[#This Row],[Estimated Hours]]</f>
        <v>10</v>
      </c>
      <c r="G5" s="11"/>
    </row>
    <row r="6" spans="1:7" x14ac:dyDescent="0.3">
      <c r="A6" s="11">
        <v>1</v>
      </c>
      <c r="B6" s="3">
        <f t="shared" si="0"/>
        <v>4</v>
      </c>
      <c r="C6" s="11">
        <v>10</v>
      </c>
      <c r="D6" s="12" t="s">
        <v>27</v>
      </c>
      <c r="E6" s="11" t="s">
        <v>146</v>
      </c>
      <c r="F6" s="11">
        <f>SprintBacklog[[#This Row],[Estimated Hours]]</f>
        <v>10</v>
      </c>
      <c r="G6" s="11"/>
    </row>
    <row r="7" spans="1:7" x14ac:dyDescent="0.3">
      <c r="A7" s="11">
        <v>1</v>
      </c>
      <c r="B7" s="3">
        <f t="shared" si="0"/>
        <v>5</v>
      </c>
      <c r="C7" s="11">
        <v>10</v>
      </c>
      <c r="D7" s="12" t="s">
        <v>28</v>
      </c>
      <c r="E7" s="11" t="s">
        <v>147</v>
      </c>
      <c r="F7" s="11">
        <f>SprintBacklog[[#This Row],[Estimated Hours]]</f>
        <v>10</v>
      </c>
      <c r="G7" s="11"/>
    </row>
    <row r="8" spans="1:7" x14ac:dyDescent="0.3">
      <c r="A8" s="11">
        <v>1</v>
      </c>
      <c r="B8" s="3">
        <f t="shared" si="0"/>
        <v>6</v>
      </c>
      <c r="C8" s="11">
        <v>10</v>
      </c>
      <c r="D8" s="12" t="s">
        <v>29</v>
      </c>
      <c r="E8" s="11" t="s">
        <v>147</v>
      </c>
      <c r="F8" s="11">
        <f>SprintBacklog[[#This Row],[Estimated Hours]]</f>
        <v>10</v>
      </c>
      <c r="G8" s="11"/>
    </row>
    <row r="9" spans="1:7" x14ac:dyDescent="0.3">
      <c r="A9" s="11">
        <v>1</v>
      </c>
      <c r="B9" s="3">
        <f t="shared" si="0"/>
        <v>7</v>
      </c>
      <c r="C9" s="11">
        <v>10</v>
      </c>
      <c r="D9" s="12" t="s">
        <v>30</v>
      </c>
      <c r="E9" s="11" t="s">
        <v>148</v>
      </c>
      <c r="F9" s="11">
        <f>SprintBacklog[[#This Row],[Estimated Hours]]</f>
        <v>10</v>
      </c>
      <c r="G9" s="11"/>
    </row>
    <row r="10" spans="1:7" x14ac:dyDescent="0.3">
      <c r="A10" s="11">
        <v>1</v>
      </c>
      <c r="B10" s="3">
        <f t="shared" si="0"/>
        <v>8</v>
      </c>
      <c r="C10" s="11">
        <v>20</v>
      </c>
      <c r="D10" s="12" t="s">
        <v>31</v>
      </c>
      <c r="E10" s="11" t="s">
        <v>148</v>
      </c>
      <c r="F10" s="11">
        <f>SprintBacklog[[#This Row],[Estimated Hours]]</f>
        <v>20</v>
      </c>
      <c r="G10" s="11"/>
    </row>
    <row r="11" spans="1:7" x14ac:dyDescent="0.3">
      <c r="A11" s="11">
        <v>1</v>
      </c>
      <c r="B11" s="3">
        <f t="shared" si="0"/>
        <v>9</v>
      </c>
      <c r="C11" s="11">
        <v>20</v>
      </c>
      <c r="D11" s="12" t="s">
        <v>32</v>
      </c>
      <c r="E11" s="11" t="s">
        <v>149</v>
      </c>
      <c r="F11" s="11">
        <f>SprintBacklog[[#This Row],[Estimated Hours]]</f>
        <v>20</v>
      </c>
      <c r="G11" s="11"/>
    </row>
    <row r="12" spans="1:7" x14ac:dyDescent="0.3">
      <c r="A12" s="11">
        <v>1</v>
      </c>
      <c r="B12" s="3">
        <f t="shared" si="0"/>
        <v>10</v>
      </c>
      <c r="C12" s="11">
        <v>40</v>
      </c>
      <c r="D12" s="11" t="s">
        <v>33</v>
      </c>
      <c r="E12" s="11" t="s">
        <v>149</v>
      </c>
      <c r="F12" s="11">
        <f>SprintBacklog[[#This Row],[Estimated Hours]]</f>
        <v>40</v>
      </c>
      <c r="G12" s="11"/>
    </row>
    <row r="13" spans="1:7" x14ac:dyDescent="0.3">
      <c r="A13" s="3" t="s">
        <v>12</v>
      </c>
      <c r="C13" s="3">
        <f>SUBTOTAL(109,SprintBacklog[Estimated Hours])</f>
        <v>160</v>
      </c>
      <c r="F13" s="3">
        <f>SUBTOTAL(109,SprintBacklog[Remaining Hours])</f>
        <v>160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zoomScaleNormal="100" workbookViewId="0">
      <selection activeCell="B3" sqref="B3"/>
    </sheetView>
  </sheetViews>
  <sheetFormatPr baseColWidth="10" defaultColWidth="7.85546875" defaultRowHeight="16.5" x14ac:dyDescent="0.3"/>
  <cols>
    <col min="1" max="1" width="10.28515625" style="3" customWidth="1"/>
    <col min="2" max="4" width="10.28515625" style="15" customWidth="1"/>
    <col min="5" max="16384" width="7.85546875" style="3"/>
  </cols>
  <sheetData>
    <row r="2" spans="1:5" ht="49.5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3">
      <c r="A3" s="3">
        <v>0</v>
      </c>
      <c r="B3" s="15">
        <f>IFERROR(TotalHours-(Table3[Work Day]*(TotalHours/WorkingDays)),0)</f>
        <v>160</v>
      </c>
      <c r="C3" s="15">
        <f>TotalHours-(Table3[Work Day]*DevRate)</f>
        <v>160</v>
      </c>
      <c r="D3" s="15">
        <f>Table3[[#This Row],[Target Burn Down]]</f>
        <v>160</v>
      </c>
      <c r="E3" s="15"/>
    </row>
    <row r="4" spans="1:5" x14ac:dyDescent="0.3">
      <c r="A4" s="3">
        <v>1</v>
      </c>
      <c r="B4" s="15">
        <f>IFERROR(TotalHours-(Table3[Work Day]*(TotalHours/WorkingDays)),0)</f>
        <v>150</v>
      </c>
      <c r="C4" s="15">
        <f>TotalHours-(Table3[Work Day]*DevRate)</f>
        <v>144</v>
      </c>
      <c r="D4" s="16">
        <v>150</v>
      </c>
      <c r="E4" s="15"/>
    </row>
    <row r="5" spans="1:5" x14ac:dyDescent="0.3">
      <c r="A5" s="3">
        <v>2</v>
      </c>
      <c r="B5" s="15">
        <f>IFERROR(TotalHours-(Table3[Work Day]*(TotalHours/WorkingDays)),0)</f>
        <v>140</v>
      </c>
      <c r="C5" s="15">
        <f>TotalHours-(Table3[Work Day]*DevRate)</f>
        <v>128</v>
      </c>
      <c r="D5" s="16">
        <v>120</v>
      </c>
      <c r="E5" s="15"/>
    </row>
    <row r="6" spans="1:5" x14ac:dyDescent="0.3">
      <c r="A6" s="3">
        <v>3</v>
      </c>
      <c r="B6" s="15">
        <f>IFERROR(TotalHours-(Table3[Work Day]*(TotalHours/WorkingDays)),0)</f>
        <v>130</v>
      </c>
      <c r="C6" s="15">
        <f>TotalHours-(Table3[Work Day]*DevRate)</f>
        <v>112</v>
      </c>
      <c r="D6" s="16">
        <v>110</v>
      </c>
      <c r="E6" s="15"/>
    </row>
    <row r="7" spans="1:5" x14ac:dyDescent="0.3">
      <c r="A7" s="3">
        <v>4</v>
      </c>
      <c r="B7" s="15">
        <f>IFERROR(TotalHours-(Table3[Work Day]*(TotalHours/WorkingDays)),0)</f>
        <v>120</v>
      </c>
      <c r="C7" s="15">
        <f>TotalHours-(Table3[Work Day]*DevRate)</f>
        <v>96</v>
      </c>
      <c r="D7" s="16">
        <v>100</v>
      </c>
      <c r="E7" s="15"/>
    </row>
    <row r="8" spans="1:5" x14ac:dyDescent="0.3">
      <c r="A8" s="3">
        <v>5</v>
      </c>
      <c r="B8" s="15">
        <f>IFERROR(TotalHours-(Table3[Work Day]*(TotalHours/WorkingDays)),0)</f>
        <v>110</v>
      </c>
      <c r="C8" s="15">
        <f>TotalHours-(Table3[Work Day]*DevRate)</f>
        <v>80</v>
      </c>
      <c r="D8" s="16">
        <v>90</v>
      </c>
      <c r="E8" s="15"/>
    </row>
    <row r="9" spans="1:5" x14ac:dyDescent="0.3">
      <c r="A9" s="3">
        <v>6</v>
      </c>
      <c r="B9" s="15">
        <f>IFERROR(TotalHours-(Table3[Work Day]*(TotalHours/WorkingDays)),0)</f>
        <v>100</v>
      </c>
      <c r="C9" s="15">
        <f>TotalHours-(Table3[Work Day]*DevRate)</f>
        <v>64</v>
      </c>
      <c r="D9" s="16">
        <v>80</v>
      </c>
      <c r="E9" s="15"/>
    </row>
    <row r="10" spans="1:5" x14ac:dyDescent="0.3">
      <c r="A10" s="3">
        <v>7</v>
      </c>
      <c r="B10" s="15">
        <f>IFERROR(TotalHours-(Table3[Work Day]*(TotalHours/WorkingDays)),0)</f>
        <v>90</v>
      </c>
      <c r="C10" s="15">
        <f>TotalHours-(Table3[Work Day]*DevRate)</f>
        <v>48</v>
      </c>
      <c r="D10" s="16">
        <v>70</v>
      </c>
      <c r="E10" s="15"/>
    </row>
    <row r="11" spans="1:5" x14ac:dyDescent="0.3">
      <c r="A11" s="3">
        <v>8</v>
      </c>
      <c r="B11" s="15">
        <f>IFERROR(TotalHours-(Table3[Work Day]*(TotalHours/WorkingDays)),0)</f>
        <v>80</v>
      </c>
      <c r="C11" s="15">
        <f>TotalHours-(Table3[Work Day]*DevRate)</f>
        <v>32</v>
      </c>
      <c r="D11" s="16">
        <v>40</v>
      </c>
      <c r="E11" s="15"/>
    </row>
    <row r="12" spans="1:5" x14ac:dyDescent="0.3">
      <c r="A12" s="3">
        <v>9</v>
      </c>
      <c r="B12" s="15">
        <f>IFERROR(TotalHours-(Table3[Work Day]*(TotalHours/WorkingDays)),0)</f>
        <v>70</v>
      </c>
      <c r="C12" s="15">
        <f>TotalHours-(Table3[Work Day]*DevRate)</f>
        <v>16</v>
      </c>
      <c r="D12" s="16">
        <v>20</v>
      </c>
      <c r="E12" s="15"/>
    </row>
    <row r="13" spans="1:5" x14ac:dyDescent="0.3">
      <c r="A13" s="3">
        <v>10</v>
      </c>
      <c r="B13" s="15">
        <f>IFERROR(TotalHours-(Table3[Work Day]*(TotalHours/WorkingDays)),0)</f>
        <v>60</v>
      </c>
      <c r="C13" s="15">
        <f>TotalHours-(Table3[Work Day]*DevRate)</f>
        <v>0</v>
      </c>
      <c r="D13" s="16">
        <v>10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BackLog</vt:lpstr>
      <vt:lpstr>Sprint1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Douglas</cp:lastModifiedBy>
  <dcterms:created xsi:type="dcterms:W3CDTF">2014-10-14T22:04:59Z</dcterms:created>
  <dcterms:modified xsi:type="dcterms:W3CDTF">2022-02-11T04:08:29Z</dcterms:modified>
</cp:coreProperties>
</file>