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Uni\Masterarbeit\"/>
    </mc:Choice>
  </mc:AlternateContent>
  <xr:revisionPtr revIDLastSave="0" documentId="13_ncr:1_{987BB5A8-8322-4EB4-965D-1549AC39DACD}" xr6:coauthVersionLast="47" xr6:coauthVersionMax="47" xr10:uidLastSave="{00000000-0000-0000-0000-000000000000}"/>
  <bookViews>
    <workbookView xWindow="38280" yWindow="5175" windowWidth="29040" windowHeight="15720" xr2:uid="{B5E19592-BAA1-4B3F-859E-EDCC0491AC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77" i="1" l="1"/>
  <c r="AY77" i="1"/>
  <c r="AX77" i="1"/>
  <c r="AW77" i="1"/>
  <c r="AZ69" i="1"/>
  <c r="AY69" i="1"/>
  <c r="AX69" i="1"/>
  <c r="AW69" i="1"/>
  <c r="AZ61" i="1"/>
  <c r="AY61" i="1"/>
  <c r="AX61" i="1"/>
  <c r="AW61" i="1"/>
  <c r="AZ54" i="1"/>
  <c r="AY54" i="1"/>
  <c r="AX54" i="1"/>
  <c r="AW54" i="1"/>
  <c r="AZ43" i="1"/>
  <c r="AY43" i="1"/>
  <c r="AX43" i="1"/>
  <c r="AW43" i="1"/>
  <c r="AZ35" i="1"/>
  <c r="AY35" i="1"/>
  <c r="AX35" i="1"/>
  <c r="AW35" i="1"/>
  <c r="AZ27" i="1"/>
  <c r="AY27" i="1"/>
  <c r="AX27" i="1"/>
  <c r="AW27" i="1"/>
  <c r="AN77" i="1"/>
  <c r="AM77" i="1"/>
  <c r="AL77" i="1"/>
  <c r="AK77" i="1"/>
  <c r="AN69" i="1"/>
  <c r="AM69" i="1"/>
  <c r="AL69" i="1"/>
  <c r="AK69" i="1"/>
  <c r="AN61" i="1"/>
  <c r="AM61" i="1"/>
  <c r="AL61" i="1"/>
  <c r="AN54" i="1"/>
  <c r="AM54" i="1"/>
  <c r="AL54" i="1"/>
  <c r="AK54" i="1"/>
  <c r="AN43" i="1"/>
  <c r="AM43" i="1"/>
  <c r="AL43" i="1"/>
  <c r="AK43" i="1"/>
  <c r="AN35" i="1"/>
  <c r="AM35" i="1"/>
  <c r="AL35" i="1"/>
  <c r="AK35" i="1"/>
  <c r="AN27" i="1"/>
  <c r="AM27" i="1"/>
  <c r="AL27" i="1"/>
  <c r="AK27" i="1"/>
  <c r="Z27" i="1"/>
  <c r="AA27" i="1"/>
  <c r="AB27" i="1"/>
  <c r="Y27" i="1"/>
  <c r="AZ4" i="1"/>
  <c r="AY4" i="1"/>
  <c r="AX4" i="1"/>
  <c r="AW4" i="1"/>
  <c r="AN4" i="1"/>
  <c r="AM4" i="1"/>
  <c r="AL4" i="1"/>
  <c r="AK4" i="1"/>
  <c r="Z77" i="1"/>
  <c r="AA77" i="1"/>
  <c r="AB77" i="1"/>
  <c r="Y77" i="1"/>
  <c r="Z69" i="1"/>
  <c r="AA69" i="1"/>
  <c r="AB69" i="1"/>
  <c r="Y69" i="1"/>
  <c r="Z61" i="1"/>
  <c r="AA61" i="1"/>
  <c r="AB61" i="1"/>
  <c r="Y61" i="1"/>
  <c r="Z54" i="1"/>
  <c r="AA54" i="1"/>
  <c r="AB54" i="1"/>
  <c r="Y54" i="1"/>
  <c r="Z43" i="1"/>
  <c r="AA43" i="1"/>
  <c r="AB43" i="1"/>
  <c r="Y43" i="1"/>
  <c r="Z35" i="1"/>
  <c r="AA35" i="1"/>
  <c r="AB35" i="1"/>
  <c r="Y35" i="1"/>
  <c r="Z4" i="1"/>
  <c r="AA4" i="1"/>
  <c r="AB4" i="1"/>
  <c r="Y4" i="1"/>
  <c r="O78" i="1"/>
  <c r="O70" i="1"/>
  <c r="O62" i="1"/>
  <c r="O55" i="1"/>
  <c r="O44" i="1"/>
  <c r="O36" i="1"/>
  <c r="O28" i="1"/>
  <c r="O6" i="1"/>
  <c r="Q132" i="1"/>
  <c r="R132" i="1"/>
  <c r="S132" i="1"/>
  <c r="T132" i="1"/>
  <c r="P132" i="1"/>
  <c r="Q114" i="1"/>
  <c r="R114" i="1"/>
  <c r="S114" i="1"/>
  <c r="T114" i="1"/>
  <c r="U114" i="1"/>
  <c r="P114" i="1"/>
  <c r="Q126" i="1"/>
  <c r="Q125" i="1"/>
  <c r="R125" i="1"/>
  <c r="S125" i="1"/>
  <c r="T125" i="1"/>
  <c r="U125" i="1"/>
  <c r="V125" i="1"/>
  <c r="W125" i="1"/>
  <c r="X125" i="1"/>
  <c r="Y125" i="1"/>
  <c r="Z125" i="1"/>
  <c r="AA125" i="1"/>
  <c r="P125" i="1"/>
  <c r="S120" i="1"/>
  <c r="P120" i="1"/>
  <c r="Q119" i="1"/>
  <c r="Q113" i="1" s="1"/>
  <c r="R119" i="1"/>
  <c r="R113" i="1" s="1"/>
  <c r="S119" i="1"/>
  <c r="S113" i="1" s="1"/>
  <c r="T119" i="1"/>
  <c r="T113" i="1" s="1"/>
  <c r="U119" i="1"/>
  <c r="U113" i="1" s="1"/>
  <c r="V119" i="1"/>
  <c r="V113" i="1" s="1"/>
  <c r="W119" i="1"/>
  <c r="W113" i="1" s="1"/>
  <c r="X119" i="1"/>
  <c r="X113" i="1" s="1"/>
  <c r="Y119" i="1"/>
  <c r="Y113" i="1" s="1"/>
  <c r="Z119" i="1"/>
  <c r="Z113" i="1" s="1"/>
  <c r="AA119" i="1"/>
  <c r="AA113" i="1" s="1"/>
  <c r="P119" i="1"/>
  <c r="P113" i="1" s="1"/>
  <c r="X106" i="1"/>
  <c r="Y94" i="1"/>
  <c r="AA94" i="1"/>
  <c r="V94" i="1"/>
  <c r="AZ80" i="1"/>
  <c r="AZ81" i="1"/>
  <c r="AZ82" i="1"/>
  <c r="AZ83" i="1"/>
  <c r="AZ84" i="1"/>
  <c r="AZ85" i="1"/>
  <c r="AZ86" i="1"/>
  <c r="AZ78" i="1" s="1"/>
  <c r="AZ87" i="1"/>
  <c r="AZ88" i="1"/>
  <c r="AZ79" i="1"/>
  <c r="AZ72" i="1"/>
  <c r="AZ73" i="1"/>
  <c r="AZ74" i="1"/>
  <c r="AZ75" i="1"/>
  <c r="AZ76" i="1"/>
  <c r="AZ71" i="1"/>
  <c r="AZ70" i="1" s="1"/>
  <c r="AZ64" i="1"/>
  <c r="AZ65" i="1"/>
  <c r="AZ66" i="1"/>
  <c r="AZ67" i="1"/>
  <c r="AZ68" i="1"/>
  <c r="AZ63" i="1"/>
  <c r="AZ57" i="1"/>
  <c r="AZ58" i="1"/>
  <c r="AZ59" i="1"/>
  <c r="AZ60" i="1"/>
  <c r="AZ56" i="1"/>
  <c r="AZ55" i="1" s="1"/>
  <c r="AZ46" i="1"/>
  <c r="AZ47" i="1"/>
  <c r="AZ48" i="1"/>
  <c r="AZ49" i="1"/>
  <c r="AZ50" i="1"/>
  <c r="AZ51" i="1"/>
  <c r="AZ52" i="1"/>
  <c r="AZ53" i="1"/>
  <c r="AZ45" i="1"/>
  <c r="AZ38" i="1"/>
  <c r="AZ39" i="1"/>
  <c r="AZ40" i="1"/>
  <c r="AZ41" i="1"/>
  <c r="AZ42" i="1"/>
  <c r="AZ37" i="1"/>
  <c r="AZ36" i="1" s="1"/>
  <c r="AZ30" i="1"/>
  <c r="AZ31" i="1"/>
  <c r="AZ32" i="1"/>
  <c r="AZ33" i="1"/>
  <c r="AZ34" i="1"/>
  <c r="AZ29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7" i="1"/>
  <c r="AY80" i="1"/>
  <c r="AY81" i="1"/>
  <c r="AY82" i="1"/>
  <c r="AY83" i="1"/>
  <c r="AY84" i="1"/>
  <c r="AY85" i="1"/>
  <c r="AY86" i="1"/>
  <c r="AY87" i="1"/>
  <c r="AY88" i="1"/>
  <c r="AY79" i="1"/>
  <c r="AY78" i="1" s="1"/>
  <c r="AY72" i="1"/>
  <c r="AY73" i="1"/>
  <c r="AY74" i="1"/>
  <c r="AY75" i="1"/>
  <c r="AY76" i="1"/>
  <c r="AY71" i="1"/>
  <c r="AY64" i="1"/>
  <c r="AY65" i="1"/>
  <c r="AY66" i="1"/>
  <c r="AY67" i="1"/>
  <c r="AY68" i="1"/>
  <c r="AY63" i="1"/>
  <c r="AY62" i="1" s="1"/>
  <c r="AY57" i="1"/>
  <c r="AY58" i="1"/>
  <c r="AY59" i="1"/>
  <c r="AY60" i="1"/>
  <c r="AY56" i="1"/>
  <c r="AY46" i="1"/>
  <c r="AY47" i="1"/>
  <c r="AY48" i="1"/>
  <c r="AY49" i="1"/>
  <c r="AY50" i="1"/>
  <c r="AY51" i="1"/>
  <c r="AY52" i="1"/>
  <c r="AY53" i="1"/>
  <c r="AY45" i="1"/>
  <c r="AY38" i="1"/>
  <c r="AY39" i="1"/>
  <c r="AY40" i="1"/>
  <c r="AY41" i="1"/>
  <c r="AY42" i="1"/>
  <c r="AY37" i="1"/>
  <c r="AY36" i="1" s="1"/>
  <c r="AY30" i="1"/>
  <c r="AY31" i="1"/>
  <c r="AY32" i="1"/>
  <c r="AY33" i="1"/>
  <c r="AY34" i="1"/>
  <c r="AY29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7" i="1"/>
  <c r="AX80" i="1"/>
  <c r="AX81" i="1"/>
  <c r="AX78" i="1" s="1"/>
  <c r="AX82" i="1"/>
  <c r="AX83" i="1"/>
  <c r="AX84" i="1"/>
  <c r="AX85" i="1"/>
  <c r="AX86" i="1"/>
  <c r="AX87" i="1"/>
  <c r="AX88" i="1"/>
  <c r="AX79" i="1"/>
  <c r="AX72" i="1"/>
  <c r="AX73" i="1"/>
  <c r="AX74" i="1"/>
  <c r="AX75" i="1"/>
  <c r="AX76" i="1"/>
  <c r="AX71" i="1"/>
  <c r="AX64" i="1"/>
  <c r="AX65" i="1"/>
  <c r="AX66" i="1"/>
  <c r="AX67" i="1"/>
  <c r="AX68" i="1"/>
  <c r="AX63" i="1"/>
  <c r="AX62" i="1" s="1"/>
  <c r="AX57" i="1"/>
  <c r="AX58" i="1"/>
  <c r="AX59" i="1"/>
  <c r="AX60" i="1"/>
  <c r="AX56" i="1"/>
  <c r="AX46" i="1"/>
  <c r="AX47" i="1"/>
  <c r="AX48" i="1"/>
  <c r="AX49" i="1"/>
  <c r="AX50" i="1"/>
  <c r="AX51" i="1"/>
  <c r="AX52" i="1"/>
  <c r="AX53" i="1"/>
  <c r="AX45" i="1"/>
  <c r="AX44" i="1" s="1"/>
  <c r="AX38" i="1"/>
  <c r="AX39" i="1"/>
  <c r="AX40" i="1"/>
  <c r="AX41" i="1"/>
  <c r="AX42" i="1"/>
  <c r="AX37" i="1"/>
  <c r="AX30" i="1"/>
  <c r="AX31" i="1"/>
  <c r="AX32" i="1"/>
  <c r="AX33" i="1"/>
  <c r="AX34" i="1"/>
  <c r="AX29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7" i="1"/>
  <c r="AW80" i="1"/>
  <c r="AW81" i="1"/>
  <c r="AW82" i="1"/>
  <c r="AW83" i="1"/>
  <c r="AW84" i="1"/>
  <c r="AW85" i="1"/>
  <c r="AW86" i="1"/>
  <c r="AW87" i="1"/>
  <c r="AW88" i="1"/>
  <c r="AW79" i="1"/>
  <c r="AW72" i="1"/>
  <c r="AW73" i="1"/>
  <c r="AW74" i="1"/>
  <c r="AW75" i="1"/>
  <c r="AW76" i="1"/>
  <c r="AW71" i="1"/>
  <c r="AW70" i="1" s="1"/>
  <c r="AW68" i="1"/>
  <c r="AW64" i="1"/>
  <c r="AW65" i="1"/>
  <c r="AW66" i="1"/>
  <c r="AW67" i="1"/>
  <c r="AW63" i="1"/>
  <c r="AW57" i="1"/>
  <c r="AW58" i="1"/>
  <c r="AW59" i="1"/>
  <c r="AW60" i="1"/>
  <c r="AW56" i="1"/>
  <c r="AW55" i="1" s="1"/>
  <c r="AW46" i="1"/>
  <c r="AW47" i="1"/>
  <c r="AW48" i="1"/>
  <c r="AW49" i="1"/>
  <c r="AW50" i="1"/>
  <c r="AW51" i="1"/>
  <c r="AW52" i="1"/>
  <c r="AW53" i="1"/>
  <c r="AW45" i="1"/>
  <c r="AW38" i="1"/>
  <c r="AW39" i="1"/>
  <c r="AW40" i="1"/>
  <c r="AW41" i="1"/>
  <c r="AW42" i="1"/>
  <c r="AW37" i="1"/>
  <c r="AW36" i="1" s="1"/>
  <c r="AW30" i="1"/>
  <c r="AW28" i="1" s="1"/>
  <c r="AW31" i="1"/>
  <c r="AW32" i="1"/>
  <c r="AW33" i="1"/>
  <c r="AW34" i="1"/>
  <c r="AW29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7" i="1"/>
  <c r="AV28" i="1"/>
  <c r="AC6" i="1"/>
  <c r="AG6" i="1"/>
  <c r="AJ6" i="1"/>
  <c r="AC44" i="1"/>
  <c r="AV78" i="1"/>
  <c r="AU78" i="1"/>
  <c r="AT78" i="1"/>
  <c r="AS78" i="1"/>
  <c r="AR78" i="1"/>
  <c r="AQ78" i="1"/>
  <c r="AP78" i="1"/>
  <c r="AO78" i="1"/>
  <c r="AV70" i="1"/>
  <c r="AU70" i="1"/>
  <c r="AT70" i="1"/>
  <c r="AS70" i="1"/>
  <c r="AR70" i="1"/>
  <c r="AQ70" i="1"/>
  <c r="AP70" i="1"/>
  <c r="AO70" i="1"/>
  <c r="AV62" i="1"/>
  <c r="AU62" i="1"/>
  <c r="AT62" i="1"/>
  <c r="AS62" i="1"/>
  <c r="AR62" i="1"/>
  <c r="AQ62" i="1"/>
  <c r="AP62" i="1"/>
  <c r="AO62" i="1"/>
  <c r="AV55" i="1"/>
  <c r="AU55" i="1"/>
  <c r="AT55" i="1"/>
  <c r="AS55" i="1"/>
  <c r="AR55" i="1"/>
  <c r="AQ55" i="1"/>
  <c r="AP55" i="1"/>
  <c r="AO55" i="1"/>
  <c r="AV44" i="1"/>
  <c r="AU44" i="1"/>
  <c r="AT44" i="1"/>
  <c r="AS44" i="1"/>
  <c r="AR44" i="1"/>
  <c r="AQ44" i="1"/>
  <c r="AP44" i="1"/>
  <c r="AO44" i="1"/>
  <c r="AV36" i="1"/>
  <c r="AU36" i="1"/>
  <c r="AT36" i="1"/>
  <c r="AS36" i="1"/>
  <c r="AR36" i="1"/>
  <c r="AQ36" i="1"/>
  <c r="AP36" i="1"/>
  <c r="AO36" i="1"/>
  <c r="AU28" i="1"/>
  <c r="AT28" i="1"/>
  <c r="AS28" i="1"/>
  <c r="AR28" i="1"/>
  <c r="AQ28" i="1"/>
  <c r="AP28" i="1"/>
  <c r="AO28" i="1"/>
  <c r="AV6" i="1"/>
  <c r="AU6" i="1"/>
  <c r="AT6" i="1"/>
  <c r="AS6" i="1"/>
  <c r="AR6" i="1"/>
  <c r="AQ6" i="1"/>
  <c r="AP6" i="1"/>
  <c r="AO6" i="1"/>
  <c r="AN88" i="1"/>
  <c r="AM88" i="1"/>
  <c r="AL88" i="1"/>
  <c r="AK88" i="1"/>
  <c r="AN87" i="1"/>
  <c r="AM87" i="1"/>
  <c r="AL87" i="1"/>
  <c r="AK87" i="1"/>
  <c r="AN86" i="1"/>
  <c r="AM86" i="1"/>
  <c r="AL86" i="1"/>
  <c r="AK86" i="1"/>
  <c r="AN85" i="1"/>
  <c r="AM85" i="1"/>
  <c r="AL85" i="1"/>
  <c r="AK85" i="1"/>
  <c r="AN84" i="1"/>
  <c r="AM84" i="1"/>
  <c r="AL84" i="1"/>
  <c r="AK84" i="1"/>
  <c r="AN82" i="1"/>
  <c r="AM82" i="1"/>
  <c r="AL82" i="1"/>
  <c r="AK82" i="1"/>
  <c r="AN81" i="1"/>
  <c r="AM81" i="1"/>
  <c r="AL81" i="1"/>
  <c r="AK81" i="1"/>
  <c r="AN80" i="1"/>
  <c r="AM80" i="1"/>
  <c r="AL80" i="1"/>
  <c r="AK80" i="1"/>
  <c r="AN79" i="1"/>
  <c r="AM79" i="1"/>
  <c r="AL79" i="1"/>
  <c r="AK79" i="1"/>
  <c r="AJ78" i="1"/>
  <c r="AI78" i="1"/>
  <c r="AH78" i="1"/>
  <c r="AG78" i="1"/>
  <c r="AF78" i="1"/>
  <c r="AE78" i="1"/>
  <c r="AD78" i="1"/>
  <c r="AC78" i="1"/>
  <c r="AN76" i="1"/>
  <c r="AM76" i="1"/>
  <c r="AL76" i="1"/>
  <c r="AK76" i="1"/>
  <c r="AN75" i="1"/>
  <c r="AM75" i="1"/>
  <c r="AL75" i="1"/>
  <c r="AK75" i="1"/>
  <c r="AN74" i="1"/>
  <c r="AM74" i="1"/>
  <c r="AL74" i="1"/>
  <c r="AK74" i="1"/>
  <c r="AN73" i="1"/>
  <c r="AM73" i="1"/>
  <c r="AL73" i="1"/>
  <c r="AK73" i="1"/>
  <c r="AN71" i="1"/>
  <c r="AM71" i="1"/>
  <c r="AL71" i="1"/>
  <c r="AK71" i="1"/>
  <c r="AJ70" i="1"/>
  <c r="AI70" i="1"/>
  <c r="AH70" i="1"/>
  <c r="AG70" i="1"/>
  <c r="AF70" i="1"/>
  <c r="AE70" i="1"/>
  <c r="AD70" i="1"/>
  <c r="AC70" i="1"/>
  <c r="AN68" i="1"/>
  <c r="AM68" i="1"/>
  <c r="AL68" i="1"/>
  <c r="AK68" i="1"/>
  <c r="AN67" i="1"/>
  <c r="AM67" i="1"/>
  <c r="AL67" i="1"/>
  <c r="AK67" i="1"/>
  <c r="AN66" i="1"/>
  <c r="AM66" i="1"/>
  <c r="AL66" i="1"/>
  <c r="AK66" i="1"/>
  <c r="AN65" i="1"/>
  <c r="AM65" i="1"/>
  <c r="AL65" i="1"/>
  <c r="AK65" i="1"/>
  <c r="AN64" i="1"/>
  <c r="AM64" i="1"/>
  <c r="AL64" i="1"/>
  <c r="AK64" i="1"/>
  <c r="AN63" i="1"/>
  <c r="AM63" i="1"/>
  <c r="AL63" i="1"/>
  <c r="AK63" i="1"/>
  <c r="AJ62" i="1"/>
  <c r="AI62" i="1"/>
  <c r="AH62" i="1"/>
  <c r="AG62" i="1"/>
  <c r="AF62" i="1"/>
  <c r="AE62" i="1"/>
  <c r="AD62" i="1"/>
  <c r="AC62" i="1"/>
  <c r="AN60" i="1"/>
  <c r="AM60" i="1"/>
  <c r="AL60" i="1"/>
  <c r="AK60" i="1"/>
  <c r="AN59" i="1"/>
  <c r="AM59" i="1"/>
  <c r="AL59" i="1"/>
  <c r="AK59" i="1"/>
  <c r="AN58" i="1"/>
  <c r="AM58" i="1"/>
  <c r="AL58" i="1"/>
  <c r="AK58" i="1"/>
  <c r="AN57" i="1"/>
  <c r="AM57" i="1"/>
  <c r="AL57" i="1"/>
  <c r="AK57" i="1"/>
  <c r="AN56" i="1"/>
  <c r="AM56" i="1"/>
  <c r="AL56" i="1"/>
  <c r="AK56" i="1"/>
  <c r="AJ55" i="1"/>
  <c r="AI55" i="1"/>
  <c r="AH55" i="1"/>
  <c r="AG55" i="1"/>
  <c r="AF55" i="1"/>
  <c r="AE55" i="1"/>
  <c r="AD55" i="1"/>
  <c r="AC55" i="1"/>
  <c r="AN53" i="1"/>
  <c r="AM53" i="1"/>
  <c r="AL53" i="1"/>
  <c r="AK53" i="1"/>
  <c r="AN52" i="1"/>
  <c r="AM52" i="1"/>
  <c r="AL52" i="1"/>
  <c r="AK52" i="1"/>
  <c r="AN51" i="1"/>
  <c r="AM51" i="1"/>
  <c r="AL51" i="1"/>
  <c r="AK51" i="1"/>
  <c r="AN50" i="1"/>
  <c r="AM50" i="1"/>
  <c r="AL50" i="1"/>
  <c r="AK50" i="1"/>
  <c r="AN49" i="1"/>
  <c r="AM49" i="1"/>
  <c r="AL49" i="1"/>
  <c r="AK49" i="1"/>
  <c r="AN48" i="1"/>
  <c r="AM48" i="1"/>
  <c r="AL48" i="1"/>
  <c r="AK48" i="1"/>
  <c r="AN47" i="1"/>
  <c r="AM47" i="1"/>
  <c r="AL47" i="1"/>
  <c r="AK47" i="1"/>
  <c r="AN46" i="1"/>
  <c r="AM46" i="1"/>
  <c r="AL46" i="1"/>
  <c r="AK46" i="1"/>
  <c r="AN45" i="1"/>
  <c r="AM45" i="1"/>
  <c r="AL45" i="1"/>
  <c r="AK45" i="1"/>
  <c r="AJ44" i="1"/>
  <c r="AI44" i="1"/>
  <c r="AH44" i="1"/>
  <c r="AG44" i="1"/>
  <c r="AF44" i="1"/>
  <c r="AE44" i="1"/>
  <c r="AD44" i="1"/>
  <c r="AN42" i="1"/>
  <c r="AM42" i="1"/>
  <c r="AL42" i="1"/>
  <c r="AK42" i="1"/>
  <c r="AN41" i="1"/>
  <c r="AM41" i="1"/>
  <c r="AL41" i="1"/>
  <c r="AK41" i="1"/>
  <c r="AN40" i="1"/>
  <c r="AM40" i="1"/>
  <c r="AL40" i="1"/>
  <c r="AK40" i="1"/>
  <c r="AN39" i="1"/>
  <c r="AM39" i="1"/>
  <c r="AL39" i="1"/>
  <c r="AK39" i="1"/>
  <c r="AN38" i="1"/>
  <c r="AM38" i="1"/>
  <c r="AL38" i="1"/>
  <c r="AK38" i="1"/>
  <c r="AN37" i="1"/>
  <c r="AM37" i="1"/>
  <c r="AL37" i="1"/>
  <c r="AK37" i="1"/>
  <c r="AJ36" i="1"/>
  <c r="AI36" i="1"/>
  <c r="AH36" i="1"/>
  <c r="AG36" i="1"/>
  <c r="AF36" i="1"/>
  <c r="AE36" i="1"/>
  <c r="AD36" i="1"/>
  <c r="AC36" i="1"/>
  <c r="AN34" i="1"/>
  <c r="AM34" i="1"/>
  <c r="AL34" i="1"/>
  <c r="AK34" i="1"/>
  <c r="AN33" i="1"/>
  <c r="AM33" i="1"/>
  <c r="AL33" i="1"/>
  <c r="AK33" i="1"/>
  <c r="AN32" i="1"/>
  <c r="AM32" i="1"/>
  <c r="AL32" i="1"/>
  <c r="AK32" i="1"/>
  <c r="AN31" i="1"/>
  <c r="AM31" i="1"/>
  <c r="AL31" i="1"/>
  <c r="AK31" i="1"/>
  <c r="AN30" i="1"/>
  <c r="AM30" i="1"/>
  <c r="AL30" i="1"/>
  <c r="AK30" i="1"/>
  <c r="AN29" i="1"/>
  <c r="AM29" i="1"/>
  <c r="AL29" i="1"/>
  <c r="AK29" i="1"/>
  <c r="AJ28" i="1"/>
  <c r="AI28" i="1"/>
  <c r="AH28" i="1"/>
  <c r="AG28" i="1"/>
  <c r="AF28" i="1"/>
  <c r="AE28" i="1"/>
  <c r="AD28" i="1"/>
  <c r="AC28" i="1"/>
  <c r="AN26" i="1"/>
  <c r="AM26" i="1"/>
  <c r="AL26" i="1"/>
  <c r="AK26" i="1"/>
  <c r="AN25" i="1"/>
  <c r="AM25" i="1"/>
  <c r="AL25" i="1"/>
  <c r="AK25" i="1"/>
  <c r="AN24" i="1"/>
  <c r="AM24" i="1"/>
  <c r="AL24" i="1"/>
  <c r="AK24" i="1"/>
  <c r="AN23" i="1"/>
  <c r="AM23" i="1"/>
  <c r="AL23" i="1"/>
  <c r="AK23" i="1"/>
  <c r="AN22" i="1"/>
  <c r="AM22" i="1"/>
  <c r="AL22" i="1"/>
  <c r="AK22" i="1"/>
  <c r="AN21" i="1"/>
  <c r="AM21" i="1"/>
  <c r="AL21" i="1"/>
  <c r="AK21" i="1"/>
  <c r="AN20" i="1"/>
  <c r="AM20" i="1"/>
  <c r="AL20" i="1"/>
  <c r="AK20" i="1"/>
  <c r="AN19" i="1"/>
  <c r="AM19" i="1"/>
  <c r="AL19" i="1"/>
  <c r="AK19" i="1"/>
  <c r="AN18" i="1"/>
  <c r="AM18" i="1"/>
  <c r="AL18" i="1"/>
  <c r="AK18" i="1"/>
  <c r="AN17" i="1"/>
  <c r="AM17" i="1"/>
  <c r="AL17" i="1"/>
  <c r="AK17" i="1"/>
  <c r="AN16" i="1"/>
  <c r="AM16" i="1"/>
  <c r="AL16" i="1"/>
  <c r="AK16" i="1"/>
  <c r="AN15" i="1"/>
  <c r="AM15" i="1"/>
  <c r="AL15" i="1"/>
  <c r="AK15" i="1"/>
  <c r="AN14" i="1"/>
  <c r="AM14" i="1"/>
  <c r="AL14" i="1"/>
  <c r="AK14" i="1"/>
  <c r="AN13" i="1"/>
  <c r="AM13" i="1"/>
  <c r="AL13" i="1"/>
  <c r="AK13" i="1"/>
  <c r="AN12" i="1"/>
  <c r="AM12" i="1"/>
  <c r="AL12" i="1"/>
  <c r="AK12" i="1"/>
  <c r="AN11" i="1"/>
  <c r="AM11" i="1"/>
  <c r="AL11" i="1"/>
  <c r="AK11" i="1"/>
  <c r="AN10" i="1"/>
  <c r="AM10" i="1"/>
  <c r="AL10" i="1"/>
  <c r="AK10" i="1"/>
  <c r="AN9" i="1"/>
  <c r="AM9" i="1"/>
  <c r="AL9" i="1"/>
  <c r="AK9" i="1"/>
  <c r="AN8" i="1"/>
  <c r="AM8" i="1"/>
  <c r="AL8" i="1"/>
  <c r="AK8" i="1"/>
  <c r="AN7" i="1"/>
  <c r="AM7" i="1"/>
  <c r="AL7" i="1"/>
  <c r="AK7" i="1"/>
  <c r="AI6" i="1"/>
  <c r="AH6" i="1"/>
  <c r="AF6" i="1"/>
  <c r="AE6" i="1"/>
  <c r="AD6" i="1"/>
  <c r="AB85" i="1"/>
  <c r="AB86" i="1"/>
  <c r="AB87" i="1"/>
  <c r="AB88" i="1"/>
  <c r="AB84" i="1"/>
  <c r="AB80" i="1"/>
  <c r="AB81" i="1"/>
  <c r="AB82" i="1"/>
  <c r="AB79" i="1"/>
  <c r="AB74" i="1"/>
  <c r="AB75" i="1"/>
  <c r="AB76" i="1"/>
  <c r="AB73" i="1"/>
  <c r="AB71" i="1"/>
  <c r="AB70" i="1" s="1"/>
  <c r="AB64" i="1"/>
  <c r="AB65" i="1"/>
  <c r="AB66" i="1"/>
  <c r="AB67" i="1"/>
  <c r="AB68" i="1"/>
  <c r="AB63" i="1"/>
  <c r="AB62" i="1" s="1"/>
  <c r="AB57" i="1"/>
  <c r="AB58" i="1"/>
  <c r="AB59" i="1"/>
  <c r="AB60" i="1"/>
  <c r="AB56" i="1"/>
  <c r="AB55" i="1" s="1"/>
  <c r="AB46" i="1"/>
  <c r="AB47" i="1"/>
  <c r="AB48" i="1"/>
  <c r="AB49" i="1"/>
  <c r="AB50" i="1"/>
  <c r="AB51" i="1"/>
  <c r="AB52" i="1"/>
  <c r="AB53" i="1"/>
  <c r="AB45" i="1"/>
  <c r="AB44" i="1" s="1"/>
  <c r="AB38" i="1"/>
  <c r="AB39" i="1"/>
  <c r="AB40" i="1"/>
  <c r="AB41" i="1"/>
  <c r="AB42" i="1"/>
  <c r="AB37" i="1"/>
  <c r="AB30" i="1"/>
  <c r="AB31" i="1"/>
  <c r="AB32" i="1"/>
  <c r="AB33" i="1"/>
  <c r="AB34" i="1"/>
  <c r="AB29" i="1"/>
  <c r="AB28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7" i="1"/>
  <c r="AA85" i="1"/>
  <c r="AA86" i="1"/>
  <c r="AA87" i="1"/>
  <c r="AA88" i="1"/>
  <c r="AA84" i="1"/>
  <c r="AA80" i="1"/>
  <c r="AA81" i="1"/>
  <c r="AA82" i="1"/>
  <c r="AA79" i="1"/>
  <c r="AA74" i="1"/>
  <c r="AA75" i="1"/>
  <c r="AA76" i="1"/>
  <c r="AA73" i="1"/>
  <c r="AA71" i="1"/>
  <c r="AA64" i="1"/>
  <c r="AA65" i="1"/>
  <c r="AA66" i="1"/>
  <c r="AA67" i="1"/>
  <c r="AA68" i="1"/>
  <c r="AA63" i="1"/>
  <c r="AA62" i="1" s="1"/>
  <c r="AA57" i="1"/>
  <c r="AA58" i="1"/>
  <c r="AA59" i="1"/>
  <c r="AA60" i="1"/>
  <c r="AA56" i="1"/>
  <c r="AA55" i="1" s="1"/>
  <c r="AA46" i="1"/>
  <c r="AA44" i="1" s="1"/>
  <c r="AA47" i="1"/>
  <c r="AA48" i="1"/>
  <c r="AA49" i="1"/>
  <c r="AA50" i="1"/>
  <c r="AA51" i="1"/>
  <c r="AA52" i="1"/>
  <c r="AA53" i="1"/>
  <c r="AA45" i="1"/>
  <c r="AA38" i="1"/>
  <c r="AA39" i="1"/>
  <c r="AA40" i="1"/>
  <c r="AA41" i="1"/>
  <c r="AA42" i="1"/>
  <c r="AA37" i="1"/>
  <c r="AA36" i="1" s="1"/>
  <c r="AA30" i="1"/>
  <c r="AA31" i="1"/>
  <c r="AA32" i="1"/>
  <c r="AA33" i="1"/>
  <c r="AA28" i="1" s="1"/>
  <c r="AA34" i="1"/>
  <c r="AA29" i="1"/>
  <c r="AA2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7" i="1"/>
  <c r="Z85" i="1"/>
  <c r="Z86" i="1"/>
  <c r="Z87" i="1"/>
  <c r="Z88" i="1"/>
  <c r="Z84" i="1"/>
  <c r="Z82" i="1"/>
  <c r="Z81" i="1"/>
  <c r="Z80" i="1"/>
  <c r="Z79" i="1"/>
  <c r="Z74" i="1"/>
  <c r="Z75" i="1"/>
  <c r="Z76" i="1"/>
  <c r="Z73" i="1"/>
  <c r="Z71" i="1"/>
  <c r="Z64" i="1"/>
  <c r="Z65" i="1"/>
  <c r="Z66" i="1"/>
  <c r="Z67" i="1"/>
  <c r="Z68" i="1"/>
  <c r="Z63" i="1"/>
  <c r="Z57" i="1"/>
  <c r="Z58" i="1"/>
  <c r="Z59" i="1"/>
  <c r="Z60" i="1"/>
  <c r="Z56" i="1"/>
  <c r="Z55" i="1" s="1"/>
  <c r="Z46" i="1"/>
  <c r="Z44" i="1" s="1"/>
  <c r="Z47" i="1"/>
  <c r="Z48" i="1"/>
  <c r="Z49" i="1"/>
  <c r="Z50" i="1"/>
  <c r="Z51" i="1"/>
  <c r="Z52" i="1"/>
  <c r="Z53" i="1"/>
  <c r="Z45" i="1"/>
  <c r="Z38" i="1"/>
  <c r="Z39" i="1"/>
  <c r="Z40" i="1"/>
  <c r="Z41" i="1"/>
  <c r="Z42" i="1"/>
  <c r="Z37" i="1"/>
  <c r="Z30" i="1"/>
  <c r="Z31" i="1"/>
  <c r="Z32" i="1"/>
  <c r="Z33" i="1"/>
  <c r="Z34" i="1"/>
  <c r="Z2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7" i="1"/>
  <c r="Y85" i="1"/>
  <c r="Y86" i="1"/>
  <c r="Y87" i="1"/>
  <c r="Y88" i="1"/>
  <c r="Y84" i="1"/>
  <c r="Y82" i="1"/>
  <c r="Y81" i="1"/>
  <c r="Y80" i="1"/>
  <c r="Y79" i="1"/>
  <c r="Y76" i="1"/>
  <c r="Y75" i="1"/>
  <c r="Y74" i="1"/>
  <c r="Y73" i="1"/>
  <c r="Y71" i="1"/>
  <c r="Y64" i="1"/>
  <c r="Y65" i="1"/>
  <c r="Y66" i="1"/>
  <c r="Y67" i="1"/>
  <c r="Y68" i="1"/>
  <c r="Y63" i="1"/>
  <c r="Y57" i="1"/>
  <c r="Y58" i="1"/>
  <c r="Y59" i="1"/>
  <c r="Y60" i="1"/>
  <c r="Y56" i="1"/>
  <c r="Y55" i="1" s="1"/>
  <c r="Y46" i="1"/>
  <c r="Y47" i="1"/>
  <c r="Y48" i="1"/>
  <c r="Y49" i="1"/>
  <c r="Y50" i="1"/>
  <c r="Y51" i="1"/>
  <c r="Y52" i="1"/>
  <c r="Y53" i="1"/>
  <c r="Y45" i="1"/>
  <c r="Y38" i="1"/>
  <c r="Y39" i="1"/>
  <c r="Y40" i="1"/>
  <c r="Y41" i="1"/>
  <c r="Y42" i="1"/>
  <c r="Y37" i="1"/>
  <c r="Y30" i="1"/>
  <c r="Y31" i="1"/>
  <c r="Y32" i="1"/>
  <c r="Y33" i="1"/>
  <c r="Y34" i="1"/>
  <c r="Y2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7" i="1"/>
  <c r="R78" i="1"/>
  <c r="S78" i="1"/>
  <c r="T78" i="1"/>
  <c r="U78" i="1"/>
  <c r="V78" i="1"/>
  <c r="W78" i="1"/>
  <c r="X78" i="1"/>
  <c r="Q78" i="1"/>
  <c r="R70" i="1"/>
  <c r="S70" i="1"/>
  <c r="T70" i="1"/>
  <c r="U70" i="1"/>
  <c r="V70" i="1"/>
  <c r="W70" i="1"/>
  <c r="X70" i="1"/>
  <c r="Q70" i="1"/>
  <c r="R62" i="1"/>
  <c r="S62" i="1"/>
  <c r="T62" i="1"/>
  <c r="U62" i="1"/>
  <c r="V62" i="1"/>
  <c r="W62" i="1"/>
  <c r="X62" i="1"/>
  <c r="Q62" i="1"/>
  <c r="R55" i="1"/>
  <c r="S55" i="1"/>
  <c r="T55" i="1"/>
  <c r="U55" i="1"/>
  <c r="V55" i="1"/>
  <c r="W55" i="1"/>
  <c r="X55" i="1"/>
  <c r="Q55" i="1"/>
  <c r="R44" i="1"/>
  <c r="S44" i="1"/>
  <c r="T44" i="1"/>
  <c r="U44" i="1"/>
  <c r="V44" i="1"/>
  <c r="W44" i="1"/>
  <c r="X44" i="1"/>
  <c r="Q44" i="1"/>
  <c r="R36" i="1"/>
  <c r="S36" i="1"/>
  <c r="T36" i="1"/>
  <c r="U36" i="1"/>
  <c r="V36" i="1"/>
  <c r="W36" i="1"/>
  <c r="X36" i="1"/>
  <c r="Q36" i="1"/>
  <c r="R28" i="1"/>
  <c r="S28" i="1"/>
  <c r="T28" i="1"/>
  <c r="U28" i="1"/>
  <c r="V28" i="1"/>
  <c r="W28" i="1"/>
  <c r="X28" i="1"/>
  <c r="Q28" i="1"/>
  <c r="R6" i="1"/>
  <c r="S6" i="1"/>
  <c r="T6" i="1"/>
  <c r="U6" i="1"/>
  <c r="V6" i="1"/>
  <c r="W6" i="1"/>
  <c r="X6" i="1"/>
  <c r="Q6" i="1"/>
  <c r="M129" i="1"/>
  <c r="AA106" i="1" s="1"/>
  <c r="L129" i="1"/>
  <c r="Z106" i="1" s="1"/>
  <c r="K129" i="1"/>
  <c r="Y106" i="1" s="1"/>
  <c r="J129" i="1"/>
  <c r="I129" i="1"/>
  <c r="W106" i="1" s="1"/>
  <c r="H129" i="1"/>
  <c r="V106" i="1" s="1"/>
  <c r="G129" i="1"/>
  <c r="U106" i="1" s="1"/>
  <c r="F129" i="1"/>
  <c r="E129" i="1"/>
  <c r="D129" i="1"/>
  <c r="C129" i="1"/>
  <c r="B129" i="1"/>
  <c r="G119" i="1"/>
  <c r="F119" i="1"/>
  <c r="E119" i="1"/>
  <c r="D119" i="1"/>
  <c r="R120" i="1" s="1"/>
  <c r="C119" i="1"/>
  <c r="Q120" i="1" s="1"/>
  <c r="B11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G386" i="1"/>
  <c r="F386" i="1"/>
  <c r="E386" i="1"/>
  <c r="D386" i="1"/>
  <c r="C386" i="1"/>
  <c r="B386" i="1"/>
  <c r="G379" i="1"/>
  <c r="F379" i="1"/>
  <c r="E379" i="1"/>
  <c r="D379" i="1"/>
  <c r="C379" i="1"/>
  <c r="B379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G360" i="1"/>
  <c r="F360" i="1"/>
  <c r="E360" i="1"/>
  <c r="D360" i="1"/>
  <c r="C360" i="1"/>
  <c r="B360" i="1"/>
  <c r="G353" i="1"/>
  <c r="F353" i="1"/>
  <c r="E353" i="1"/>
  <c r="D353" i="1"/>
  <c r="C353" i="1"/>
  <c r="B353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G334" i="1"/>
  <c r="F334" i="1"/>
  <c r="E334" i="1"/>
  <c r="D334" i="1"/>
  <c r="C334" i="1"/>
  <c r="B334" i="1"/>
  <c r="G327" i="1"/>
  <c r="F327" i="1"/>
  <c r="E327" i="1"/>
  <c r="D327" i="1"/>
  <c r="C327" i="1"/>
  <c r="B327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G308" i="1"/>
  <c r="F308" i="1"/>
  <c r="E308" i="1"/>
  <c r="D308" i="1"/>
  <c r="C308" i="1"/>
  <c r="B308" i="1"/>
  <c r="G301" i="1"/>
  <c r="F301" i="1"/>
  <c r="E301" i="1"/>
  <c r="D301" i="1"/>
  <c r="C301" i="1"/>
  <c r="B301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G282" i="1"/>
  <c r="F282" i="1"/>
  <c r="E282" i="1"/>
  <c r="D282" i="1"/>
  <c r="C282" i="1"/>
  <c r="B282" i="1"/>
  <c r="G275" i="1"/>
  <c r="F275" i="1"/>
  <c r="E275" i="1"/>
  <c r="D275" i="1"/>
  <c r="C275" i="1"/>
  <c r="B275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G256" i="1"/>
  <c r="F256" i="1"/>
  <c r="E256" i="1"/>
  <c r="D256" i="1"/>
  <c r="C256" i="1"/>
  <c r="B256" i="1"/>
  <c r="G249" i="1"/>
  <c r="F249" i="1"/>
  <c r="E249" i="1"/>
  <c r="D249" i="1"/>
  <c r="C249" i="1"/>
  <c r="B249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G230" i="1"/>
  <c r="F230" i="1"/>
  <c r="E230" i="1"/>
  <c r="D230" i="1"/>
  <c r="C230" i="1"/>
  <c r="B230" i="1"/>
  <c r="G223" i="1"/>
  <c r="F223" i="1"/>
  <c r="E223" i="1"/>
  <c r="D223" i="1"/>
  <c r="C223" i="1"/>
  <c r="B223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G204" i="1"/>
  <c r="F204" i="1"/>
  <c r="E204" i="1"/>
  <c r="D204" i="1"/>
  <c r="C204" i="1"/>
  <c r="B204" i="1"/>
  <c r="G197" i="1"/>
  <c r="F197" i="1"/>
  <c r="E197" i="1"/>
  <c r="D197" i="1"/>
  <c r="C197" i="1"/>
  <c r="B197" i="1"/>
  <c r="M181" i="1"/>
  <c r="AA100" i="1" s="1"/>
  <c r="L181" i="1"/>
  <c r="K181" i="1"/>
  <c r="J181" i="1"/>
  <c r="I181" i="1"/>
  <c r="H181" i="1"/>
  <c r="G181" i="1"/>
  <c r="F181" i="1"/>
  <c r="E181" i="1"/>
  <c r="D181" i="1"/>
  <c r="C181" i="1"/>
  <c r="B181" i="1"/>
  <c r="P100" i="1" s="1"/>
  <c r="G178" i="1"/>
  <c r="F178" i="1"/>
  <c r="E178" i="1"/>
  <c r="D178" i="1"/>
  <c r="C178" i="1"/>
  <c r="B178" i="1"/>
  <c r="G171" i="1"/>
  <c r="F171" i="1"/>
  <c r="E171" i="1"/>
  <c r="D171" i="1"/>
  <c r="C171" i="1"/>
  <c r="B171" i="1"/>
  <c r="M155" i="1"/>
  <c r="L155" i="1"/>
  <c r="Z94" i="1" s="1"/>
  <c r="K155" i="1"/>
  <c r="J155" i="1"/>
  <c r="I155" i="1"/>
  <c r="H155" i="1"/>
  <c r="G155" i="1"/>
  <c r="F155" i="1"/>
  <c r="T106" i="1" s="1"/>
  <c r="E155" i="1"/>
  <c r="S106" i="1" s="1"/>
  <c r="D155" i="1"/>
  <c r="R106" i="1" s="1"/>
  <c r="C155" i="1"/>
  <c r="Q106" i="1" s="1"/>
  <c r="B155" i="1"/>
  <c r="P94" i="1" s="1"/>
  <c r="G152" i="1"/>
  <c r="F152" i="1"/>
  <c r="E152" i="1"/>
  <c r="D152" i="1"/>
  <c r="C152" i="1"/>
  <c r="B152" i="1"/>
  <c r="G145" i="1"/>
  <c r="F145" i="1"/>
  <c r="E145" i="1"/>
  <c r="D145" i="1"/>
  <c r="C145" i="1"/>
  <c r="B145" i="1"/>
  <c r="G126" i="1"/>
  <c r="F126" i="1"/>
  <c r="E126" i="1"/>
  <c r="D126" i="1"/>
  <c r="C126" i="1"/>
  <c r="B126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G100" i="1"/>
  <c r="F100" i="1"/>
  <c r="E100" i="1"/>
  <c r="D100" i="1"/>
  <c r="C100" i="1"/>
  <c r="B100" i="1"/>
  <c r="G93" i="1"/>
  <c r="F93" i="1"/>
  <c r="E93" i="1"/>
  <c r="D93" i="1"/>
  <c r="C93" i="1"/>
  <c r="B93" i="1"/>
  <c r="M77" i="1"/>
  <c r="L77" i="1"/>
  <c r="K77" i="1"/>
  <c r="J77" i="1"/>
  <c r="I77" i="1"/>
  <c r="H77" i="1"/>
  <c r="G77" i="1"/>
  <c r="F77" i="1"/>
  <c r="E77" i="1"/>
  <c r="D77" i="1"/>
  <c r="C77" i="1"/>
  <c r="B77" i="1"/>
  <c r="G74" i="1"/>
  <c r="F74" i="1"/>
  <c r="E74" i="1"/>
  <c r="D74" i="1"/>
  <c r="C74" i="1"/>
  <c r="B74" i="1"/>
  <c r="G67" i="1"/>
  <c r="F67" i="1"/>
  <c r="E67" i="1"/>
  <c r="D67" i="1"/>
  <c r="C67" i="1"/>
  <c r="B67" i="1"/>
  <c r="M51" i="1"/>
  <c r="L51" i="1"/>
  <c r="Z100" i="1" s="1"/>
  <c r="K51" i="1"/>
  <c r="Y100" i="1" s="1"/>
  <c r="J51" i="1"/>
  <c r="X100" i="1" s="1"/>
  <c r="I51" i="1"/>
  <c r="H51" i="1"/>
  <c r="G51" i="1"/>
  <c r="F51" i="1"/>
  <c r="E51" i="1"/>
  <c r="D51" i="1"/>
  <c r="C51" i="1"/>
  <c r="B51" i="1"/>
  <c r="G48" i="1"/>
  <c r="F48" i="1"/>
  <c r="E48" i="1"/>
  <c r="D48" i="1"/>
  <c r="C48" i="1"/>
  <c r="B48" i="1"/>
  <c r="P126" i="1" s="1"/>
  <c r="G41" i="1"/>
  <c r="F41" i="1"/>
  <c r="E41" i="1"/>
  <c r="D41" i="1"/>
  <c r="C41" i="1"/>
  <c r="B41" i="1"/>
  <c r="C25" i="1"/>
  <c r="Q100" i="1" s="1"/>
  <c r="D25" i="1"/>
  <c r="R100" i="1" s="1"/>
  <c r="E25" i="1"/>
  <c r="S100" i="1" s="1"/>
  <c r="F25" i="1"/>
  <c r="T94" i="1" s="1"/>
  <c r="G25" i="1"/>
  <c r="U94" i="1" s="1"/>
  <c r="H25" i="1"/>
  <c r="V100" i="1" s="1"/>
  <c r="I25" i="1"/>
  <c r="W100" i="1" s="1"/>
  <c r="J25" i="1"/>
  <c r="K25" i="1"/>
  <c r="L25" i="1"/>
  <c r="M25" i="1"/>
  <c r="B25" i="1"/>
  <c r="B22" i="1"/>
  <c r="G22" i="1"/>
  <c r="U126" i="1" s="1"/>
  <c r="F22" i="1"/>
  <c r="T126" i="1" s="1"/>
  <c r="E22" i="1"/>
  <c r="S126" i="1" s="1"/>
  <c r="D22" i="1"/>
  <c r="R126" i="1" s="1"/>
  <c r="C22" i="1"/>
  <c r="G15" i="1"/>
  <c r="U120" i="1" s="1"/>
  <c r="F15" i="1"/>
  <c r="T120" i="1" s="1"/>
  <c r="E15" i="1"/>
  <c r="D15" i="1"/>
  <c r="C15" i="1"/>
  <c r="B15" i="1"/>
  <c r="AA6" i="1" l="1"/>
  <c r="Z78" i="1"/>
  <c r="X94" i="1"/>
  <c r="W94" i="1"/>
  <c r="AY70" i="1"/>
  <c r="AZ44" i="1"/>
  <c r="P106" i="1"/>
  <c r="AX36" i="1"/>
  <c r="AY44" i="1"/>
  <c r="AZ6" i="1"/>
  <c r="AW62" i="1"/>
  <c r="AB36" i="1"/>
  <c r="U100" i="1"/>
  <c r="AZ62" i="1"/>
  <c r="R94" i="1"/>
  <c r="T100" i="1"/>
  <c r="Q94" i="1"/>
  <c r="Y28" i="1"/>
  <c r="Z36" i="1"/>
  <c r="Z62" i="1"/>
  <c r="AA70" i="1"/>
  <c r="AY6" i="1"/>
  <c r="S94" i="1"/>
  <c r="AA78" i="1"/>
  <c r="AY28" i="1"/>
  <c r="Y62" i="1"/>
  <c r="Z70" i="1"/>
  <c r="AX55" i="1"/>
  <c r="AY55" i="1"/>
  <c r="AZ28" i="1"/>
  <c r="Y44" i="1"/>
  <c r="AX6" i="1"/>
  <c r="AN36" i="1"/>
  <c r="AX70" i="1"/>
  <c r="Y78" i="1"/>
  <c r="AW6" i="1"/>
  <c r="AW44" i="1"/>
  <c r="AW78" i="1"/>
  <c r="Y6" i="1"/>
  <c r="AX28" i="1"/>
  <c r="Y36" i="1"/>
  <c r="Y70" i="1"/>
  <c r="Z6" i="1"/>
  <c r="AB6" i="1"/>
  <c r="AM70" i="1"/>
  <c r="AN70" i="1"/>
  <c r="AM36" i="1"/>
  <c r="AL70" i="1"/>
  <c r="AL28" i="1"/>
  <c r="AK70" i="1"/>
  <c r="AK28" i="1"/>
  <c r="AN78" i="1"/>
  <c r="AM78" i="1"/>
  <c r="AM62" i="1"/>
  <c r="AN62" i="1"/>
  <c r="AM55" i="1"/>
  <c r="AN55" i="1"/>
  <c r="AM44" i="1"/>
  <c r="AN44" i="1"/>
  <c r="AN28" i="1"/>
  <c r="AM28" i="1"/>
  <c r="AM6" i="1"/>
  <c r="AN6" i="1"/>
  <c r="AL78" i="1"/>
  <c r="AL62" i="1"/>
  <c r="AL55" i="1"/>
  <c r="AL44" i="1"/>
  <c r="AL36" i="1"/>
  <c r="AL6" i="1"/>
  <c r="AK78" i="1"/>
  <c r="AK62" i="1"/>
  <c r="AK61" i="1" s="1"/>
  <c r="AK55" i="1"/>
  <c r="AK44" i="1"/>
  <c r="AK36" i="1"/>
  <c r="AK6" i="1"/>
  <c r="AB78" i="1"/>
  <c r="Z28" i="1"/>
  <c r="E26" i="1"/>
  <c r="D26" i="1"/>
  <c r="F26" i="1"/>
  <c r="G364" i="1"/>
  <c r="C26" i="1"/>
  <c r="B26" i="1"/>
  <c r="G26" i="1"/>
  <c r="B390" i="1"/>
  <c r="E390" i="1"/>
  <c r="G390" i="1"/>
  <c r="C390" i="1"/>
  <c r="D390" i="1"/>
  <c r="F390" i="1"/>
  <c r="C364" i="1"/>
  <c r="D364" i="1"/>
  <c r="F364" i="1"/>
  <c r="E364" i="1"/>
  <c r="B364" i="1"/>
  <c r="D338" i="1"/>
  <c r="G338" i="1"/>
  <c r="E338" i="1"/>
  <c r="C338" i="1"/>
  <c r="F338" i="1"/>
  <c r="B338" i="1"/>
  <c r="E312" i="1"/>
  <c r="C312" i="1"/>
  <c r="F312" i="1"/>
  <c r="D312" i="1"/>
  <c r="G312" i="1"/>
  <c r="B312" i="1"/>
  <c r="D286" i="1"/>
  <c r="E286" i="1"/>
  <c r="C286" i="1"/>
  <c r="F286" i="1"/>
  <c r="G286" i="1"/>
  <c r="B286" i="1"/>
  <c r="C260" i="1"/>
  <c r="D260" i="1"/>
  <c r="E260" i="1"/>
  <c r="G260" i="1"/>
  <c r="F260" i="1"/>
  <c r="B260" i="1"/>
  <c r="F234" i="1"/>
  <c r="E234" i="1"/>
  <c r="D234" i="1"/>
  <c r="C234" i="1"/>
  <c r="G234" i="1"/>
  <c r="B234" i="1"/>
  <c r="F208" i="1"/>
  <c r="D208" i="1"/>
  <c r="C208" i="1"/>
  <c r="E208" i="1"/>
  <c r="G208" i="1"/>
  <c r="B208" i="1"/>
  <c r="B182" i="1"/>
  <c r="C182" i="1"/>
  <c r="G182" i="1"/>
  <c r="F182" i="1"/>
  <c r="E182" i="1"/>
  <c r="D182" i="1"/>
  <c r="F156" i="1"/>
  <c r="E156" i="1"/>
  <c r="C156" i="1"/>
  <c r="D156" i="1"/>
  <c r="G156" i="1"/>
  <c r="B156" i="1"/>
  <c r="E130" i="1"/>
  <c r="S107" i="1" s="1"/>
  <c r="F130" i="1"/>
  <c r="C130" i="1"/>
  <c r="D130" i="1"/>
  <c r="G130" i="1"/>
  <c r="B130" i="1"/>
  <c r="D104" i="1"/>
  <c r="E104" i="1"/>
  <c r="F104" i="1"/>
  <c r="C104" i="1"/>
  <c r="G104" i="1"/>
  <c r="B104" i="1"/>
  <c r="E78" i="1"/>
  <c r="C78" i="1"/>
  <c r="G78" i="1"/>
  <c r="F78" i="1"/>
  <c r="D78" i="1"/>
  <c r="B78" i="1"/>
  <c r="E52" i="1"/>
  <c r="D52" i="1"/>
  <c r="G52" i="1"/>
  <c r="C52" i="1"/>
  <c r="F52" i="1"/>
  <c r="B52" i="1"/>
  <c r="P101" i="1" l="1"/>
  <c r="P95" i="1"/>
  <c r="S95" i="1"/>
  <c r="S101" i="1"/>
  <c r="U95" i="1"/>
  <c r="U101" i="1"/>
  <c r="R95" i="1"/>
  <c r="R101" i="1"/>
  <c r="P107" i="1"/>
  <c r="R107" i="1"/>
  <c r="Q95" i="1"/>
  <c r="Q101" i="1"/>
  <c r="T95" i="1"/>
  <c r="T101" i="1"/>
  <c r="U107" i="1"/>
  <c r="Q107" i="1"/>
  <c r="T107" i="1"/>
</calcChain>
</file>

<file path=xl/sharedStrings.xml><?xml version="1.0" encoding="utf-8"?>
<sst xmlns="http://schemas.openxmlformats.org/spreadsheetml/2006/main" count="1039" uniqueCount="150">
  <si>
    <t>NutriLearnVR - User Test Evaluation</t>
  </si>
  <si>
    <t>User 1</t>
  </si>
  <si>
    <t>User Data</t>
  </si>
  <si>
    <t>Gender</t>
  </si>
  <si>
    <t>Age</t>
  </si>
  <si>
    <t>Height</t>
  </si>
  <si>
    <t>Weight</t>
  </si>
  <si>
    <t>Selection Data</t>
  </si>
  <si>
    <t>kcal sum</t>
  </si>
  <si>
    <t>carbs sum</t>
  </si>
  <si>
    <t>sugar sum</t>
  </si>
  <si>
    <t>protein sum</t>
  </si>
  <si>
    <t>fats sum</t>
  </si>
  <si>
    <t>saturated fats sum</t>
  </si>
  <si>
    <t>MarketScene</t>
  </si>
  <si>
    <t>#fruits/vegetables</t>
  </si>
  <si>
    <t>#nuts</t>
  </si>
  <si>
    <t>#whole grain</t>
  </si>
  <si>
    <t>#dairy</t>
  </si>
  <si>
    <t>nutri value</t>
  </si>
  <si>
    <t>Food Products Information</t>
  </si>
  <si>
    <t>Category / Food Product</t>
  </si>
  <si>
    <t>#selected</t>
  </si>
  <si>
    <t>#deselected</t>
  </si>
  <si>
    <t>#held</t>
  </si>
  <si>
    <t>avg time held</t>
  </si>
  <si>
    <t>Fruits / Vegetables</t>
  </si>
  <si>
    <t>Apple</t>
  </si>
  <si>
    <t>Avocado</t>
  </si>
  <si>
    <t>Banana</t>
  </si>
  <si>
    <t>Pear</t>
  </si>
  <si>
    <t>Mushroom</t>
  </si>
  <si>
    <t>Cucumber</t>
  </si>
  <si>
    <t>Garlic</t>
  </si>
  <si>
    <t>Green Bean</t>
  </si>
  <si>
    <t>Carrot</t>
  </si>
  <si>
    <t>Potato</t>
  </si>
  <si>
    <t>Corn</t>
  </si>
  <si>
    <t>Tangerine</t>
  </si>
  <si>
    <t>Orange</t>
  </si>
  <si>
    <t>Bell Pepper</t>
  </si>
  <si>
    <t>Plum</t>
  </si>
  <si>
    <t>Radish</t>
  </si>
  <si>
    <t>Red Onion</t>
  </si>
  <si>
    <t>Tomato</t>
  </si>
  <si>
    <t>Lemon</t>
  </si>
  <si>
    <t>Zucchini</t>
  </si>
  <si>
    <t>Onion</t>
  </si>
  <si>
    <t>Cashew Nuts</t>
  </si>
  <si>
    <t>Peanuts</t>
  </si>
  <si>
    <t>Hazelnuts</t>
  </si>
  <si>
    <t>Almonds</t>
  </si>
  <si>
    <t>Walnuts</t>
  </si>
  <si>
    <t>Whole Grain</t>
  </si>
  <si>
    <t>Oats</t>
  </si>
  <si>
    <t>Bread</t>
  </si>
  <si>
    <t>Flour</t>
  </si>
  <si>
    <t>Muesli</t>
  </si>
  <si>
    <t>Nuts/legumes</t>
  </si>
  <si>
    <t>Sunflower Seeds</t>
  </si>
  <si>
    <t>Crispbread</t>
  </si>
  <si>
    <t>Rice</t>
  </si>
  <si>
    <t>Animal Products</t>
  </si>
  <si>
    <t>Egg</t>
  </si>
  <si>
    <t>Minced Meat</t>
  </si>
  <si>
    <t>Cold Cuts</t>
  </si>
  <si>
    <t>Chicken Breast</t>
  </si>
  <si>
    <t>Chicken Legs</t>
  </si>
  <si>
    <t>Honey</t>
  </si>
  <si>
    <t>Wiener Sausage</t>
  </si>
  <si>
    <t>Dairy Products</t>
  </si>
  <si>
    <t>Butter</t>
  </si>
  <si>
    <t>Clarified Butter</t>
  </si>
  <si>
    <t>Camembert</t>
  </si>
  <si>
    <t>Salami</t>
  </si>
  <si>
    <t>Sour Cream</t>
  </si>
  <si>
    <t>Oat Milk</t>
  </si>
  <si>
    <t>Bakery Products</t>
  </si>
  <si>
    <t>Yeast Bread</t>
  </si>
  <si>
    <t>Pain au Chocolat</t>
  </si>
  <si>
    <t>Cornflakes</t>
  </si>
  <si>
    <t>Sugar (brown)</t>
  </si>
  <si>
    <t>Whitebread</t>
  </si>
  <si>
    <t>Zwieback</t>
  </si>
  <si>
    <t>Dishes</t>
  </si>
  <si>
    <t>Bratwurst</t>
  </si>
  <si>
    <t>Crepe with Cheese</t>
  </si>
  <si>
    <t>Crepe with Nutella</t>
  </si>
  <si>
    <t>Crepe Plain</t>
  </si>
  <si>
    <t>Fried Egg</t>
  </si>
  <si>
    <t>Butter Toast</t>
  </si>
  <si>
    <t>Miscellaneous</t>
  </si>
  <si>
    <t>Pasta</t>
  </si>
  <si>
    <t>Jam</t>
  </si>
  <si>
    <t>Preserved Mushrooms</t>
  </si>
  <si>
    <t>Mayonnaise</t>
  </si>
  <si>
    <t>Nutella</t>
  </si>
  <si>
    <t>Preserved Tuna</t>
  </si>
  <si>
    <t>Balsamico</t>
  </si>
  <si>
    <t>Oil</t>
  </si>
  <si>
    <t>Orange Juice</t>
  </si>
  <si>
    <t>MarketSceneReduced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</si>
  <si>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</si>
  <si>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</si>
  <si>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</si>
  <si>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</si>
  <si>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</si>
  <si>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</si>
  <si>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</si>
  <si>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</si>
  <si>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</si>
  <si>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</si>
  <si>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</si>
  <si>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</si>
  <si>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</si>
  <si>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</si>
  <si>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Kinder Choco Fresh</t>
  </si>
  <si>
    <t>male</t>
  </si>
  <si>
    <t>energy consumption</t>
  </si>
  <si>
    <t>nutrition knowledge</t>
  </si>
  <si>
    <t>#stars</t>
  </si>
  <si>
    <t>Scene #</t>
  </si>
  <si>
    <t>Change between Runs</t>
  </si>
  <si>
    <t>kcal</t>
  </si>
  <si>
    <t>carbs</t>
  </si>
  <si>
    <t>sugar</t>
  </si>
  <si>
    <t>protein</t>
  </si>
  <si>
    <t>fats</t>
  </si>
  <si>
    <t>saturated fats</t>
  </si>
  <si>
    <t>relation to consumption</t>
  </si>
  <si>
    <t>female</t>
  </si>
  <si>
    <t>avg time until release</t>
  </si>
  <si>
    <t>avg time until deselect</t>
  </si>
  <si>
    <t>avg time until select</t>
  </si>
  <si>
    <t>global</t>
  </si>
  <si>
    <t>time held</t>
  </si>
  <si>
    <t>time until select</t>
  </si>
  <si>
    <t>time until release</t>
  </si>
  <si>
    <t>time until deselect</t>
  </si>
  <si>
    <t>#released</t>
  </si>
  <si>
    <t>Scene Change total:</t>
  </si>
  <si>
    <t>Scene Change Full -&gt; Reduced:</t>
  </si>
  <si>
    <t>Scene Change Reduced -&gt; Full:</t>
  </si>
  <si>
    <t>Average Selection total:</t>
  </si>
  <si>
    <t>Average Selection Full:</t>
  </si>
  <si>
    <t>Average Selection Reduced:</t>
  </si>
  <si>
    <t>Average user:</t>
  </si>
  <si>
    <t>#Products</t>
  </si>
  <si>
    <t>Full Scene</t>
  </si>
  <si>
    <t>Reduced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</si>
</sst>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6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4" fillId="0" borderId="12" xfId="0" applyFont="1" applyBorder="1"/>
    <xf numFmtId="0" fontId="5" fillId="0" borderId="12" xfId="0" applyFont="1" applyBorder="1"/>
    <xf numFmtId="0" fontId="6" fillId="0" borderId="12" xfId="0" applyFont="1" applyBorder="1"/>
    <xf numFmtId="0" fontId="2" fillId="0" borderId="12" xfId="0" applyFont="1" applyBorder="1"/>
    <xf numFmtId="0" fontId="1" fillId="0" borderId="12" xfId="0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1" fillId="0" borderId="9" xfId="0" applyFont="1" applyBorder="1"/>
    <xf numFmtId="164" fontId="0" fillId="0" borderId="0" xfId="0" applyNumberFormat="1"/>
    <xf numFmtId="164" fontId="0" fillId="0" borderId="4" xfId="0" applyNumberFormat="1" applyBorder="1"/>
    <xf numFmtId="0" fontId="0" fillId="0" borderId="24" xfId="0" applyBorder="1"/>
    <xf numFmtId="164" fontId="1" fillId="0" borderId="0" xfId="0" applyNumberFormat="1" applyFont="1"/>
    <xf numFmtId="164" fontId="1" fillId="0" borderId="26" xfId="0" applyNumberFormat="1" applyFont="1" applyBorder="1"/>
    <xf numFmtId="0" fontId="1" fillId="0" borderId="24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47" fontId="0" fillId="0" borderId="0" xfId="0" applyNumberFormat="1"/>
    <xf numFmtId="0" fontId="0" fillId="0" borderId="27" xfId="0" applyBorder="1"/>
    <xf numFmtId="0" fontId="1" fillId="0" borderId="6" xfId="0" applyFont="1" applyBorder="1"/>
    <xf numFmtId="164" fontId="7" fillId="0" borderId="0" xfId="0" applyNumberFormat="1" applyFont="1"/>
    <xf numFmtId="0" fontId="0" fillId="0" borderId="4" xfId="0" applyBorder="1"/>
    <xf numFmtId="0" fontId="1" fillId="0" borderId="4" xfId="0" applyFont="1" applyBorder="1"/>
    <xf numFmtId="0" fontId="5" fillId="0" borderId="0" xfId="0" applyFont="1"/>
    <xf numFmtId="0" fontId="3" fillId="0" borderId="0" xfId="0" applyFont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Tabelle1!$BC$18</c:f>
              <c:strCache>
                <c:ptCount val="1"/>
                <c:pt idx="0">
                  <c:v>avg time held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Tabelle1!$BB$19:$BB$26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Tabelle1!$BC$19:$BC$26</c:f>
              <c:numCache>
                <c:formatCode>mm:ss.000</c:formatCode>
                <c:ptCount val="8"/>
                <c:pt idx="0">
                  <c:v>3.2667513375738205E-5</c:v>
                </c:pt>
                <c:pt idx="1">
                  <c:v>4.0827769816774441E-5</c:v>
                </c:pt>
                <c:pt idx="2">
                  <c:v>4.0040120072557938E-5</c:v>
                </c:pt>
                <c:pt idx="3">
                  <c:v>2.5792847293667126E-5</c:v>
                </c:pt>
                <c:pt idx="4">
                  <c:v>2.0083577736428614E-5</c:v>
                </c:pt>
                <c:pt idx="5">
                  <c:v>2.1393999240642761E-5</c:v>
                </c:pt>
                <c:pt idx="6">
                  <c:v>1.96474408436214E-5</c:v>
                </c:pt>
                <c:pt idx="7">
                  <c:v>3.3942728223388866E-5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E8B-AF3B-CD213EC85474}"/>
            </c:ext>
          </c:extLst>
        </c:ser>
        <c:ser>
          <c:idx val="1"/>
          <c:order val="1"/>
          <c:tx>
            <c:strRef>
              <c:f>Tabelle1!$BD$18</c:f>
              <c:strCache>
                <c:ptCount val="1"/>
                <c:pt idx="0">
                  <c:v>avg time until select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Tabelle1!$BB$19:$BB$26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Tabelle1!$BD$19:$BD$26</c:f>
              <c:numCache>
                <c:formatCode>mm:ss.000</c:formatCode>
                <c:ptCount val="8"/>
                <c:pt idx="0">
                  <c:v>3.40097991466481E-5</c:v>
                </c:pt>
                <c:pt idx="1">
                  <c:v>2.9949427726337446E-5</c:v>
                </c:pt>
                <c:pt idx="2">
                  <c:v>4.1349210176611798E-5</c:v>
                </c:pt>
                <c:pt idx="3">
                  <c:v>2.1896174969863242E-5</c:v>
                </c:pt>
                <c:pt idx="4">
                  <c:v>2.270686039462081E-5</c:v>
                </c:pt>
                <c:pt idx="5">
                  <c:v>1.6200167181069963E-5</c:v>
                </c:pt>
                <c:pt idx="6">
                  <c:v>1.0201742541152261E-5</c:v>
                </c:pt>
                <c:pt idx="7">
                  <c:v>4.0407629243827157E-5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E8B-AF3B-CD213EC85474}"/>
            </c:ext>
          </c:extLst>
        </c:ser>
        <c:ser>
          <c:idx val="2"/>
          <c:order val="2"/>
          <c:tx>
            <c:strRef>
              <c:f>Tabelle1!$BE$18</c:f>
              <c:strCache>
                <c:ptCount val="1"/>
                <c:pt idx="0">
                  <c:v>avg time until release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Tabelle1!$BB$19:$BB$26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Tabelle1!$BE$19:$BE$26</c:f>
              <c:numCache>
                <c:formatCode>mm:ss.000</c:formatCode>
                <c:ptCount val="8"/>
                <c:pt idx="0">
                  <c:v>2.4034629905202824E-5</c:v>
                </c:pt>
                <c:pt idx="1">
                  <c:v>4.8940586419753091E-5</c:v>
                </c:pt>
                <c:pt idx="2">
                  <c:v>4.3094698431069955E-5</c:v>
                </c:pt>
                <c:pt idx="3">
                  <c:v>2.7710048010973934E-5</c:v>
                </c:pt>
                <c:pt idx="4">
                  <c:v>2.2874020655270654E-5</c:v>
                </c:pt>
                <c:pt idx="5">
                  <c:v>2.4772573828563411E-5</c:v>
                </c:pt>
                <c:pt idx="6">
                  <c:v>2.7275720164609054E-5</c:v>
                </c:pt>
                <c:pt idx="7">
                  <c:v>3.3659507275132271E-5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E8B-AF3B-CD213EC85474}"/>
            </c:ext>
          </c:extLst>
        </c:ser>
        <c:ser>
          <c:idx val="3"/>
          <c:order val="3"/>
          <c:tx>
            <c:strRef>
              <c:f>Tabelle1!$BF$18</c:f>
              <c:strCache>
                <c:ptCount val="1"/>
                <c:pt idx="0">
                  <c:v>avg time until deselect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Tabelle1!$BB$19:$BB$26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Tabelle1!$BF$19:$BF$26</c:f>
              <c:numCache>
                <c:formatCode>mm:ss.000</c:formatCode>
                <c:ptCount val="8"/>
                <c:pt idx="0">
                  <c:v>2.2663483796296297E-6</c:v>
                </c:pt>
                <c:pt idx="1">
                  <c:v>0</c:v>
                </c:pt>
                <c:pt idx="2">
                  <c:v>6.3681520061728411E-7</c:v>
                </c:pt>
                <c:pt idx="3">
                  <c:v>3.2235939643347056E-7</c:v>
                </c:pt>
                <c:pt idx="4">
                  <c:v>2.4554843304843308E-7</c:v>
                </c:pt>
                <c:pt idx="5">
                  <c:v>3.8290895061728398E-7</c:v>
                </c:pt>
                <c:pt idx="6">
                  <c:v>7.4652777777777777E-7</c:v>
                </c:pt>
                <c:pt idx="7">
                  <c:v>5.289351851851852E-7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E8B-AF3B-CD213EC8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25456"/>
        <c:axId val="1626233376"/>
      </c:lineChart>
      <c:catAx>
        <c:axId val="15826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Food 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233376"/>
        <c:crosses val="autoZero"/>
        <c:auto val="1"/>
        <c:lblAlgn val="ctr"/>
        <c:lblOffset val="100"/>
        <c:noMultiLvlLbl val="0"/>
      </c:catAx>
      <c:valAx>
        <c:axId val="1626233376"/>
        <c:scaling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per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25456"/>
        <c:crosses val="autoZero"/>
        <c:crossBetween val="between"/>
        <c:majorUnit val="1.0000000000000004E-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Tabelle1!$BC$5</c:f>
              <c:strCache>
                <c:ptCount val="1"/>
                <c:pt idx="0">
                  <c:v>avg time held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Tabelle1!$BB$6:$BB$13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Tabelle1!$BC$6:$BC$13</c:f>
              <c:numCache>
                <c:formatCode>mm:ss.000</c:formatCode>
                <c:ptCount val="8"/>
                <c:pt idx="0">
                  <c:v>2.8409056229558057E-5</c:v>
                </c:pt>
                <c:pt idx="1">
                  <c:v>3.2348234953703699E-5</c:v>
                </c:pt>
                <c:pt idx="2">
                  <c:v>7.1950832182694392E-5</c:v>
                </c:pt>
                <c:pt idx="3">
                  <c:v>4.1500417846874132E-5</c:v>
                </c:pt>
                <c:pt idx="4">
                  <c:v>3.5386540032679744E-5</c:v>
                </c:pt>
                <c:pt idx="5">
                  <c:v>6.3880808337380408E-5</c:v>
                </c:pt>
                <c:pt idx="6">
                  <c:v>3.4865088550852441E-5</c:v>
                </c:pt>
                <c:pt idx="7">
                  <c:v>4.2662836114559464E-5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4-41FB-B3EE-E3D1C69A70E4}"/>
            </c:ext>
          </c:extLst>
        </c:ser>
        <c:ser>
          <c:idx val="1"/>
          <c:order val="1"/>
          <c:tx>
            <c:strRef>
              <c:f>Tabelle1!$BD$5</c:f>
              <c:strCache>
                <c:ptCount val="1"/>
                <c:pt idx="0">
                  <c:v>avg time until select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Tabelle1!$BB$6:$BB$13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Tabelle1!$BD$6:$BD$13</c:f>
              <c:numCache>
                <c:formatCode>mm:ss.000</c:formatCode>
                <c:ptCount val="8"/>
                <c:pt idx="0">
                  <c:v>3.027026822039843E-5</c:v>
                </c:pt>
                <c:pt idx="1">
                  <c:v>3.1716579861111112E-5</c:v>
                </c:pt>
                <c:pt idx="2">
                  <c:v>8.6944428369341558E-5</c:v>
                </c:pt>
                <c:pt idx="3">
                  <c:v>3.7396043771043768E-5</c:v>
                </c:pt>
                <c:pt idx="4">
                  <c:v>5.6450823045267488E-5</c:v>
                </c:pt>
                <c:pt idx="5">
                  <c:v>5.221212705761317E-5</c:v>
                </c:pt>
                <c:pt idx="6">
                  <c:v>2.9378858024691355E-5</c:v>
                </c:pt>
                <c:pt idx="7">
                  <c:v>3.6240008914193696E-5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1FB-B3EE-E3D1C69A70E4}"/>
            </c:ext>
          </c:extLst>
        </c:ser>
        <c:ser>
          <c:idx val="2"/>
          <c:order val="2"/>
          <c:tx>
            <c:strRef>
              <c:f>Tabelle1!$BE$5</c:f>
              <c:strCache>
                <c:ptCount val="1"/>
                <c:pt idx="0">
                  <c:v>avg time until release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Tabelle1!$BB$6:$BB$13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Tabelle1!$BE$6:$BE$13</c:f>
              <c:numCache>
                <c:formatCode>mm:ss.000</c:formatCode>
                <c:ptCount val="8"/>
                <c:pt idx="0">
                  <c:v>2.8607291666666675E-5</c:v>
                </c:pt>
                <c:pt idx="1">
                  <c:v>2.7504055101277324E-5</c:v>
                </c:pt>
                <c:pt idx="2">
                  <c:v>6.0562177662872106E-5</c:v>
                </c:pt>
                <c:pt idx="3">
                  <c:v>4.6286477725520936E-5</c:v>
                </c:pt>
                <c:pt idx="4">
                  <c:v>3.5613131981187534E-5</c:v>
                </c:pt>
                <c:pt idx="5">
                  <c:v>5.7253115647212871E-5</c:v>
                </c:pt>
                <c:pt idx="6">
                  <c:v>3.7219942480359141E-5</c:v>
                </c:pt>
                <c:pt idx="7">
                  <c:v>4.1034848484848483E-5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4-41FB-B3EE-E3D1C69A70E4}"/>
            </c:ext>
          </c:extLst>
        </c:ser>
        <c:ser>
          <c:idx val="3"/>
          <c:order val="3"/>
          <c:tx>
            <c:strRef>
              <c:f>Tabelle1!$BF$5</c:f>
              <c:strCache>
                <c:ptCount val="1"/>
                <c:pt idx="0">
                  <c:v>avg time until deselect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Tabelle1!$BB$6:$BB$13</c:f>
              <c:strCache>
                <c:ptCount val="8"/>
                <c:pt idx="0">
                  <c:v>Fruits / Vegetables</c:v>
                </c:pt>
                <c:pt idx="1">
                  <c:v>Nuts/legumes</c:v>
                </c:pt>
                <c:pt idx="2">
                  <c:v>Whole Grain</c:v>
                </c:pt>
                <c:pt idx="3">
                  <c:v>Animal Products</c:v>
                </c:pt>
                <c:pt idx="4">
                  <c:v>Dairy Products</c:v>
                </c:pt>
                <c:pt idx="5">
                  <c:v>Bakery Products</c:v>
                </c:pt>
                <c:pt idx="6">
                  <c:v>Dishes</c:v>
                </c:pt>
                <c:pt idx="7">
                  <c:v>Miscellaneous</c:v>
                </c:pt>
              </c:strCache>
            </c:strRef>
          </c:cat>
          <c:val>
            <c:numRef>
              <c:f>Tabelle1!$BF$6:$BF$13</c:f>
              <c:numCache>
                <c:formatCode>mm:ss.000</c:formatCode>
                <c:ptCount val="8"/>
                <c:pt idx="0">
                  <c:v>8.1420717592592599E-6</c:v>
                </c:pt>
                <c:pt idx="1">
                  <c:v>1.5764531893004115E-5</c:v>
                </c:pt>
                <c:pt idx="2">
                  <c:v>6.0525977366255149E-6</c:v>
                </c:pt>
                <c:pt idx="3">
                  <c:v>1.3639403292181071E-5</c:v>
                </c:pt>
                <c:pt idx="4">
                  <c:v>1.743055555555556E-5</c:v>
                </c:pt>
                <c:pt idx="5">
                  <c:v>6.0667438271604947E-6</c:v>
                </c:pt>
                <c:pt idx="6">
                  <c:v>3.1674382716049382E-6</c:v>
                </c:pt>
                <c:pt idx="7">
                  <c:v>5.9768518518518511E-6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4-41FB-B3EE-E3D1C69A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25456"/>
        <c:axId val="1626233376"/>
      </c:lineChart>
      <c:catAx>
        <c:axId val="15826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Food 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233376"/>
        <c:crosses val="autoZero"/>
        <c:auto val="1"/>
        <c:lblAlgn val="ctr"/>
        <c:lblOffset val="100"/>
        <c:noMultiLvlLbl val="0"/>
      </c:catAx>
      <c:valAx>
        <c:axId val="16262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per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m:ss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352425</xdr:colOff>
      <xdr:row>29</xdr:row>
      <xdr:rowOff>114300</xdr:rowOff>
    </xdr:from>
    <xdr:to>
      <xdr:col>65</xdr:col>
      <xdr:colOff>138546</xdr:colOff>
      <xdr:row>69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A88DC2-FD7D-F8EE-09DF-F8E22FAB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207819</xdr:colOff>
      <xdr:row>5</xdr:row>
      <xdr:rowOff>34637</xdr:rowOff>
    </xdr:from>
    <xdr:to>
      <xdr:col>80</xdr:col>
      <xdr:colOff>253712</xdr:colOff>
      <xdr:row>44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1D20BB-0C98-4B8B-9EB6-607576485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8817-CD74-4526-AA1F-0897294D720D}">
  <dimension ref="A1:JE392"/>
  <sheetViews>
    <sheetView tabSelected="1" topLeftCell="K44" zoomScale="85" zoomScaleNormal="85" workbookViewId="0">
      <selection activeCell="AE68" sqref="AE68"/>
    </sheetView>
  </sheetViews>
  <sheetFormatPr baseColWidth="10" defaultRowHeight="15" x14ac:dyDescent="0.25"/>
  <cols>
    <col min="1" max="1" width="23.5703125" bestFit="1" customWidth="1"/>
    <col min="3" max="3" width="12.28515625" bestFit="1" customWidth="1"/>
    <col min="5" max="5" width="13.5703125" bestFit="1" customWidth="1"/>
    <col min="6" max="7" width="19.28515625" bestFit="1" customWidth="1"/>
    <col min="8" max="8" width="17.42578125" bestFit="1" customWidth="1"/>
    <col min="10" max="10" width="12.42578125" bestFit="1" customWidth="1"/>
    <col min="16" max="16" width="24.7109375" customWidth="1"/>
    <col min="17" max="17" width="10" bestFit="1" customWidth="1"/>
    <col min="18" max="18" width="12.28515625" bestFit="1" customWidth="1"/>
    <col min="19" max="19" width="19.28515625" bestFit="1" customWidth="1"/>
    <col min="20" max="20" width="10.140625" bestFit="1" customWidth="1"/>
    <col min="21" max="21" width="9.7109375" bestFit="1" customWidth="1"/>
    <col min="22" max="22" width="16.140625" bestFit="1" customWidth="1"/>
    <col min="23" max="23" width="17.42578125" bestFit="1" customWidth="1"/>
    <col min="24" max="24" width="18.42578125" bestFit="1" customWidth="1"/>
    <col min="25" max="25" width="13.5703125" bestFit="1" customWidth="1"/>
    <col min="26" max="26" width="20" bestFit="1" customWidth="1"/>
    <col min="27" max="27" width="21.42578125" bestFit="1" customWidth="1"/>
    <col min="28" max="28" width="22.42578125" bestFit="1" customWidth="1"/>
    <col min="29" max="29" width="12.5703125" bestFit="1" customWidth="1"/>
    <col min="30" max="30" width="12.28515625" bestFit="1" customWidth="1"/>
    <col min="31" max="31" width="9.140625" bestFit="1" customWidth="1"/>
    <col min="32" max="32" width="13.5703125" bestFit="1" customWidth="1"/>
    <col min="33" max="33" width="20.140625" bestFit="1" customWidth="1"/>
    <col min="34" max="34" width="21.5703125" bestFit="1" customWidth="1"/>
    <col min="35" max="35" width="22.5703125" bestFit="1" customWidth="1"/>
    <col min="36" max="36" width="18.42578125" bestFit="1" customWidth="1"/>
    <col min="37" max="37" width="13.5703125" bestFit="1" customWidth="1"/>
    <col min="38" max="38" width="20.28515625" bestFit="1" customWidth="1"/>
    <col min="39" max="39" width="13.7109375" bestFit="1" customWidth="1"/>
    <col min="40" max="40" width="20.140625" bestFit="1" customWidth="1"/>
    <col min="41" max="41" width="12.5703125" bestFit="1" customWidth="1"/>
    <col min="42" max="42" width="22.42578125" bestFit="1" customWidth="1"/>
    <col min="46" max="46" width="16.140625" bestFit="1" customWidth="1"/>
    <col min="47" max="47" width="17.42578125" bestFit="1" customWidth="1"/>
    <col min="48" max="48" width="18.42578125" bestFit="1" customWidth="1"/>
    <col min="49" max="49" width="13.5703125" bestFit="1" customWidth="1"/>
    <col min="50" max="50" width="20" bestFit="1" customWidth="1"/>
    <col min="51" max="51" width="21.42578125" bestFit="1" customWidth="1"/>
    <col min="52" max="52" width="22.42578125" bestFit="1" customWidth="1"/>
    <col min="54" max="54" width="17.85546875" bestFit="1" customWidth="1"/>
    <col min="55" max="55" width="13.5703125" bestFit="1" customWidth="1"/>
    <col min="56" max="56" width="20" bestFit="1" customWidth="1"/>
    <col min="57" max="57" width="21.42578125" bestFit="1" customWidth="1"/>
    <col min="58" max="58" width="22.42578125" bestFit="1" customWidth="1"/>
  </cols>
  <sheetData>
    <row r="1" spans="1:254" ht="21" x14ac:dyDescent="0.35">
      <c r="A1" s="49" t="s">
        <v>0</v>
      </c>
      <c r="B1" s="50"/>
      <c r="C1" s="50"/>
      <c r="D1" s="50"/>
      <c r="N1" s="14"/>
    </row>
    <row r="2" spans="1:254" x14ac:dyDescent="0.25">
      <c r="N2" s="14"/>
      <c r="P2" s="3" t="s">
        <v>20</v>
      </c>
    </row>
    <row r="3" spans="1:254" ht="15.75" x14ac:dyDescent="0.25">
      <c r="A3" s="2" t="s">
        <v>1</v>
      </c>
      <c r="N3" s="17"/>
      <c r="Q3" s="3" t="s">
        <v>134</v>
      </c>
      <c r="AC3" t="s">
        <v>101</v>
      </c>
      <c r="AF3" s="2"/>
      <c r="AO3" t="s">
        <v>14</v>
      </c>
      <c r="AS3" s="2"/>
      <c r="BF3" s="2"/>
      <c r="BS3" s="2"/>
      <c r="CF3" s="2"/>
      <c r="CS3" s="2"/>
      <c r="DF3" s="2"/>
      <c r="DS3" s="2"/>
      <c r="EF3" s="2"/>
      <c r="ES3" s="2"/>
      <c r="FF3" s="2"/>
      <c r="FS3" s="2"/>
      <c r="GF3" s="2"/>
      <c r="GS3" s="2"/>
      <c r="HF3" s="2"/>
      <c r="HS3" s="2"/>
      <c r="IF3" s="2"/>
      <c r="IS3" s="2"/>
    </row>
    <row r="4" spans="1:254" ht="15.75" x14ac:dyDescent="0.25">
      <c r="N4" s="14"/>
      <c r="Y4" s="45">
        <f>Y6/$O$6</f>
        <v>3.1714043632113922E-5</v>
      </c>
      <c r="Z4" s="45">
        <f t="shared" ref="Z4:AB4" si="0">Z6/$O$6</f>
        <v>3.4805678035474042E-5</v>
      </c>
      <c r="AA4" s="45">
        <f t="shared" si="0"/>
        <v>3.1604739169973552E-5</v>
      </c>
      <c r="AB4" s="45">
        <f t="shared" si="0"/>
        <v>3.0645438762626263E-6</v>
      </c>
      <c r="AK4" s="45">
        <f>AK6/$O$6</f>
        <v>3.2667513375738205E-5</v>
      </c>
      <c r="AL4" s="45">
        <f t="shared" ref="AL4:AN4" si="1">AL6/$O$6</f>
        <v>3.40097991466481E-5</v>
      </c>
      <c r="AM4" s="45">
        <f t="shared" si="1"/>
        <v>2.4034629905202824E-5</v>
      </c>
      <c r="AN4" s="45">
        <f t="shared" si="1"/>
        <v>2.2663483796296297E-6</v>
      </c>
      <c r="AW4" s="45">
        <f>AW6/$O$6</f>
        <v>2.8409056229558057E-5</v>
      </c>
      <c r="AX4" s="45">
        <f t="shared" ref="AX4:AZ4" si="2">AX6/$O$6</f>
        <v>3.027026822039843E-5</v>
      </c>
      <c r="AY4" s="45">
        <f t="shared" si="2"/>
        <v>2.8607291666666675E-5</v>
      </c>
      <c r="AZ4" s="45">
        <f t="shared" si="2"/>
        <v>8.1420717592592599E-6</v>
      </c>
      <c r="BB4" s="16" t="s">
        <v>148</v>
      </c>
    </row>
    <row r="5" spans="1:254" ht="16.5" thickBot="1" x14ac:dyDescent="0.3">
      <c r="A5" s="3" t="s">
        <v>2</v>
      </c>
      <c r="N5" s="18"/>
      <c r="O5" t="s">
        <v>147</v>
      </c>
      <c r="P5" s="32" t="s">
        <v>21</v>
      </c>
      <c r="Q5" s="13" t="s">
        <v>22</v>
      </c>
      <c r="R5" s="13" t="s">
        <v>23</v>
      </c>
      <c r="S5" s="13" t="s">
        <v>24</v>
      </c>
      <c r="T5" s="13" t="s">
        <v>139</v>
      </c>
      <c r="U5" s="13" t="s">
        <v>135</v>
      </c>
      <c r="V5" s="13" t="s">
        <v>136</v>
      </c>
      <c r="W5" s="13" t="s">
        <v>137</v>
      </c>
      <c r="X5" s="13" t="s">
        <v>138</v>
      </c>
      <c r="Y5" s="13" t="s">
        <v>25</v>
      </c>
      <c r="Z5" s="13" t="s">
        <v>133</v>
      </c>
      <c r="AA5" s="13" t="s">
        <v>131</v>
      </c>
      <c r="AB5" s="31" t="s">
        <v>132</v>
      </c>
      <c r="AC5" s="13" t="s">
        <v>22</v>
      </c>
      <c r="AD5" s="13" t="s">
        <v>23</v>
      </c>
      <c r="AE5" s="13" t="s">
        <v>24</v>
      </c>
      <c r="AF5" s="13" t="s">
        <v>139</v>
      </c>
      <c r="AG5" s="13" t="s">
        <v>135</v>
      </c>
      <c r="AH5" s="13" t="s">
        <v>136</v>
      </c>
      <c r="AI5" s="13" t="s">
        <v>137</v>
      </c>
      <c r="AJ5" s="13" t="s">
        <v>138</v>
      </c>
      <c r="AK5" s="13" t="s">
        <v>25</v>
      </c>
      <c r="AL5" s="13" t="s">
        <v>133</v>
      </c>
      <c r="AM5" s="13" t="s">
        <v>131</v>
      </c>
      <c r="AN5" s="31" t="s">
        <v>132</v>
      </c>
      <c r="AO5" s="13" t="s">
        <v>22</v>
      </c>
      <c r="AP5" s="13" t="s">
        <v>23</v>
      </c>
      <c r="AQ5" s="13" t="s">
        <v>24</v>
      </c>
      <c r="AR5" s="13" t="s">
        <v>139</v>
      </c>
      <c r="AS5" s="13" t="s">
        <v>135</v>
      </c>
      <c r="AT5" s="13" t="s">
        <v>136</v>
      </c>
      <c r="AU5" s="13" t="s">
        <v>137</v>
      </c>
      <c r="AV5" s="13" t="s">
        <v>138</v>
      </c>
      <c r="AW5" s="13" t="s">
        <v>25</v>
      </c>
      <c r="AX5" s="13" t="s">
        <v>133</v>
      </c>
      <c r="AY5" s="13" t="s">
        <v>131</v>
      </c>
      <c r="AZ5" s="31" t="s">
        <v>132</v>
      </c>
      <c r="BB5" s="46"/>
      <c r="BC5" s="13" t="s">
        <v>25</v>
      </c>
      <c r="BD5" s="13" t="s">
        <v>133</v>
      </c>
      <c r="BE5" s="13" t="s">
        <v>131</v>
      </c>
      <c r="BF5" s="13" t="s">
        <v>132</v>
      </c>
      <c r="BS5" s="3"/>
      <c r="CF5" s="3"/>
      <c r="CS5" s="3"/>
      <c r="DF5" s="3"/>
      <c r="DS5" s="3"/>
      <c r="EF5" s="3"/>
      <c r="ES5" s="3"/>
      <c r="FF5" s="3"/>
      <c r="FS5" s="3"/>
      <c r="GF5" s="3"/>
      <c r="GS5" s="3"/>
      <c r="HF5" s="3"/>
      <c r="HS5" s="3"/>
      <c r="IF5" s="3"/>
      <c r="IS5" s="3"/>
    </row>
    <row r="6" spans="1:254" ht="15.75" thickTop="1" x14ac:dyDescent="0.25">
      <c r="B6" s="4" t="s">
        <v>3</v>
      </c>
      <c r="C6" s="5" t="s">
        <v>4</v>
      </c>
      <c r="D6" s="5" t="s">
        <v>5</v>
      </c>
      <c r="E6" s="5" t="s">
        <v>6</v>
      </c>
      <c r="F6" s="4" t="s">
        <v>118</v>
      </c>
      <c r="G6" s="5" t="s">
        <v>119</v>
      </c>
      <c r="N6" s="14"/>
      <c r="O6">
        <f>COUNTA(P7:P26)</f>
        <v>20</v>
      </c>
      <c r="P6" s="33" t="s">
        <v>26</v>
      </c>
      <c r="Q6" s="1">
        <f>SUM(Q7:Q26)</f>
        <v>225</v>
      </c>
      <c r="R6" s="1">
        <f t="shared" ref="R6:AB6" si="3">SUM(R7:R26)</f>
        <v>10</v>
      </c>
      <c r="S6" s="1">
        <f t="shared" si="3"/>
        <v>355</v>
      </c>
      <c r="T6" s="1">
        <f t="shared" si="3"/>
        <v>120</v>
      </c>
      <c r="U6" s="37">
        <f t="shared" si="3"/>
        <v>1.0024363425925926E-2</v>
      </c>
      <c r="V6" s="37">
        <f t="shared" si="3"/>
        <v>5.8331250000000015E-3</v>
      </c>
      <c r="W6" s="37">
        <f t="shared" si="3"/>
        <v>3.9133564814814812E-3</v>
      </c>
      <c r="X6" s="37">
        <f t="shared" si="3"/>
        <v>2.7788194444444442E-4</v>
      </c>
      <c r="Y6" s="37">
        <f t="shared" si="3"/>
        <v>6.342808726422784E-4</v>
      </c>
      <c r="Z6" s="37">
        <f t="shared" si="3"/>
        <v>6.9611356070948085E-4</v>
      </c>
      <c r="AA6" s="37">
        <f t="shared" si="3"/>
        <v>6.3209478339947098E-4</v>
      </c>
      <c r="AB6" s="38">
        <f t="shared" si="3"/>
        <v>6.1290877525252527E-5</v>
      </c>
      <c r="AC6" s="1">
        <f>SUM(AC7:AC26)</f>
        <v>106</v>
      </c>
      <c r="AD6" s="1">
        <f t="shared" ref="AD6" si="4">SUM(AD7:AD26)</f>
        <v>3</v>
      </c>
      <c r="AE6" s="1">
        <f t="shared" ref="AE6" si="5">SUM(AE7:AE26)</f>
        <v>160</v>
      </c>
      <c r="AF6" s="1">
        <f t="shared" ref="AF6" si="6">SUM(AF7:AF26)</f>
        <v>51</v>
      </c>
      <c r="AG6" s="37">
        <f t="shared" ref="AG6" si="7">SUM(AG7:AG26)</f>
        <v>4.6644675925925925E-3</v>
      </c>
      <c r="AH6" s="37">
        <f t="shared" ref="AH6" si="8">SUM(AH7:AH26)</f>
        <v>2.7657523148148142E-3</v>
      </c>
      <c r="AI6" s="37">
        <f t="shared" ref="AI6" si="9">SUM(AI7:AI26)</f>
        <v>1.7986921296296295E-3</v>
      </c>
      <c r="AJ6" s="37">
        <f>SUM(AJ7:AJ26)</f>
        <v>9.6053240740740748E-5</v>
      </c>
      <c r="AK6" s="37">
        <f t="shared" ref="AK6" si="10">SUM(AK7:AK26)</f>
        <v>6.5335026751476405E-4</v>
      </c>
      <c r="AL6" s="37">
        <f t="shared" ref="AL6" si="11">SUM(AL7:AL26)</f>
        <v>6.80195982932962E-4</v>
      </c>
      <c r="AM6" s="37">
        <f t="shared" ref="AM6" si="12">SUM(AM7:AM26)</f>
        <v>4.8069259810405647E-4</v>
      </c>
      <c r="AN6" s="37">
        <f t="shared" ref="AN6" si="13">SUM(AN7:AN26)</f>
        <v>4.5326967592592596E-5</v>
      </c>
      <c r="AO6" s="41">
        <f>SUM(AO7:AO26)</f>
        <v>119</v>
      </c>
      <c r="AP6" s="1">
        <f t="shared" ref="AP6" si="14">SUM(AP7:AP26)</f>
        <v>7</v>
      </c>
      <c r="AQ6" s="1">
        <f t="shared" ref="AQ6" si="15">SUM(AQ7:AQ26)</f>
        <v>195</v>
      </c>
      <c r="AR6" s="1">
        <f t="shared" ref="AR6" si="16">SUM(AR7:AR26)</f>
        <v>69</v>
      </c>
      <c r="AS6" s="37">
        <f t="shared" ref="AS6" si="17">SUM(AS7:AS26)</f>
        <v>5.3638657407407402E-3</v>
      </c>
      <c r="AT6" s="37">
        <f t="shared" ref="AT6" si="18">SUM(AT7:AT26)</f>
        <v>3.0673726851851856E-3</v>
      </c>
      <c r="AU6" s="37">
        <f t="shared" ref="AU6" si="19">SUM(AU7:AU26)</f>
        <v>2.1030902777777779E-3</v>
      </c>
      <c r="AV6" s="37">
        <f t="shared" ref="AV6" si="20">SUM(AV7:AV26)</f>
        <v>1.8182870370370369E-4</v>
      </c>
      <c r="AW6" s="37">
        <f t="shared" ref="AW6" si="21">SUM(AW7:AW26)</f>
        <v>5.6818112459116113E-4</v>
      </c>
      <c r="AX6" s="37">
        <f t="shared" ref="AX6" si="22">SUM(AX7:AX26)</f>
        <v>6.0540536440796858E-4</v>
      </c>
      <c r="AY6" s="37">
        <f t="shared" ref="AY6" si="23">SUM(AY7:AY26)</f>
        <v>5.7214583333333347E-4</v>
      </c>
      <c r="AZ6" s="37">
        <f t="shared" ref="AZ6" si="24">SUM(AZ7:AZ26)</f>
        <v>1.6284143518518519E-4</v>
      </c>
      <c r="BA6" s="36"/>
      <c r="BB6" s="47" t="s">
        <v>26</v>
      </c>
      <c r="BC6" s="45">
        <v>2.8409056229558057E-5</v>
      </c>
      <c r="BD6" s="45">
        <v>3.027026822039843E-5</v>
      </c>
      <c r="BE6" s="45">
        <v>2.8607291666666675E-5</v>
      </c>
      <c r="BF6" s="45">
        <v>8.1420717592592599E-6</v>
      </c>
    </row>
    <row r="7" spans="1:254" x14ac:dyDescent="0.25">
      <c r="B7" t="s">
        <v>117</v>
      </c>
      <c r="C7" s="6">
        <v>56</v>
      </c>
      <c r="D7" s="6">
        <v>181</v>
      </c>
      <c r="E7" s="6">
        <v>88</v>
      </c>
      <c r="F7">
        <v>2974</v>
      </c>
      <c r="G7" s="6">
        <v>2</v>
      </c>
      <c r="N7" s="14"/>
      <c r="P7" s="10" t="s">
        <v>27</v>
      </c>
      <c r="Q7">
        <v>26</v>
      </c>
      <c r="R7">
        <v>1</v>
      </c>
      <c r="S7">
        <v>31</v>
      </c>
      <c r="T7">
        <v>4</v>
      </c>
      <c r="U7" s="34">
        <v>6.2307870370370371E-4</v>
      </c>
      <c r="V7" s="34">
        <v>3.3097222222222225E-4</v>
      </c>
      <c r="W7" s="34">
        <v>2.7890046296296295E-4</v>
      </c>
      <c r="X7" s="34">
        <v>1.320601851851852E-5</v>
      </c>
      <c r="Y7" s="34">
        <f>IF(S7&lt;&gt;0,U7/S7,0)</f>
        <v>2.0099313022700118E-5</v>
      </c>
      <c r="Z7" s="34">
        <f>IF(Q7&lt;&gt;0,V7/Q7,0)</f>
        <v>1.2729700854700856E-5</v>
      </c>
      <c r="AA7" s="34">
        <f>IF(T7&lt;&gt;0,W7/T7,0)</f>
        <v>6.9725115740740736E-5</v>
      </c>
      <c r="AB7" s="35">
        <f>IF(T7&lt;&gt;0,X7/T7,0)</f>
        <v>3.3015046296296299E-6</v>
      </c>
      <c r="AC7">
        <v>15</v>
      </c>
      <c r="AD7">
        <v>0</v>
      </c>
      <c r="AE7">
        <v>15</v>
      </c>
      <c r="AF7">
        <v>0</v>
      </c>
      <c r="AG7" s="34">
        <v>1.790625E-4</v>
      </c>
      <c r="AH7" s="34">
        <v>1.790625E-4</v>
      </c>
      <c r="AI7" s="34">
        <v>0</v>
      </c>
      <c r="AJ7" s="34">
        <v>0</v>
      </c>
      <c r="AK7" s="34">
        <f>IF(AE7&lt;&gt;0,AG7/AE7,0)</f>
        <v>1.19375E-5</v>
      </c>
      <c r="AL7" s="34">
        <f>IF(AC7&lt;&gt;0,AH7/AC7,0)</f>
        <v>1.19375E-5</v>
      </c>
      <c r="AM7" s="34">
        <f>IF(AF7&lt;&gt;0,AI7/AF7,0)</f>
        <v>0</v>
      </c>
      <c r="AN7" s="35">
        <f>IF(AF7&lt;&gt;0,AJ7/AF7,0)</f>
        <v>0</v>
      </c>
      <c r="AO7">
        <v>11</v>
      </c>
      <c r="AP7">
        <v>1</v>
      </c>
      <c r="AQ7">
        <v>16</v>
      </c>
      <c r="AR7">
        <v>4</v>
      </c>
      <c r="AS7" s="34">
        <v>4.4401620370370368E-4</v>
      </c>
      <c r="AT7" s="34">
        <v>1.5190972222222222E-4</v>
      </c>
      <c r="AU7" s="34">
        <v>2.7890046296296295E-4</v>
      </c>
      <c r="AV7" s="34">
        <v>1.320601851851852E-5</v>
      </c>
      <c r="AW7" s="34">
        <f>IF(AQ7&lt;&gt;0,AS7/AQ7,0)</f>
        <v>2.775101273148148E-5</v>
      </c>
      <c r="AX7" s="34">
        <f>IF(AO7&lt;&gt;0,AT7/AO7,0)</f>
        <v>1.3809974747474748E-5</v>
      </c>
      <c r="AY7" s="34">
        <f>IF(AR7&lt;&gt;0,AU7/AR7,0)</f>
        <v>6.9725115740740736E-5</v>
      </c>
      <c r="AZ7" s="35">
        <f>IF(AP7&lt;&gt;0,AV7/AP7,0)</f>
        <v>1.320601851851852E-5</v>
      </c>
      <c r="BB7" s="47" t="s">
        <v>58</v>
      </c>
      <c r="BC7" s="45">
        <v>3.2348234953703699E-5</v>
      </c>
      <c r="BD7" s="45">
        <v>3.1716579861111112E-5</v>
      </c>
      <c r="BE7" s="45">
        <v>2.7504055101277324E-5</v>
      </c>
      <c r="BF7" s="45">
        <v>1.5764531893004115E-5</v>
      </c>
    </row>
    <row r="8" spans="1:254" x14ac:dyDescent="0.25">
      <c r="N8" s="14"/>
      <c r="P8" s="10" t="s">
        <v>28</v>
      </c>
      <c r="Q8">
        <v>6</v>
      </c>
      <c r="R8">
        <v>1</v>
      </c>
      <c r="S8">
        <v>12</v>
      </c>
      <c r="T8">
        <v>5</v>
      </c>
      <c r="U8" s="34">
        <v>2.6916666666666663E-4</v>
      </c>
      <c r="V8" s="34">
        <v>1.9873842592592591E-4</v>
      </c>
      <c r="W8" s="34">
        <v>6.1562499999999999E-5</v>
      </c>
      <c r="X8" s="34">
        <v>8.865740740740741E-6</v>
      </c>
      <c r="Y8" s="34">
        <f t="shared" ref="Y8:Y26" si="25">IF(S8&lt;&gt;0,U8/S8,0)</f>
        <v>2.2430555555555553E-5</v>
      </c>
      <c r="Z8" s="34">
        <f t="shared" ref="Z8:Z26" si="26">IF(Q8&lt;&gt;0,V8/Q8,0)</f>
        <v>3.3123070987654321E-5</v>
      </c>
      <c r="AA8" s="34">
        <f t="shared" ref="AA8:AA26" si="27">IF(T8&lt;&gt;0,W8/T8,0)</f>
        <v>1.2312499999999999E-5</v>
      </c>
      <c r="AB8" s="35">
        <f t="shared" ref="AB8:AB26" si="28">IF(T8&lt;&gt;0,X8/T8,0)</f>
        <v>1.7731481481481482E-6</v>
      </c>
      <c r="AC8">
        <v>2</v>
      </c>
      <c r="AD8">
        <v>0</v>
      </c>
      <c r="AE8">
        <v>5</v>
      </c>
      <c r="AF8">
        <v>3</v>
      </c>
      <c r="AG8" s="34">
        <v>5.8912037037037033E-5</v>
      </c>
      <c r="AH8" s="34">
        <v>3.09375E-5</v>
      </c>
      <c r="AI8" s="34">
        <v>2.7974537037037033E-5</v>
      </c>
      <c r="AJ8" s="34">
        <v>0</v>
      </c>
      <c r="AK8" s="34">
        <f t="shared" ref="AK8:AK26" si="29">IF(AE8&lt;&gt;0,AG8/AE8,0)</f>
        <v>1.1782407407407406E-5</v>
      </c>
      <c r="AL8" s="34">
        <f t="shared" ref="AL8:AL26" si="30">IF(AC8&lt;&gt;0,AH8/AC8,0)</f>
        <v>1.546875E-5</v>
      </c>
      <c r="AM8" s="34">
        <f t="shared" ref="AM8:AM26" si="31">IF(AF8&lt;&gt;0,AI8/AF8,0)</f>
        <v>9.3248456790123449E-6</v>
      </c>
      <c r="AN8" s="35">
        <f t="shared" ref="AN8:AN26" si="32">IF(AF8&lt;&gt;0,AJ8/AF8,0)</f>
        <v>0</v>
      </c>
      <c r="AO8">
        <v>4</v>
      </c>
      <c r="AP8">
        <v>1</v>
      </c>
      <c r="AQ8">
        <v>7</v>
      </c>
      <c r="AR8">
        <v>2</v>
      </c>
      <c r="AS8" s="34">
        <v>2.1025462962962965E-4</v>
      </c>
      <c r="AT8" s="34">
        <v>1.6780092592592592E-4</v>
      </c>
      <c r="AU8" s="34">
        <v>3.3587962962962966E-5</v>
      </c>
      <c r="AV8" s="34">
        <v>8.865740740740741E-6</v>
      </c>
      <c r="AW8" s="34">
        <f t="shared" ref="AW8:AW26" si="33">IF(AQ8&lt;&gt;0,AS8/AQ8,0)</f>
        <v>3.0036375661375666E-5</v>
      </c>
      <c r="AX8" s="34">
        <f t="shared" ref="AX8:AX26" si="34">IF(AO8&lt;&gt;0,AT8/AO8,0)</f>
        <v>4.1950231481481481E-5</v>
      </c>
      <c r="AY8" s="34">
        <f t="shared" ref="AY8:AY26" si="35">IF(AR8&lt;&gt;0,AU8/AR8,0)</f>
        <v>1.6793981481481483E-5</v>
      </c>
      <c r="AZ8" s="35">
        <f t="shared" ref="AZ8:AZ26" si="36">IF(AP8&lt;&gt;0,AV8/AP8,0)</f>
        <v>8.865740740740741E-6</v>
      </c>
      <c r="BB8" s="47" t="s">
        <v>53</v>
      </c>
      <c r="BC8" s="45">
        <v>7.1950832182694392E-5</v>
      </c>
      <c r="BD8" s="45">
        <v>8.6944428369341558E-5</v>
      </c>
      <c r="BE8" s="45">
        <v>6.0562177662872106E-5</v>
      </c>
      <c r="BF8" s="45">
        <v>6.0525977366255149E-6</v>
      </c>
    </row>
    <row r="9" spans="1:254" x14ac:dyDescent="0.25">
      <c r="N9" s="14"/>
      <c r="P9" s="10" t="s">
        <v>29</v>
      </c>
      <c r="Q9">
        <v>22</v>
      </c>
      <c r="R9">
        <v>0</v>
      </c>
      <c r="S9">
        <v>26</v>
      </c>
      <c r="T9">
        <v>4</v>
      </c>
      <c r="U9" s="34">
        <v>3.9892361111111113E-4</v>
      </c>
      <c r="V9" s="34">
        <v>2.7576388888888892E-4</v>
      </c>
      <c r="W9" s="34">
        <v>1.2315972222222223E-4</v>
      </c>
      <c r="X9" s="34">
        <v>0</v>
      </c>
      <c r="Y9" s="34">
        <f t="shared" si="25"/>
        <v>1.5343215811965814E-5</v>
      </c>
      <c r="Z9" s="34">
        <f t="shared" si="26"/>
        <v>1.2534722222222223E-5</v>
      </c>
      <c r="AA9" s="34">
        <f t="shared" si="27"/>
        <v>3.0789930555555558E-5</v>
      </c>
      <c r="AB9" s="35">
        <f t="shared" si="28"/>
        <v>0</v>
      </c>
      <c r="AC9">
        <v>13</v>
      </c>
      <c r="AD9">
        <v>0</v>
      </c>
      <c r="AE9">
        <v>14</v>
      </c>
      <c r="AF9">
        <v>1</v>
      </c>
      <c r="AG9" s="34">
        <v>1.5364583333333335E-4</v>
      </c>
      <c r="AH9" s="34">
        <v>1.4578703703703704E-4</v>
      </c>
      <c r="AI9" s="34">
        <v>7.8587962962962965E-6</v>
      </c>
      <c r="AJ9" s="34">
        <v>0</v>
      </c>
      <c r="AK9" s="34">
        <f t="shared" si="29"/>
        <v>1.0974702380952383E-5</v>
      </c>
      <c r="AL9" s="34">
        <f t="shared" si="30"/>
        <v>1.1214387464387465E-5</v>
      </c>
      <c r="AM9" s="34">
        <f t="shared" si="31"/>
        <v>7.8587962962962965E-6</v>
      </c>
      <c r="AN9" s="35">
        <f t="shared" si="32"/>
        <v>0</v>
      </c>
      <c r="AO9">
        <v>9</v>
      </c>
      <c r="AP9">
        <v>0</v>
      </c>
      <c r="AQ9">
        <v>12</v>
      </c>
      <c r="AR9">
        <v>3</v>
      </c>
      <c r="AS9" s="34">
        <v>2.452777777777778E-4</v>
      </c>
      <c r="AT9" s="34">
        <v>1.2997685185185185E-4</v>
      </c>
      <c r="AU9" s="34">
        <v>1.1530092592592592E-4</v>
      </c>
      <c r="AV9" s="34">
        <v>0</v>
      </c>
      <c r="AW9" s="34">
        <f t="shared" si="33"/>
        <v>2.0439814814814818E-5</v>
      </c>
      <c r="AX9" s="34">
        <f t="shared" si="34"/>
        <v>1.4441872427983539E-5</v>
      </c>
      <c r="AY9" s="34">
        <f t="shared" si="35"/>
        <v>3.8433641975308643E-5</v>
      </c>
      <c r="AZ9" s="35">
        <f t="shared" si="36"/>
        <v>0</v>
      </c>
      <c r="BB9" s="47" t="s">
        <v>62</v>
      </c>
      <c r="BC9" s="45">
        <v>4.1500417846874132E-5</v>
      </c>
      <c r="BD9" s="45">
        <v>3.7396043771043768E-5</v>
      </c>
      <c r="BE9" s="45">
        <v>4.6286477725520936E-5</v>
      </c>
      <c r="BF9" s="45">
        <v>1.3639403292181071E-5</v>
      </c>
    </row>
    <row r="10" spans="1:254" ht="15.75" x14ac:dyDescent="0.25">
      <c r="A10" s="8" t="s">
        <v>14</v>
      </c>
      <c r="B10" t="s">
        <v>121</v>
      </c>
      <c r="C10">
        <v>1</v>
      </c>
      <c r="N10" s="19"/>
      <c r="P10" s="10" t="s">
        <v>40</v>
      </c>
      <c r="Q10">
        <v>15</v>
      </c>
      <c r="R10">
        <v>0</v>
      </c>
      <c r="S10">
        <v>20</v>
      </c>
      <c r="T10">
        <v>5</v>
      </c>
      <c r="U10" s="34">
        <v>3.3806712962962962E-4</v>
      </c>
      <c r="V10" s="34">
        <v>2.6597222222222224E-4</v>
      </c>
      <c r="W10" s="34">
        <v>7.209490740740741E-5</v>
      </c>
      <c r="X10" s="34">
        <v>0</v>
      </c>
      <c r="Y10" s="34">
        <f t="shared" si="25"/>
        <v>1.690335648148148E-5</v>
      </c>
      <c r="Z10" s="34">
        <f t="shared" si="26"/>
        <v>1.7731481481481482E-5</v>
      </c>
      <c r="AA10" s="34">
        <f t="shared" si="27"/>
        <v>1.4418981481481483E-5</v>
      </c>
      <c r="AB10" s="35">
        <f t="shared" si="28"/>
        <v>0</v>
      </c>
      <c r="AC10">
        <v>8</v>
      </c>
      <c r="AD10">
        <v>0</v>
      </c>
      <c r="AE10">
        <v>9</v>
      </c>
      <c r="AF10">
        <v>1</v>
      </c>
      <c r="AG10" s="34">
        <v>1.3593749999999999E-4</v>
      </c>
      <c r="AH10" s="34">
        <v>1.2241898148148146E-4</v>
      </c>
      <c r="AI10" s="34">
        <v>1.3518518518518517E-5</v>
      </c>
      <c r="AJ10" s="34">
        <v>0</v>
      </c>
      <c r="AK10" s="34">
        <f t="shared" si="29"/>
        <v>1.5104166666666665E-5</v>
      </c>
      <c r="AL10" s="34">
        <f t="shared" si="30"/>
        <v>1.5302372685185183E-5</v>
      </c>
      <c r="AM10" s="34">
        <f t="shared" si="31"/>
        <v>1.3518518518518517E-5</v>
      </c>
      <c r="AN10" s="35">
        <f t="shared" si="32"/>
        <v>0</v>
      </c>
      <c r="AO10">
        <v>7</v>
      </c>
      <c r="AP10">
        <v>0</v>
      </c>
      <c r="AQ10">
        <v>11</v>
      </c>
      <c r="AR10">
        <v>4</v>
      </c>
      <c r="AS10" s="34">
        <v>2.021296296296296E-4</v>
      </c>
      <c r="AT10" s="34">
        <v>1.4355324074074075E-4</v>
      </c>
      <c r="AU10" s="34">
        <v>5.8576388888888881E-5</v>
      </c>
      <c r="AV10" s="34">
        <v>0</v>
      </c>
      <c r="AW10" s="34">
        <f t="shared" si="33"/>
        <v>1.8375420875420872E-5</v>
      </c>
      <c r="AX10" s="34">
        <f t="shared" si="34"/>
        <v>2.0507605820105821E-5</v>
      </c>
      <c r="AY10" s="34">
        <f t="shared" si="35"/>
        <v>1.464409722222222E-5</v>
      </c>
      <c r="AZ10" s="35">
        <f t="shared" si="36"/>
        <v>0</v>
      </c>
      <c r="BB10" s="47" t="s">
        <v>70</v>
      </c>
      <c r="BC10" s="45">
        <v>3.5386540032679744E-5</v>
      </c>
      <c r="BD10" s="45">
        <v>5.6450823045267488E-5</v>
      </c>
      <c r="BE10" s="45">
        <v>3.5613131981187534E-5</v>
      </c>
      <c r="BF10" s="45">
        <v>1.743055555555556E-5</v>
      </c>
      <c r="BS10" s="8"/>
      <c r="CF10" s="8"/>
      <c r="CS10" s="8"/>
      <c r="DF10" s="8"/>
      <c r="DS10" s="8"/>
      <c r="EF10" s="8"/>
      <c r="ES10" s="8"/>
      <c r="FF10" s="8"/>
      <c r="FS10" s="8"/>
      <c r="GF10" s="8"/>
      <c r="GS10" s="8"/>
      <c r="HF10" s="8"/>
      <c r="HS10" s="8"/>
      <c r="IF10" s="8"/>
      <c r="IS10" s="8"/>
    </row>
    <row r="11" spans="1:254" x14ac:dyDescent="0.25">
      <c r="N11" s="14"/>
      <c r="P11" s="10" t="s">
        <v>35</v>
      </c>
      <c r="Q11">
        <v>12</v>
      </c>
      <c r="R11">
        <v>0</v>
      </c>
      <c r="S11">
        <v>19</v>
      </c>
      <c r="T11">
        <v>7</v>
      </c>
      <c r="U11" s="34">
        <v>4.505671296296297E-4</v>
      </c>
      <c r="V11" s="34">
        <v>2.6307870370370368E-4</v>
      </c>
      <c r="W11" s="34">
        <v>1.8748842592592594E-4</v>
      </c>
      <c r="X11" s="34">
        <v>0</v>
      </c>
      <c r="Y11" s="34">
        <f t="shared" si="25"/>
        <v>2.3714059454191038E-5</v>
      </c>
      <c r="Z11" s="34">
        <f t="shared" si="26"/>
        <v>2.1923225308641973E-5</v>
      </c>
      <c r="AA11" s="34">
        <f t="shared" si="27"/>
        <v>2.6784060846560849E-5</v>
      </c>
      <c r="AB11" s="35">
        <f t="shared" si="28"/>
        <v>0</v>
      </c>
      <c r="AC11">
        <v>4</v>
      </c>
      <c r="AD11">
        <v>0</v>
      </c>
      <c r="AE11">
        <v>7</v>
      </c>
      <c r="AF11">
        <v>3</v>
      </c>
      <c r="AG11" s="34">
        <v>1.8841435185185183E-4</v>
      </c>
      <c r="AH11" s="34">
        <v>7.4131944444444443E-5</v>
      </c>
      <c r="AI11" s="34">
        <v>1.142824074074074E-4</v>
      </c>
      <c r="AJ11" s="34">
        <v>0</v>
      </c>
      <c r="AK11" s="34">
        <f t="shared" si="29"/>
        <v>2.6916335978835974E-5</v>
      </c>
      <c r="AL11" s="34">
        <f t="shared" si="30"/>
        <v>1.8532986111111111E-5</v>
      </c>
      <c r="AM11" s="34">
        <f t="shared" si="31"/>
        <v>3.8094135802469135E-5</v>
      </c>
      <c r="AN11" s="35">
        <f t="shared" si="32"/>
        <v>0</v>
      </c>
      <c r="AO11">
        <v>8</v>
      </c>
      <c r="AP11">
        <v>0</v>
      </c>
      <c r="AQ11">
        <v>12</v>
      </c>
      <c r="AR11">
        <v>4</v>
      </c>
      <c r="AS11" s="34">
        <v>2.6215277777777776E-4</v>
      </c>
      <c r="AT11" s="34">
        <v>1.8894675925925925E-4</v>
      </c>
      <c r="AU11" s="34">
        <v>7.3206018518518523E-5</v>
      </c>
      <c r="AV11" s="34">
        <v>0</v>
      </c>
      <c r="AW11" s="34">
        <f t="shared" si="33"/>
        <v>2.1846064814814815E-5</v>
      </c>
      <c r="AX11" s="34">
        <f t="shared" si="34"/>
        <v>2.3618344907407407E-5</v>
      </c>
      <c r="AY11" s="34">
        <f t="shared" si="35"/>
        <v>1.8301504629629631E-5</v>
      </c>
      <c r="AZ11" s="35">
        <f t="shared" si="36"/>
        <v>0</v>
      </c>
      <c r="BB11" s="47" t="s">
        <v>77</v>
      </c>
      <c r="BC11" s="45">
        <v>6.3880808337380408E-5</v>
      </c>
      <c r="BD11" s="45">
        <v>5.221212705761317E-5</v>
      </c>
      <c r="BE11" s="45">
        <v>5.7253115647212871E-5</v>
      </c>
      <c r="BF11" s="45">
        <v>6.0667438271604947E-6</v>
      </c>
    </row>
    <row r="12" spans="1:254" x14ac:dyDescent="0.25">
      <c r="A12" s="3" t="s">
        <v>7</v>
      </c>
      <c r="N12" s="18"/>
      <c r="P12" s="10" t="s">
        <v>37</v>
      </c>
      <c r="Q12">
        <v>20</v>
      </c>
      <c r="R12">
        <v>1</v>
      </c>
      <c r="S12">
        <v>26</v>
      </c>
      <c r="T12">
        <v>5</v>
      </c>
      <c r="U12" s="34">
        <v>5.1134259259259253E-4</v>
      </c>
      <c r="V12" s="34">
        <v>4.2175925925925926E-4</v>
      </c>
      <c r="W12" s="34">
        <v>7.8784722222222236E-5</v>
      </c>
      <c r="X12" s="34">
        <v>1.0798611111111113E-5</v>
      </c>
      <c r="Y12" s="34">
        <f t="shared" si="25"/>
        <v>1.9667022792022789E-5</v>
      </c>
      <c r="Z12" s="34">
        <f t="shared" si="26"/>
        <v>2.1087962962962963E-5</v>
      </c>
      <c r="AA12" s="34">
        <f t="shared" si="27"/>
        <v>1.5756944444444447E-5</v>
      </c>
      <c r="AB12" s="35">
        <f t="shared" si="28"/>
        <v>2.1597222222222227E-6</v>
      </c>
      <c r="AC12">
        <v>11</v>
      </c>
      <c r="AD12">
        <v>1</v>
      </c>
      <c r="AE12">
        <v>16</v>
      </c>
      <c r="AF12">
        <v>4</v>
      </c>
      <c r="AG12" s="34">
        <v>2.2140046296296298E-4</v>
      </c>
      <c r="AH12" s="34">
        <v>1.5097222222222224E-4</v>
      </c>
      <c r="AI12" s="34">
        <v>5.9629629629629637E-5</v>
      </c>
      <c r="AJ12" s="34">
        <v>1.0798611111111113E-5</v>
      </c>
      <c r="AK12" s="34">
        <f t="shared" si="29"/>
        <v>1.3837528935185187E-5</v>
      </c>
      <c r="AL12" s="34">
        <f t="shared" si="30"/>
        <v>1.3724747474747475E-5</v>
      </c>
      <c r="AM12" s="34">
        <f t="shared" si="31"/>
        <v>1.4907407407407409E-5</v>
      </c>
      <c r="AN12" s="35">
        <f t="shared" si="32"/>
        <v>2.6996527777777781E-6</v>
      </c>
      <c r="AO12">
        <v>9</v>
      </c>
      <c r="AP12">
        <v>0</v>
      </c>
      <c r="AQ12">
        <v>10</v>
      </c>
      <c r="AR12">
        <v>1</v>
      </c>
      <c r="AS12" s="34">
        <v>2.8994212962962963E-4</v>
      </c>
      <c r="AT12" s="34">
        <v>2.7078703703703705E-4</v>
      </c>
      <c r="AU12" s="34">
        <v>1.9155092592592595E-5</v>
      </c>
      <c r="AV12" s="34">
        <v>0</v>
      </c>
      <c r="AW12" s="34">
        <f t="shared" si="33"/>
        <v>2.8994212962962962E-5</v>
      </c>
      <c r="AX12" s="34">
        <f t="shared" si="34"/>
        <v>3.0087448559670783E-5</v>
      </c>
      <c r="AY12" s="34">
        <f t="shared" si="35"/>
        <v>1.9155092592592595E-5</v>
      </c>
      <c r="AZ12" s="35">
        <f t="shared" si="36"/>
        <v>0</v>
      </c>
      <c r="BB12" s="47" t="s">
        <v>84</v>
      </c>
      <c r="BC12" s="45">
        <v>3.4865088550852441E-5</v>
      </c>
      <c r="BD12" s="45">
        <v>2.9378858024691355E-5</v>
      </c>
      <c r="BE12" s="45">
        <v>3.7219942480359141E-5</v>
      </c>
      <c r="BF12" s="45">
        <v>3.1674382716049382E-6</v>
      </c>
      <c r="BS12" s="3"/>
      <c r="CF12" s="3"/>
      <c r="CS12" s="3"/>
      <c r="DF12" s="3"/>
      <c r="DS12" s="3"/>
      <c r="EF12" s="3"/>
      <c r="ES12" s="3"/>
      <c r="FF12" s="3"/>
      <c r="FS12" s="3"/>
      <c r="GF12" s="3"/>
      <c r="GS12" s="3"/>
      <c r="HF12" s="3"/>
      <c r="HS12" s="3"/>
      <c r="IF12" s="3"/>
      <c r="IS12" s="3"/>
    </row>
    <row r="13" spans="1:254" x14ac:dyDescent="0.25">
      <c r="B13" s="4" t="s">
        <v>8</v>
      </c>
      <c r="C13" s="5" t="s">
        <v>9</v>
      </c>
      <c r="D13" s="5" t="s">
        <v>10</v>
      </c>
      <c r="E13" s="5" t="s">
        <v>11</v>
      </c>
      <c r="F13" s="5" t="s">
        <v>12</v>
      </c>
      <c r="G13" s="11" t="s">
        <v>13</v>
      </c>
      <c r="H13" s="9" t="s">
        <v>15</v>
      </c>
      <c r="I13" s="5" t="s">
        <v>16</v>
      </c>
      <c r="J13" s="5" t="s">
        <v>17</v>
      </c>
      <c r="K13" s="5" t="s">
        <v>18</v>
      </c>
      <c r="L13" s="5" t="s">
        <v>19</v>
      </c>
      <c r="M13" s="5" t="s">
        <v>120</v>
      </c>
      <c r="N13" s="14"/>
      <c r="P13" s="10" t="s">
        <v>32</v>
      </c>
      <c r="Q13">
        <v>8</v>
      </c>
      <c r="R13">
        <v>0</v>
      </c>
      <c r="S13">
        <v>11</v>
      </c>
      <c r="T13">
        <v>3</v>
      </c>
      <c r="U13" s="34">
        <v>2.2384259259259257E-4</v>
      </c>
      <c r="V13" s="34">
        <v>1.4789351851851853E-4</v>
      </c>
      <c r="W13" s="34">
        <v>7.5949074074074078E-5</v>
      </c>
      <c r="X13" s="34">
        <v>0</v>
      </c>
      <c r="Y13" s="34">
        <f t="shared" si="25"/>
        <v>2.0349326599326598E-5</v>
      </c>
      <c r="Z13" s="34">
        <f t="shared" si="26"/>
        <v>1.8486689814814816E-5</v>
      </c>
      <c r="AA13" s="34">
        <f t="shared" si="27"/>
        <v>2.5316358024691358E-5</v>
      </c>
      <c r="AB13" s="35">
        <f t="shared" si="28"/>
        <v>0</v>
      </c>
      <c r="AC13">
        <v>3</v>
      </c>
      <c r="AD13">
        <v>0</v>
      </c>
      <c r="AE13">
        <v>4</v>
      </c>
      <c r="AF13">
        <v>1</v>
      </c>
      <c r="AG13" s="34">
        <v>1.1246527777777779E-4</v>
      </c>
      <c r="AH13" s="34">
        <v>1.0332175925925926E-4</v>
      </c>
      <c r="AI13" s="34">
        <v>9.1435185185185191E-6</v>
      </c>
      <c r="AJ13" s="34">
        <v>0</v>
      </c>
      <c r="AK13" s="34">
        <f t="shared" si="29"/>
        <v>2.8116319444444448E-5</v>
      </c>
      <c r="AL13" s="34">
        <f t="shared" si="30"/>
        <v>3.4440586419753084E-5</v>
      </c>
      <c r="AM13" s="34">
        <f t="shared" si="31"/>
        <v>9.1435185185185191E-6</v>
      </c>
      <c r="AN13" s="35">
        <f t="shared" si="32"/>
        <v>0</v>
      </c>
      <c r="AO13">
        <v>5</v>
      </c>
      <c r="AP13">
        <v>0</v>
      </c>
      <c r="AQ13">
        <v>7</v>
      </c>
      <c r="AR13">
        <v>2</v>
      </c>
      <c r="AS13" s="34">
        <v>1.113773148148148E-4</v>
      </c>
      <c r="AT13" s="34">
        <v>4.4571759259259255E-5</v>
      </c>
      <c r="AU13" s="34">
        <v>6.6805555555555561E-5</v>
      </c>
      <c r="AV13" s="34">
        <v>0</v>
      </c>
      <c r="AW13" s="34">
        <f t="shared" si="33"/>
        <v>1.5911044973544973E-5</v>
      </c>
      <c r="AX13" s="34">
        <f t="shared" si="34"/>
        <v>8.9143518518518514E-6</v>
      </c>
      <c r="AY13" s="34">
        <f t="shared" si="35"/>
        <v>3.340277777777778E-5</v>
      </c>
      <c r="AZ13" s="35">
        <f t="shared" si="36"/>
        <v>0</v>
      </c>
      <c r="BB13" s="47" t="s">
        <v>91</v>
      </c>
      <c r="BC13" s="45">
        <v>4.2662836114559464E-5</v>
      </c>
      <c r="BD13" s="45">
        <v>3.6240008914193696E-5</v>
      </c>
      <c r="BE13" s="45">
        <v>4.1034848484848483E-5</v>
      </c>
      <c r="BF13" s="45">
        <v>5.9768518518518511E-6</v>
      </c>
    </row>
    <row r="14" spans="1:254" x14ac:dyDescent="0.25">
      <c r="B14" s="23">
        <v>3010</v>
      </c>
      <c r="C14" s="24">
        <v>215</v>
      </c>
      <c r="D14" s="24">
        <v>74</v>
      </c>
      <c r="E14" s="24">
        <v>137</v>
      </c>
      <c r="F14" s="24">
        <v>134</v>
      </c>
      <c r="G14" s="25">
        <v>46.1</v>
      </c>
      <c r="H14" s="10">
        <v>12</v>
      </c>
      <c r="I14" s="6">
        <v>0</v>
      </c>
      <c r="J14" s="6">
        <v>2</v>
      </c>
      <c r="K14" s="6">
        <v>4</v>
      </c>
      <c r="L14" s="6">
        <v>2.125</v>
      </c>
      <c r="M14" s="6">
        <v>4</v>
      </c>
      <c r="N14" s="14"/>
      <c r="P14" s="10" t="s">
        <v>33</v>
      </c>
      <c r="Q14">
        <v>15</v>
      </c>
      <c r="R14">
        <v>0</v>
      </c>
      <c r="S14">
        <v>18</v>
      </c>
      <c r="T14">
        <v>3</v>
      </c>
      <c r="U14" s="34">
        <v>4.273842592592593E-4</v>
      </c>
      <c r="V14" s="34">
        <v>3.7340277777777778E-4</v>
      </c>
      <c r="W14" s="34">
        <v>5.3981481481481486E-5</v>
      </c>
      <c r="X14" s="34">
        <v>0</v>
      </c>
      <c r="Y14" s="34">
        <f t="shared" si="25"/>
        <v>2.374356995884774E-5</v>
      </c>
      <c r="Z14" s="34">
        <f t="shared" si="26"/>
        <v>2.4893518518518517E-5</v>
      </c>
      <c r="AA14" s="34">
        <f t="shared" si="27"/>
        <v>1.7993827160493829E-5</v>
      </c>
      <c r="AB14" s="35">
        <f t="shared" si="28"/>
        <v>0</v>
      </c>
      <c r="AC14">
        <v>8</v>
      </c>
      <c r="AD14">
        <v>0</v>
      </c>
      <c r="AE14">
        <v>8</v>
      </c>
      <c r="AF14">
        <v>0</v>
      </c>
      <c r="AG14" s="34">
        <v>1.7959490740740739E-4</v>
      </c>
      <c r="AH14" s="34">
        <v>1.7959490740740739E-4</v>
      </c>
      <c r="AI14" s="34">
        <v>0</v>
      </c>
      <c r="AJ14" s="34">
        <v>0</v>
      </c>
      <c r="AK14" s="34">
        <f t="shared" si="29"/>
        <v>2.2449363425925924E-5</v>
      </c>
      <c r="AL14" s="34">
        <f t="shared" si="30"/>
        <v>2.2449363425925924E-5</v>
      </c>
      <c r="AM14" s="34">
        <f t="shared" si="31"/>
        <v>0</v>
      </c>
      <c r="AN14" s="35">
        <f t="shared" si="32"/>
        <v>0</v>
      </c>
      <c r="AO14">
        <v>7</v>
      </c>
      <c r="AP14">
        <v>0</v>
      </c>
      <c r="AQ14">
        <v>10</v>
      </c>
      <c r="AR14">
        <v>3</v>
      </c>
      <c r="AS14" s="34">
        <v>2.4778935185185185E-4</v>
      </c>
      <c r="AT14" s="34">
        <v>1.9380787037037036E-4</v>
      </c>
      <c r="AU14" s="34">
        <v>5.3981481481481486E-5</v>
      </c>
      <c r="AV14" s="34">
        <v>0</v>
      </c>
      <c r="AW14" s="34">
        <f t="shared" si="33"/>
        <v>2.4778935185185184E-5</v>
      </c>
      <c r="AX14" s="34">
        <f t="shared" si="34"/>
        <v>2.7686838624338622E-5</v>
      </c>
      <c r="AY14" s="34">
        <f t="shared" si="35"/>
        <v>1.7993827160493829E-5</v>
      </c>
      <c r="AZ14" s="35">
        <f t="shared" si="36"/>
        <v>0</v>
      </c>
    </row>
    <row r="15" spans="1:254" x14ac:dyDescent="0.25">
      <c r="A15" t="s">
        <v>129</v>
      </c>
      <c r="B15">
        <f>B14/F7</f>
        <v>1.0121049092131809</v>
      </c>
      <c r="C15" s="26">
        <f>C14*4/B14</f>
        <v>0.2857142857142857</v>
      </c>
      <c r="D15">
        <f>D14*4/B14</f>
        <v>9.8338870431893682E-2</v>
      </c>
      <c r="E15" s="26">
        <f>E14*4/B14</f>
        <v>0.18205980066445182</v>
      </c>
      <c r="F15" s="26">
        <f>F14*9/B14</f>
        <v>0.40066445182724253</v>
      </c>
      <c r="G15" s="28">
        <f>G14*9/B14</f>
        <v>0.13784053156146181</v>
      </c>
      <c r="H15" s="10"/>
      <c r="N15" s="14"/>
      <c r="P15" s="10" t="s">
        <v>34</v>
      </c>
      <c r="Q15">
        <v>1</v>
      </c>
      <c r="R15">
        <v>0</v>
      </c>
      <c r="S15">
        <v>13</v>
      </c>
      <c r="T15">
        <v>12</v>
      </c>
      <c r="U15" s="34">
        <v>4.3202546296296299E-4</v>
      </c>
      <c r="V15" s="34">
        <v>1.7557870370370368E-5</v>
      </c>
      <c r="W15" s="34">
        <v>4.1446759259259258E-4</v>
      </c>
      <c r="X15" s="34">
        <v>0</v>
      </c>
      <c r="Y15" s="34">
        <f t="shared" si="25"/>
        <v>3.3232727920227922E-5</v>
      </c>
      <c r="Z15" s="34">
        <f t="shared" si="26"/>
        <v>1.7557870370370368E-5</v>
      </c>
      <c r="AA15" s="34">
        <f t="shared" si="27"/>
        <v>3.4538966049382715E-5</v>
      </c>
      <c r="AB15" s="35">
        <f t="shared" si="28"/>
        <v>0</v>
      </c>
      <c r="AC15">
        <v>0</v>
      </c>
      <c r="AD15">
        <v>0</v>
      </c>
      <c r="AE15">
        <v>4</v>
      </c>
      <c r="AF15">
        <v>4</v>
      </c>
      <c r="AG15" s="34">
        <v>1.2050925925925926E-4</v>
      </c>
      <c r="AH15" s="34">
        <v>0</v>
      </c>
      <c r="AI15" s="34">
        <v>1.2050925925925926E-4</v>
      </c>
      <c r="AJ15" s="34">
        <v>0</v>
      </c>
      <c r="AK15" s="34">
        <f t="shared" si="29"/>
        <v>3.0127314814814816E-5</v>
      </c>
      <c r="AL15" s="34">
        <f t="shared" si="30"/>
        <v>0</v>
      </c>
      <c r="AM15" s="34">
        <f t="shared" si="31"/>
        <v>3.0127314814814816E-5</v>
      </c>
      <c r="AN15" s="35">
        <f t="shared" si="32"/>
        <v>0</v>
      </c>
      <c r="AO15">
        <v>1</v>
      </c>
      <c r="AP15">
        <v>0</v>
      </c>
      <c r="AQ15">
        <v>9</v>
      </c>
      <c r="AR15">
        <v>8</v>
      </c>
      <c r="AS15" s="34">
        <v>3.1151620370370372E-4</v>
      </c>
      <c r="AT15" s="34">
        <v>1.7557870370370368E-5</v>
      </c>
      <c r="AU15" s="34">
        <v>2.9395833333333335E-4</v>
      </c>
      <c r="AV15" s="34">
        <v>0</v>
      </c>
      <c r="AW15" s="34">
        <f t="shared" si="33"/>
        <v>3.4612911522633747E-5</v>
      </c>
      <c r="AX15" s="34">
        <f t="shared" si="34"/>
        <v>1.7557870370370368E-5</v>
      </c>
      <c r="AY15" s="34">
        <f t="shared" si="35"/>
        <v>3.6744791666666669E-5</v>
      </c>
      <c r="AZ15" s="35">
        <f t="shared" si="36"/>
        <v>0</v>
      </c>
    </row>
    <row r="16" spans="1:254" ht="15.75" x14ac:dyDescent="0.25">
      <c r="A16" s="8"/>
      <c r="N16" s="18"/>
      <c r="O16" s="3"/>
      <c r="P16" s="10" t="s">
        <v>45</v>
      </c>
      <c r="Q16">
        <v>5</v>
      </c>
      <c r="R16">
        <v>0</v>
      </c>
      <c r="S16">
        <v>8</v>
      </c>
      <c r="T16">
        <v>3</v>
      </c>
      <c r="U16" s="34">
        <v>2.9862268518518519E-4</v>
      </c>
      <c r="V16" s="34">
        <v>2.4593750000000001E-4</v>
      </c>
      <c r="W16" s="34">
        <v>5.2685185185185181E-5</v>
      </c>
      <c r="X16" s="34">
        <v>0</v>
      </c>
      <c r="Y16" s="34">
        <f t="shared" si="25"/>
        <v>3.7327835648148149E-5</v>
      </c>
      <c r="Z16" s="34">
        <f t="shared" si="26"/>
        <v>4.9187500000000003E-5</v>
      </c>
      <c r="AA16" s="34">
        <f t="shared" si="27"/>
        <v>1.7561728395061728E-5</v>
      </c>
      <c r="AB16" s="35">
        <f t="shared" si="28"/>
        <v>0</v>
      </c>
      <c r="AC16">
        <v>3</v>
      </c>
      <c r="AD16">
        <v>0</v>
      </c>
      <c r="AE16">
        <v>3</v>
      </c>
      <c r="AF16">
        <v>0</v>
      </c>
      <c r="AG16" s="34">
        <v>3.9837962962962962E-5</v>
      </c>
      <c r="AH16" s="34">
        <v>3.9837962962962962E-5</v>
      </c>
      <c r="AI16" s="34">
        <v>0</v>
      </c>
      <c r="AJ16" s="34">
        <v>0</v>
      </c>
      <c r="AK16" s="34">
        <f t="shared" si="29"/>
        <v>1.3279320987654321E-5</v>
      </c>
      <c r="AL16" s="34">
        <f t="shared" si="30"/>
        <v>1.3279320987654321E-5</v>
      </c>
      <c r="AM16" s="34">
        <f t="shared" si="31"/>
        <v>0</v>
      </c>
      <c r="AN16" s="35">
        <f t="shared" si="32"/>
        <v>0</v>
      </c>
      <c r="AO16">
        <v>2</v>
      </c>
      <c r="AP16">
        <v>0</v>
      </c>
      <c r="AQ16">
        <v>5</v>
      </c>
      <c r="AR16">
        <v>3</v>
      </c>
      <c r="AS16" s="34">
        <v>2.5878472222222226E-4</v>
      </c>
      <c r="AT16" s="34">
        <v>2.06099537037037E-4</v>
      </c>
      <c r="AU16" s="34">
        <v>5.2685185185185181E-5</v>
      </c>
      <c r="AV16" s="34">
        <v>0</v>
      </c>
      <c r="AW16" s="34">
        <f t="shared" si="33"/>
        <v>5.1756944444444455E-5</v>
      </c>
      <c r="AX16" s="34">
        <f t="shared" si="34"/>
        <v>1.030497685185185E-4</v>
      </c>
      <c r="AY16" s="34">
        <f t="shared" si="35"/>
        <v>1.7561728395061728E-5</v>
      </c>
      <c r="AZ16" s="35">
        <f t="shared" si="36"/>
        <v>0</v>
      </c>
      <c r="BF16" s="48"/>
      <c r="BG16" s="48"/>
      <c r="BS16" s="48"/>
      <c r="BT16" s="48"/>
      <c r="CF16" s="48"/>
      <c r="CG16" s="48"/>
      <c r="CS16" s="48"/>
      <c r="CT16" s="48"/>
      <c r="DF16" s="48"/>
      <c r="DG16" s="48"/>
      <c r="DS16" s="48"/>
      <c r="DT16" s="48"/>
      <c r="EF16" s="48"/>
      <c r="EG16" s="48"/>
      <c r="ES16" s="48"/>
      <c r="ET16" s="48"/>
      <c r="FF16" s="48"/>
      <c r="FG16" s="48"/>
      <c r="FS16" s="48"/>
      <c r="FT16" s="48"/>
      <c r="GF16" s="48"/>
      <c r="GG16" s="48"/>
      <c r="GS16" s="48"/>
      <c r="GT16" s="48"/>
      <c r="HF16" s="48"/>
      <c r="HG16" s="48"/>
      <c r="HS16" s="48"/>
      <c r="HT16" s="48"/>
      <c r="IF16" s="48"/>
      <c r="IG16" s="48"/>
      <c r="IS16" s="48"/>
      <c r="IT16" s="48"/>
    </row>
    <row r="17" spans="1:257" ht="15.75" x14ac:dyDescent="0.25">
      <c r="A17" s="8" t="s">
        <v>101</v>
      </c>
      <c r="B17" t="s">
        <v>121</v>
      </c>
      <c r="C17">
        <v>2</v>
      </c>
      <c r="N17" s="18"/>
      <c r="P17" s="10" t="s">
        <v>31</v>
      </c>
      <c r="Q17">
        <v>32</v>
      </c>
      <c r="R17">
        <v>1</v>
      </c>
      <c r="S17">
        <v>41</v>
      </c>
      <c r="T17">
        <v>8</v>
      </c>
      <c r="U17" s="34">
        <v>9.5903935185185187E-4</v>
      </c>
      <c r="V17" s="34">
        <v>4.9576388888888901E-4</v>
      </c>
      <c r="W17" s="34">
        <v>4.4427083333333325E-4</v>
      </c>
      <c r="X17" s="34">
        <v>1.9004629629629629E-5</v>
      </c>
      <c r="Y17" s="34">
        <f t="shared" si="25"/>
        <v>2.3391203703703706E-5</v>
      </c>
      <c r="Z17" s="34">
        <f t="shared" si="26"/>
        <v>1.5492621527777782E-5</v>
      </c>
      <c r="AA17" s="34">
        <f t="shared" si="27"/>
        <v>5.5533854166666656E-5</v>
      </c>
      <c r="AB17" s="35">
        <f t="shared" si="28"/>
        <v>2.3755787037037036E-6</v>
      </c>
      <c r="AC17">
        <v>8</v>
      </c>
      <c r="AD17">
        <v>0</v>
      </c>
      <c r="AE17">
        <v>12</v>
      </c>
      <c r="AF17">
        <v>4</v>
      </c>
      <c r="AG17" s="34">
        <v>4.6415509259259261E-4</v>
      </c>
      <c r="AH17" s="34">
        <v>1.1386574074074073E-4</v>
      </c>
      <c r="AI17" s="34">
        <v>3.5028935185185185E-4</v>
      </c>
      <c r="AJ17" s="34">
        <v>0</v>
      </c>
      <c r="AK17" s="34">
        <f t="shared" si="29"/>
        <v>3.8679591049382716E-5</v>
      </c>
      <c r="AL17" s="34">
        <f t="shared" si="30"/>
        <v>1.4233217592592591E-5</v>
      </c>
      <c r="AM17" s="34">
        <f t="shared" si="31"/>
        <v>8.7572337962962962E-5</v>
      </c>
      <c r="AN17" s="35">
        <f t="shared" si="32"/>
        <v>0</v>
      </c>
      <c r="AO17">
        <v>24</v>
      </c>
      <c r="AP17">
        <v>1</v>
      </c>
      <c r="AQ17">
        <v>29</v>
      </c>
      <c r="AR17">
        <v>4</v>
      </c>
      <c r="AS17" s="34">
        <v>4.9488425925925926E-4</v>
      </c>
      <c r="AT17" s="34">
        <v>3.8189814814814819E-4</v>
      </c>
      <c r="AU17" s="34">
        <v>9.3981481481481468E-5</v>
      </c>
      <c r="AV17" s="34">
        <v>1.9004629629629629E-5</v>
      </c>
      <c r="AW17" s="34">
        <f t="shared" si="33"/>
        <v>1.7064974457215838E-5</v>
      </c>
      <c r="AX17" s="34">
        <f t="shared" si="34"/>
        <v>1.5912422839506176E-5</v>
      </c>
      <c r="AY17" s="34">
        <f t="shared" si="35"/>
        <v>2.3495370370370367E-5</v>
      </c>
      <c r="AZ17" s="35">
        <f t="shared" si="36"/>
        <v>1.9004629629629629E-5</v>
      </c>
      <c r="BB17" s="16" t="s">
        <v>149</v>
      </c>
    </row>
    <row r="18" spans="1:257" ht="16.5" thickBot="1" x14ac:dyDescent="0.3">
      <c r="N18" s="14"/>
      <c r="O18" s="16"/>
      <c r="P18" s="10" t="s">
        <v>47</v>
      </c>
      <c r="Q18">
        <v>13</v>
      </c>
      <c r="R18">
        <v>0</v>
      </c>
      <c r="S18">
        <v>19</v>
      </c>
      <c r="T18">
        <v>6</v>
      </c>
      <c r="U18" s="34">
        <v>5.5204861111111112E-4</v>
      </c>
      <c r="V18" s="34">
        <v>4.6496527777777774E-4</v>
      </c>
      <c r="W18" s="34">
        <v>8.708333333333334E-5</v>
      </c>
      <c r="X18" s="34">
        <v>0</v>
      </c>
      <c r="Y18" s="34">
        <f t="shared" si="25"/>
        <v>2.9055190058479533E-5</v>
      </c>
      <c r="Z18" s="34">
        <f t="shared" si="26"/>
        <v>3.5766559829059828E-5</v>
      </c>
      <c r="AA18" s="34">
        <f t="shared" si="27"/>
        <v>1.4513888888888889E-5</v>
      </c>
      <c r="AB18" s="35">
        <f t="shared" si="28"/>
        <v>0</v>
      </c>
      <c r="AC18">
        <v>8</v>
      </c>
      <c r="AD18">
        <v>0</v>
      </c>
      <c r="AE18">
        <v>11</v>
      </c>
      <c r="AF18">
        <v>3</v>
      </c>
      <c r="AG18" s="34">
        <v>1.9613425925925929E-4</v>
      </c>
      <c r="AH18" s="34">
        <v>1.7181712962962962E-4</v>
      </c>
      <c r="AI18" s="34">
        <v>2.431712962962963E-5</v>
      </c>
      <c r="AJ18" s="34">
        <v>0</v>
      </c>
      <c r="AK18" s="34">
        <f t="shared" si="29"/>
        <v>1.7830387205387206E-5</v>
      </c>
      <c r="AL18" s="34">
        <f t="shared" si="30"/>
        <v>2.1477141203703703E-5</v>
      </c>
      <c r="AM18" s="34">
        <f t="shared" si="31"/>
        <v>8.1057098765432098E-6</v>
      </c>
      <c r="AN18" s="35">
        <f t="shared" si="32"/>
        <v>0</v>
      </c>
      <c r="AO18">
        <v>5</v>
      </c>
      <c r="AP18">
        <v>0</v>
      </c>
      <c r="AQ18">
        <v>8</v>
      </c>
      <c r="AR18">
        <v>3</v>
      </c>
      <c r="AS18" s="34">
        <v>3.5591435185185189E-4</v>
      </c>
      <c r="AT18" s="34">
        <v>2.9314814814814812E-4</v>
      </c>
      <c r="AU18" s="34">
        <v>6.2766203703703701E-5</v>
      </c>
      <c r="AV18" s="34">
        <v>0</v>
      </c>
      <c r="AW18" s="34">
        <f t="shared" si="33"/>
        <v>4.4489293981481486E-5</v>
      </c>
      <c r="AX18" s="34">
        <f t="shared" si="34"/>
        <v>5.8629629629629627E-5</v>
      </c>
      <c r="AY18" s="34">
        <f t="shared" si="35"/>
        <v>2.0922067901234566E-5</v>
      </c>
      <c r="AZ18" s="35">
        <f t="shared" si="36"/>
        <v>0</v>
      </c>
      <c r="BB18" s="46"/>
      <c r="BC18" s="13" t="s">
        <v>25</v>
      </c>
      <c r="BD18" s="13" t="s">
        <v>133</v>
      </c>
      <c r="BE18" s="13" t="s">
        <v>131</v>
      </c>
      <c r="BF18" s="13" t="s">
        <v>132</v>
      </c>
      <c r="BG18" s="16"/>
      <c r="BH18" s="16"/>
      <c r="BI18" s="16"/>
      <c r="BJ18" s="16"/>
      <c r="BS18" s="16"/>
      <c r="BT18" s="16"/>
      <c r="BU18" s="16"/>
      <c r="BV18" s="16"/>
      <c r="BW18" s="16"/>
      <c r="CF18" s="16"/>
      <c r="CG18" s="16"/>
      <c r="CH18" s="16"/>
      <c r="CI18" s="16"/>
      <c r="CJ18" s="16"/>
      <c r="CS18" s="16"/>
      <c r="CT18" s="16"/>
      <c r="CU18" s="16"/>
      <c r="CV18" s="16"/>
      <c r="CW18" s="16"/>
      <c r="DF18" s="16"/>
      <c r="DG18" s="16"/>
      <c r="DH18" s="16"/>
      <c r="DI18" s="16"/>
      <c r="DJ18" s="16"/>
      <c r="DS18" s="16"/>
      <c r="DT18" s="16"/>
      <c r="DU18" s="16"/>
      <c r="DV18" s="16"/>
      <c r="DW18" s="16"/>
      <c r="EF18" s="16"/>
      <c r="EG18" s="16"/>
      <c r="EH18" s="16"/>
      <c r="EI18" s="16"/>
      <c r="EJ18" s="16"/>
      <c r="ES18" s="16"/>
      <c r="ET18" s="16"/>
      <c r="EU18" s="16"/>
      <c r="EV18" s="16"/>
      <c r="EW18" s="16"/>
      <c r="FF18" s="16"/>
      <c r="FG18" s="16"/>
      <c r="FH18" s="16"/>
      <c r="FI18" s="16"/>
      <c r="FJ18" s="16"/>
      <c r="FS18" s="16"/>
      <c r="FT18" s="16"/>
      <c r="FU18" s="16"/>
      <c r="FV18" s="16"/>
      <c r="FW18" s="16"/>
      <c r="GF18" s="16"/>
      <c r="GG18" s="16"/>
      <c r="GH18" s="16"/>
      <c r="GI18" s="16"/>
      <c r="GJ18" s="16"/>
      <c r="GS18" s="16"/>
      <c r="GT18" s="16"/>
      <c r="GU18" s="16"/>
      <c r="GV18" s="16"/>
      <c r="GW18" s="16"/>
      <c r="HF18" s="16"/>
      <c r="HG18" s="16"/>
      <c r="HH18" s="16"/>
      <c r="HI18" s="16"/>
      <c r="HJ18" s="16"/>
      <c r="HS18" s="16"/>
      <c r="HT18" s="16"/>
      <c r="HU18" s="16"/>
      <c r="HV18" s="16"/>
      <c r="HW18" s="16"/>
      <c r="IF18" s="16"/>
      <c r="IG18" s="16"/>
      <c r="IH18" s="16"/>
      <c r="II18" s="16"/>
      <c r="IJ18" s="16"/>
      <c r="IS18" s="16"/>
      <c r="IT18" s="16"/>
      <c r="IU18" s="16"/>
      <c r="IV18" s="16"/>
      <c r="IW18" s="16"/>
    </row>
    <row r="19" spans="1:257" ht="16.5" thickTop="1" x14ac:dyDescent="0.25">
      <c r="A19" s="3" t="s">
        <v>7</v>
      </c>
      <c r="N19" s="20"/>
      <c r="P19" s="10" t="s">
        <v>39</v>
      </c>
      <c r="Q19">
        <v>9</v>
      </c>
      <c r="R19">
        <v>0</v>
      </c>
      <c r="S19">
        <v>16</v>
      </c>
      <c r="T19">
        <v>7</v>
      </c>
      <c r="U19" s="34">
        <v>8.0370370370370372E-4</v>
      </c>
      <c r="V19" s="34">
        <v>6.2731481481481481E-4</v>
      </c>
      <c r="W19" s="34">
        <v>1.7638888888888891E-4</v>
      </c>
      <c r="X19" s="34">
        <v>0</v>
      </c>
      <c r="Y19" s="34">
        <f t="shared" si="25"/>
        <v>5.0231481481481482E-5</v>
      </c>
      <c r="Z19" s="34">
        <f t="shared" si="26"/>
        <v>6.9701646090534984E-5</v>
      </c>
      <c r="AA19" s="34">
        <f t="shared" si="27"/>
        <v>2.5198412698412701E-5</v>
      </c>
      <c r="AB19" s="35">
        <f t="shared" si="28"/>
        <v>0</v>
      </c>
      <c r="AC19">
        <v>4</v>
      </c>
      <c r="AD19">
        <v>0</v>
      </c>
      <c r="AE19">
        <v>6</v>
      </c>
      <c r="AF19">
        <v>2</v>
      </c>
      <c r="AG19" s="34">
        <v>2.2262731481481482E-4</v>
      </c>
      <c r="AH19" s="34">
        <v>1.573148148148148E-4</v>
      </c>
      <c r="AI19" s="34">
        <v>6.5312499999999995E-5</v>
      </c>
      <c r="AJ19" s="34">
        <v>0</v>
      </c>
      <c r="AK19" s="34">
        <f t="shared" si="29"/>
        <v>3.7104552469135804E-5</v>
      </c>
      <c r="AL19" s="34">
        <f t="shared" si="30"/>
        <v>3.93287037037037E-5</v>
      </c>
      <c r="AM19" s="34">
        <f t="shared" si="31"/>
        <v>3.2656249999999998E-5</v>
      </c>
      <c r="AN19" s="35">
        <f t="shared" si="32"/>
        <v>0</v>
      </c>
      <c r="AO19">
        <v>5</v>
      </c>
      <c r="AP19">
        <v>0</v>
      </c>
      <c r="AQ19">
        <v>10</v>
      </c>
      <c r="AR19">
        <v>5</v>
      </c>
      <c r="AS19" s="34">
        <v>5.810763888888889E-4</v>
      </c>
      <c r="AT19" s="34">
        <v>4.6999999999999999E-4</v>
      </c>
      <c r="AU19" s="34">
        <v>9.9502314814814798E-5</v>
      </c>
      <c r="AV19" s="34">
        <v>0</v>
      </c>
      <c r="AW19" s="34">
        <f t="shared" si="33"/>
        <v>5.8107638888888887E-5</v>
      </c>
      <c r="AX19" s="34">
        <f t="shared" si="34"/>
        <v>9.3999999999999994E-5</v>
      </c>
      <c r="AY19" s="34">
        <f t="shared" si="35"/>
        <v>1.9900462962962958E-5</v>
      </c>
      <c r="AZ19" s="35">
        <f t="shared" si="36"/>
        <v>0</v>
      </c>
      <c r="BB19" s="47" t="s">
        <v>26</v>
      </c>
      <c r="BC19" s="45">
        <v>3.2667513375738205E-5</v>
      </c>
      <c r="BD19" s="45">
        <v>3.40097991466481E-5</v>
      </c>
      <c r="BE19" s="45">
        <v>2.4034629905202824E-5</v>
      </c>
      <c r="BF19" s="45">
        <v>2.2663483796296297E-6</v>
      </c>
      <c r="BS19" s="1"/>
      <c r="CF19" s="1"/>
      <c r="CS19" s="1"/>
      <c r="DF19" s="1"/>
      <c r="DS19" s="1"/>
      <c r="EF19" s="1"/>
      <c r="ES19" s="1"/>
      <c r="FF19" s="1"/>
      <c r="FS19" s="1"/>
      <c r="GF19" s="1"/>
      <c r="GS19" s="1"/>
      <c r="HF19" s="1"/>
      <c r="HS19" s="1"/>
      <c r="IF19" s="1"/>
      <c r="IS19" s="1"/>
    </row>
    <row r="20" spans="1:257" x14ac:dyDescent="0.25">
      <c r="B20" s="4" t="s">
        <v>8</v>
      </c>
      <c r="C20" s="5" t="s">
        <v>9</v>
      </c>
      <c r="D20" s="5" t="s">
        <v>10</v>
      </c>
      <c r="E20" s="5" t="s">
        <v>11</v>
      </c>
      <c r="F20" s="5" t="s">
        <v>12</v>
      </c>
      <c r="G20" s="11" t="s">
        <v>13</v>
      </c>
      <c r="H20" s="9" t="s">
        <v>15</v>
      </c>
      <c r="I20" s="5" t="s">
        <v>16</v>
      </c>
      <c r="J20" s="5" t="s">
        <v>17</v>
      </c>
      <c r="K20" s="5" t="s">
        <v>18</v>
      </c>
      <c r="L20" s="5" t="s">
        <v>19</v>
      </c>
      <c r="M20" s="5" t="s">
        <v>120</v>
      </c>
      <c r="N20" s="21"/>
      <c r="P20" s="10" t="s">
        <v>30</v>
      </c>
      <c r="Q20">
        <v>5</v>
      </c>
      <c r="R20">
        <v>0</v>
      </c>
      <c r="S20">
        <v>15</v>
      </c>
      <c r="T20">
        <v>10</v>
      </c>
      <c r="U20" s="34">
        <v>1.6937500000000001E-4</v>
      </c>
      <c r="V20" s="34">
        <v>4.4652777777777769E-5</v>
      </c>
      <c r="W20" s="34">
        <v>1.2472222222222222E-4</v>
      </c>
      <c r="X20" s="34">
        <v>0</v>
      </c>
      <c r="Y20" s="34">
        <f t="shared" si="25"/>
        <v>1.1291666666666667E-5</v>
      </c>
      <c r="Z20" s="34">
        <f t="shared" si="26"/>
        <v>8.9305555555555532E-6</v>
      </c>
      <c r="AA20" s="34">
        <f t="shared" si="27"/>
        <v>1.2472222222222222E-5</v>
      </c>
      <c r="AB20" s="35">
        <f t="shared" si="28"/>
        <v>0</v>
      </c>
      <c r="AC20">
        <v>2</v>
      </c>
      <c r="AD20">
        <v>0</v>
      </c>
      <c r="AE20">
        <v>9</v>
      </c>
      <c r="AF20">
        <v>7</v>
      </c>
      <c r="AG20" s="34">
        <v>9.3969907407407413E-5</v>
      </c>
      <c r="AH20" s="34">
        <v>1.6122685185185183E-5</v>
      </c>
      <c r="AI20" s="34">
        <v>7.784722222222222E-5</v>
      </c>
      <c r="AJ20" s="34">
        <v>0</v>
      </c>
      <c r="AK20" s="34">
        <f t="shared" si="29"/>
        <v>1.0441100823045268E-5</v>
      </c>
      <c r="AL20" s="34">
        <f t="shared" si="30"/>
        <v>8.0613425925925916E-6</v>
      </c>
      <c r="AM20" s="34">
        <f t="shared" si="31"/>
        <v>1.1121031746031746E-5</v>
      </c>
      <c r="AN20" s="35">
        <f t="shared" si="32"/>
        <v>0</v>
      </c>
      <c r="AO20">
        <v>3</v>
      </c>
      <c r="AP20">
        <v>0</v>
      </c>
      <c r="AQ20">
        <v>6</v>
      </c>
      <c r="AR20">
        <v>3</v>
      </c>
      <c r="AS20" s="34">
        <v>7.5405092592592584E-5</v>
      </c>
      <c r="AT20" s="42">
        <v>2.8530092592592593E-5</v>
      </c>
      <c r="AU20" s="34">
        <v>4.6874999999999994E-5</v>
      </c>
      <c r="AV20" s="34">
        <v>0</v>
      </c>
      <c r="AW20" s="34">
        <f t="shared" si="33"/>
        <v>1.2567515432098764E-5</v>
      </c>
      <c r="AX20" s="34">
        <f t="shared" si="34"/>
        <v>9.5100308641975304E-6</v>
      </c>
      <c r="AY20" s="34">
        <f t="shared" si="35"/>
        <v>1.5624999999999997E-5</v>
      </c>
      <c r="AZ20" s="35">
        <f t="shared" si="36"/>
        <v>0</v>
      </c>
      <c r="BB20" s="47" t="s">
        <v>58</v>
      </c>
      <c r="BC20" s="45">
        <v>4.0827769816774441E-5</v>
      </c>
      <c r="BD20" s="45">
        <v>2.9949427726337446E-5</v>
      </c>
      <c r="BE20" s="45">
        <v>4.8940586419753091E-5</v>
      </c>
      <c r="BF20" s="45">
        <v>0</v>
      </c>
    </row>
    <row r="21" spans="1:257" x14ac:dyDescent="0.25">
      <c r="B21" s="29">
        <v>1917</v>
      </c>
      <c r="C21" s="6">
        <v>156.30000000000001</v>
      </c>
      <c r="D21" s="6">
        <v>65</v>
      </c>
      <c r="E21" s="6">
        <v>95.2</v>
      </c>
      <c r="F21" s="6">
        <v>94.9</v>
      </c>
      <c r="G21" s="12">
        <v>18.399999999999999</v>
      </c>
      <c r="H21" s="10">
        <v>9</v>
      </c>
      <c r="I21" s="6">
        <v>2</v>
      </c>
      <c r="J21" s="6">
        <v>1</v>
      </c>
      <c r="K21" s="6">
        <v>2</v>
      </c>
      <c r="L21" s="6">
        <v>1.5549999999999999</v>
      </c>
      <c r="M21" s="6">
        <v>4</v>
      </c>
      <c r="N21" s="14"/>
      <c r="P21" s="10" t="s">
        <v>41</v>
      </c>
      <c r="Q21">
        <v>2</v>
      </c>
      <c r="R21">
        <v>1</v>
      </c>
      <c r="S21">
        <v>14</v>
      </c>
      <c r="T21">
        <v>11</v>
      </c>
      <c r="U21" s="34">
        <v>4.3831018518518519E-4</v>
      </c>
      <c r="V21" s="34">
        <v>2.9988425925925929E-5</v>
      </c>
      <c r="W21" s="34">
        <v>3.9238425925925926E-4</v>
      </c>
      <c r="X21" s="34">
        <v>1.5937500000000001E-5</v>
      </c>
      <c r="Y21" s="34">
        <f t="shared" si="25"/>
        <v>3.1307870370370371E-5</v>
      </c>
      <c r="Z21" s="34">
        <f t="shared" si="26"/>
        <v>1.4994212962962964E-5</v>
      </c>
      <c r="AA21" s="34">
        <f t="shared" si="27"/>
        <v>3.5671296296296293E-5</v>
      </c>
      <c r="AB21" s="35">
        <f t="shared" si="28"/>
        <v>1.4488636363636366E-6</v>
      </c>
      <c r="AC21">
        <v>1</v>
      </c>
      <c r="AD21">
        <v>0</v>
      </c>
      <c r="AE21">
        <v>6</v>
      </c>
      <c r="AF21">
        <v>5</v>
      </c>
      <c r="AG21" s="34">
        <v>2.9085648148148151E-4</v>
      </c>
      <c r="AH21" s="34">
        <v>6.1342592592592594E-6</v>
      </c>
      <c r="AI21" s="34">
        <v>2.8472222222222223E-4</v>
      </c>
      <c r="AJ21" s="34">
        <v>0</v>
      </c>
      <c r="AK21" s="34">
        <f t="shared" si="29"/>
        <v>4.8476080246913587E-5</v>
      </c>
      <c r="AL21" s="34">
        <f t="shared" si="30"/>
        <v>6.1342592592592594E-6</v>
      </c>
      <c r="AM21" s="34">
        <f t="shared" si="31"/>
        <v>5.6944444444444445E-5</v>
      </c>
      <c r="AN21" s="35">
        <f t="shared" si="32"/>
        <v>0</v>
      </c>
      <c r="AO21">
        <v>1</v>
      </c>
      <c r="AP21">
        <v>1</v>
      </c>
      <c r="AQ21">
        <v>8</v>
      </c>
      <c r="AR21">
        <v>6</v>
      </c>
      <c r="AS21" s="34">
        <v>1.4745370370370371E-4</v>
      </c>
      <c r="AT21" s="34">
        <v>2.3854166666666666E-5</v>
      </c>
      <c r="AU21" s="34">
        <v>1.0766203703703703E-4</v>
      </c>
      <c r="AV21" s="34">
        <v>1.5937500000000001E-5</v>
      </c>
      <c r="AW21" s="34">
        <f t="shared" si="33"/>
        <v>1.8431712962962963E-5</v>
      </c>
      <c r="AX21" s="34">
        <f t="shared" si="34"/>
        <v>2.3854166666666666E-5</v>
      </c>
      <c r="AY21" s="34">
        <f t="shared" si="35"/>
        <v>1.7943672839506171E-5</v>
      </c>
      <c r="AZ21" s="35">
        <f t="shared" si="36"/>
        <v>1.5937500000000001E-5</v>
      </c>
      <c r="BB21" s="47" t="s">
        <v>53</v>
      </c>
      <c r="BC21" s="45">
        <v>4.0040120072557938E-5</v>
      </c>
      <c r="BD21" s="45">
        <v>4.1349210176611798E-5</v>
      </c>
      <c r="BE21" s="45">
        <v>4.3094698431069955E-5</v>
      </c>
      <c r="BF21" s="45">
        <v>6.3681520061728411E-7</v>
      </c>
    </row>
    <row r="22" spans="1:257" x14ac:dyDescent="0.25">
      <c r="A22" t="s">
        <v>129</v>
      </c>
      <c r="B22">
        <f>B21/F7</f>
        <v>0.64458641560188301</v>
      </c>
      <c r="C22" s="26">
        <f>C21*4/B21</f>
        <v>0.32613458528951489</v>
      </c>
      <c r="D22" s="27">
        <f>D21*4/B21</f>
        <v>0.13562858633281169</v>
      </c>
      <c r="E22" s="26">
        <f>E21*4/B21</f>
        <v>0.1986437141366719</v>
      </c>
      <c r="F22" s="26">
        <f>F21*9/B21</f>
        <v>0.44553990610328642</v>
      </c>
      <c r="G22" s="28">
        <f>G21*9/B21</f>
        <v>8.6384976525821597E-2</v>
      </c>
      <c r="N22" s="14"/>
      <c r="P22" s="10" t="s">
        <v>42</v>
      </c>
      <c r="Q22">
        <v>4</v>
      </c>
      <c r="R22">
        <v>0</v>
      </c>
      <c r="S22">
        <v>10</v>
      </c>
      <c r="T22">
        <v>6</v>
      </c>
      <c r="U22" s="34">
        <v>9.0199074074074064E-4</v>
      </c>
      <c r="V22" s="34">
        <v>7.2692129629629626E-4</v>
      </c>
      <c r="W22" s="34">
        <v>1.7506944444444446E-4</v>
      </c>
      <c r="X22" s="34">
        <v>0</v>
      </c>
      <c r="Y22" s="34">
        <f t="shared" si="25"/>
        <v>9.0199074074074058E-5</v>
      </c>
      <c r="Z22" s="34">
        <f t="shared" si="26"/>
        <v>1.8173032407407406E-4</v>
      </c>
      <c r="AA22" s="34">
        <f t="shared" si="27"/>
        <v>2.9178240740740745E-5</v>
      </c>
      <c r="AB22" s="35">
        <f t="shared" si="28"/>
        <v>0</v>
      </c>
      <c r="AC22">
        <v>3</v>
      </c>
      <c r="AD22">
        <v>0</v>
      </c>
      <c r="AE22">
        <v>6</v>
      </c>
      <c r="AF22">
        <v>3</v>
      </c>
      <c r="AG22" s="34">
        <v>8.3038194444444435E-4</v>
      </c>
      <c r="AH22" s="34">
        <v>7.100231481481481E-4</v>
      </c>
      <c r="AI22" s="34">
        <v>1.163888888888889E-4</v>
      </c>
      <c r="AJ22" s="34">
        <v>0</v>
      </c>
      <c r="AK22" s="34">
        <f t="shared" si="29"/>
        <v>1.3839699074074072E-4</v>
      </c>
      <c r="AL22" s="34">
        <f t="shared" si="30"/>
        <v>2.3667438271604937E-4</v>
      </c>
      <c r="AM22" s="34">
        <f t="shared" si="31"/>
        <v>3.8796296296296301E-5</v>
      </c>
      <c r="AN22" s="35">
        <f t="shared" si="32"/>
        <v>0</v>
      </c>
      <c r="AO22">
        <v>1</v>
      </c>
      <c r="AP22">
        <v>0</v>
      </c>
      <c r="AQ22">
        <v>4</v>
      </c>
      <c r="AR22">
        <v>3</v>
      </c>
      <c r="AS22" s="34">
        <v>7.5578703703703707E-5</v>
      </c>
      <c r="AT22" s="34">
        <v>1.6898148148148148E-5</v>
      </c>
      <c r="AU22" s="34">
        <v>5.868055555555556E-5</v>
      </c>
      <c r="AV22" s="34">
        <v>0</v>
      </c>
      <c r="AW22" s="34">
        <f t="shared" si="33"/>
        <v>1.8894675925925927E-5</v>
      </c>
      <c r="AX22" s="34">
        <f t="shared" si="34"/>
        <v>1.6898148148148148E-5</v>
      </c>
      <c r="AY22" s="34">
        <f t="shared" si="35"/>
        <v>1.9560185185185185E-5</v>
      </c>
      <c r="AZ22" s="35">
        <f t="shared" si="36"/>
        <v>0</v>
      </c>
      <c r="BB22" s="47" t="s">
        <v>62</v>
      </c>
      <c r="BC22" s="45">
        <v>2.5792847293667126E-5</v>
      </c>
      <c r="BD22" s="45">
        <v>2.1896174969863242E-5</v>
      </c>
      <c r="BE22" s="45">
        <v>2.7710048010973934E-5</v>
      </c>
      <c r="BF22" s="45">
        <v>3.2235939643347056E-7</v>
      </c>
    </row>
    <row r="23" spans="1:257" x14ac:dyDescent="0.25">
      <c r="N23" s="14"/>
      <c r="P23" s="10" t="s">
        <v>43</v>
      </c>
      <c r="Q23">
        <v>8</v>
      </c>
      <c r="R23">
        <v>1</v>
      </c>
      <c r="S23">
        <v>14</v>
      </c>
      <c r="T23">
        <v>5</v>
      </c>
      <c r="U23" s="34">
        <v>2.8789351851851849E-4</v>
      </c>
      <c r="V23" s="34">
        <v>1.799189814814815E-4</v>
      </c>
      <c r="W23" s="34">
        <v>1.0024305555555557E-4</v>
      </c>
      <c r="X23" s="34">
        <v>7.7314814814814811E-6</v>
      </c>
      <c r="Y23" s="34">
        <f t="shared" si="25"/>
        <v>2.0563822751322749E-5</v>
      </c>
      <c r="Z23" s="34">
        <f t="shared" si="26"/>
        <v>2.2489872685185188E-5</v>
      </c>
      <c r="AA23" s="34">
        <f t="shared" si="27"/>
        <v>2.0048611111111112E-5</v>
      </c>
      <c r="AB23" s="35">
        <f t="shared" si="28"/>
        <v>1.5462962962962962E-6</v>
      </c>
      <c r="AC23">
        <v>3</v>
      </c>
      <c r="AD23">
        <v>1</v>
      </c>
      <c r="AE23">
        <v>6</v>
      </c>
      <c r="AF23">
        <v>2</v>
      </c>
      <c r="AG23" s="34">
        <v>6.9421296296296307E-5</v>
      </c>
      <c r="AH23" s="34">
        <v>5.5937499999999998E-5</v>
      </c>
      <c r="AI23" s="34">
        <v>5.7523148148148158E-6</v>
      </c>
      <c r="AJ23" s="34">
        <v>7.7314814814814811E-6</v>
      </c>
      <c r="AK23" s="34">
        <f t="shared" si="29"/>
        <v>1.1570216049382717E-5</v>
      </c>
      <c r="AL23" s="34">
        <f t="shared" si="30"/>
        <v>1.8645833333333334E-5</v>
      </c>
      <c r="AM23" s="34">
        <f t="shared" si="31"/>
        <v>2.8761574074074079E-6</v>
      </c>
      <c r="AN23" s="35">
        <f t="shared" si="32"/>
        <v>3.8657407407407406E-6</v>
      </c>
      <c r="AO23">
        <v>5</v>
      </c>
      <c r="AP23">
        <v>0</v>
      </c>
      <c r="AQ23">
        <v>8</v>
      </c>
      <c r="AR23">
        <v>3</v>
      </c>
      <c r="AS23" s="34">
        <v>2.1847222222222225E-4</v>
      </c>
      <c r="AT23" s="34">
        <v>1.2398148148148148E-4</v>
      </c>
      <c r="AU23" s="34">
        <v>9.4490740740740744E-5</v>
      </c>
      <c r="AV23" s="34">
        <v>0</v>
      </c>
      <c r="AW23" s="34">
        <f t="shared" si="33"/>
        <v>2.7309027777777781E-5</v>
      </c>
      <c r="AX23" s="34">
        <f t="shared" si="34"/>
        <v>2.4796296296296297E-5</v>
      </c>
      <c r="AY23" s="34">
        <f t="shared" si="35"/>
        <v>3.1496913580246912E-5</v>
      </c>
      <c r="AZ23" s="35">
        <f t="shared" si="36"/>
        <v>0</v>
      </c>
      <c r="BB23" s="47" t="s">
        <v>70</v>
      </c>
      <c r="BC23" s="45">
        <v>2.0083577736428614E-5</v>
      </c>
      <c r="BD23" s="45">
        <v>2.270686039462081E-5</v>
      </c>
      <c r="BE23" s="45">
        <v>2.2874020655270654E-5</v>
      </c>
      <c r="BF23" s="45">
        <v>2.4554843304843308E-7</v>
      </c>
    </row>
    <row r="24" spans="1:257" x14ac:dyDescent="0.25">
      <c r="A24" s="3" t="s">
        <v>122</v>
      </c>
      <c r="B24" s="9" t="s">
        <v>123</v>
      </c>
      <c r="C24" s="9" t="s">
        <v>124</v>
      </c>
      <c r="D24" s="9" t="s">
        <v>125</v>
      </c>
      <c r="E24" s="9" t="s">
        <v>126</v>
      </c>
      <c r="F24" s="9" t="s">
        <v>127</v>
      </c>
      <c r="G24" s="22" t="s">
        <v>128</v>
      </c>
      <c r="H24" s="9" t="s">
        <v>15</v>
      </c>
      <c r="I24" s="5" t="s">
        <v>16</v>
      </c>
      <c r="J24" s="5" t="s">
        <v>17</v>
      </c>
      <c r="K24" s="5" t="s">
        <v>18</v>
      </c>
      <c r="L24" s="5" t="s">
        <v>19</v>
      </c>
      <c r="M24" s="5" t="s">
        <v>120</v>
      </c>
      <c r="N24" s="14"/>
      <c r="P24" s="10" t="s">
        <v>38</v>
      </c>
      <c r="Q24">
        <v>4</v>
      </c>
      <c r="R24">
        <v>0</v>
      </c>
      <c r="S24">
        <v>11</v>
      </c>
      <c r="T24">
        <v>7</v>
      </c>
      <c r="U24" s="34">
        <v>7.9474537037037046E-4</v>
      </c>
      <c r="V24" s="34">
        <v>2.5982638888888892E-4</v>
      </c>
      <c r="W24" s="34">
        <v>5.3491898148148149E-4</v>
      </c>
      <c r="X24" s="34">
        <v>0</v>
      </c>
      <c r="Y24" s="34">
        <f t="shared" si="25"/>
        <v>7.2249579124579135E-5</v>
      </c>
      <c r="Z24" s="34">
        <f t="shared" si="26"/>
        <v>6.495659722222223E-5</v>
      </c>
      <c r="AA24" s="34">
        <f t="shared" si="27"/>
        <v>7.6416997354497351E-5</v>
      </c>
      <c r="AB24" s="35">
        <f t="shared" si="28"/>
        <v>0</v>
      </c>
      <c r="AC24">
        <v>2</v>
      </c>
      <c r="AD24">
        <v>0</v>
      </c>
      <c r="AE24">
        <v>7</v>
      </c>
      <c r="AF24">
        <v>5</v>
      </c>
      <c r="AG24" s="34">
        <v>7.0275462962962967E-4</v>
      </c>
      <c r="AH24" s="34">
        <v>2.0869212962962964E-4</v>
      </c>
      <c r="AI24" s="34">
        <v>4.9406249999999993E-4</v>
      </c>
      <c r="AJ24" s="34">
        <v>0</v>
      </c>
      <c r="AK24" s="34">
        <f t="shared" si="29"/>
        <v>1.0039351851851853E-4</v>
      </c>
      <c r="AL24" s="34">
        <f t="shared" si="30"/>
        <v>1.0434606481481482E-4</v>
      </c>
      <c r="AM24" s="34">
        <f t="shared" si="31"/>
        <v>9.8812499999999983E-5</v>
      </c>
      <c r="AN24" s="35">
        <f t="shared" si="32"/>
        <v>0</v>
      </c>
      <c r="AO24">
        <v>2</v>
      </c>
      <c r="AP24">
        <v>0</v>
      </c>
      <c r="AQ24">
        <v>4</v>
      </c>
      <c r="AR24">
        <v>2</v>
      </c>
      <c r="AS24" s="34">
        <v>9.1990740740740751E-5</v>
      </c>
      <c r="AT24" s="34">
        <v>5.1134259259259266E-5</v>
      </c>
      <c r="AU24" s="34">
        <v>4.0856481481481478E-5</v>
      </c>
      <c r="AV24" s="34">
        <v>0</v>
      </c>
      <c r="AW24" s="34">
        <f t="shared" si="33"/>
        <v>2.2997685185185188E-5</v>
      </c>
      <c r="AX24" s="34">
        <f t="shared" si="34"/>
        <v>2.5567129629629633E-5</v>
      </c>
      <c r="AY24" s="34">
        <f t="shared" si="35"/>
        <v>2.0428240740740739E-5</v>
      </c>
      <c r="AZ24" s="35">
        <f t="shared" si="36"/>
        <v>0</v>
      </c>
      <c r="BB24" s="47" t="s">
        <v>77</v>
      </c>
      <c r="BC24" s="45">
        <v>2.1393999240642761E-5</v>
      </c>
      <c r="BD24" s="45">
        <v>1.6200167181069963E-5</v>
      </c>
      <c r="BE24" s="45">
        <v>2.4772573828563411E-5</v>
      </c>
      <c r="BF24" s="45">
        <v>3.8290895061728398E-7</v>
      </c>
    </row>
    <row r="25" spans="1:257" ht="15.75" x14ac:dyDescent="0.25">
      <c r="A25" s="2"/>
      <c r="B25" s="10">
        <f>IF($C17=2,B21-B14,B14-B21)</f>
        <v>-1093</v>
      </c>
      <c r="C25" s="10">
        <f t="shared" ref="C25:M25" si="37">IF($C17=2,C21-C14,C14-C21)</f>
        <v>-58.699999999999989</v>
      </c>
      <c r="D25" s="10">
        <f t="shared" si="37"/>
        <v>-9</v>
      </c>
      <c r="E25" s="10">
        <f t="shared" si="37"/>
        <v>-41.8</v>
      </c>
      <c r="F25" s="10">
        <f t="shared" si="37"/>
        <v>-39.099999999999994</v>
      </c>
      <c r="G25" s="10">
        <f t="shared" si="37"/>
        <v>-27.700000000000003</v>
      </c>
      <c r="H25" s="10">
        <f t="shared" si="37"/>
        <v>-3</v>
      </c>
      <c r="I25" s="10">
        <f t="shared" si="37"/>
        <v>2</v>
      </c>
      <c r="J25" s="10">
        <f t="shared" si="37"/>
        <v>-1</v>
      </c>
      <c r="K25" s="10">
        <f t="shared" si="37"/>
        <v>-2</v>
      </c>
      <c r="L25" s="10">
        <f t="shared" si="37"/>
        <v>-0.57000000000000006</v>
      </c>
      <c r="M25" s="10">
        <f t="shared" si="37"/>
        <v>0</v>
      </c>
      <c r="N25" s="17"/>
      <c r="P25" s="10" t="s">
        <v>44</v>
      </c>
      <c r="Q25">
        <v>10</v>
      </c>
      <c r="R25">
        <v>2</v>
      </c>
      <c r="S25">
        <v>17</v>
      </c>
      <c r="T25">
        <v>5</v>
      </c>
      <c r="U25" s="34">
        <v>6.7839120370370373E-4</v>
      </c>
      <c r="V25" s="34">
        <v>2.0166666666666664E-4</v>
      </c>
      <c r="W25" s="34">
        <v>4.3875000000000007E-4</v>
      </c>
      <c r="X25" s="34">
        <v>3.7974537037037039E-5</v>
      </c>
      <c r="Y25" s="34">
        <f t="shared" si="25"/>
        <v>3.9905364923747279E-5</v>
      </c>
      <c r="Z25" s="34">
        <f t="shared" si="26"/>
        <v>2.0166666666666664E-5</v>
      </c>
      <c r="AA25" s="34">
        <f t="shared" si="27"/>
        <v>8.7750000000000019E-5</v>
      </c>
      <c r="AB25" s="35">
        <f t="shared" si="28"/>
        <v>7.5949074074074078E-6</v>
      </c>
      <c r="AC25">
        <v>4</v>
      </c>
      <c r="AD25">
        <v>0</v>
      </c>
      <c r="AE25">
        <v>5</v>
      </c>
      <c r="AF25">
        <v>1</v>
      </c>
      <c r="AG25" s="34">
        <v>1.4285879629629628E-4</v>
      </c>
      <c r="AH25" s="34">
        <v>1.2827546296296296E-4</v>
      </c>
      <c r="AI25" s="34">
        <v>1.4583333333333333E-5</v>
      </c>
      <c r="AJ25" s="34">
        <v>0</v>
      </c>
      <c r="AK25" s="34">
        <f t="shared" si="29"/>
        <v>2.8571759259259256E-5</v>
      </c>
      <c r="AL25" s="34">
        <f t="shared" si="30"/>
        <v>3.2068865740740739E-5</v>
      </c>
      <c r="AM25" s="34">
        <f t="shared" si="31"/>
        <v>1.4583333333333333E-5</v>
      </c>
      <c r="AN25" s="35">
        <f t="shared" si="32"/>
        <v>0</v>
      </c>
      <c r="AO25">
        <v>6</v>
      </c>
      <c r="AP25">
        <v>2</v>
      </c>
      <c r="AQ25">
        <v>12</v>
      </c>
      <c r="AR25">
        <v>4</v>
      </c>
      <c r="AS25" s="34">
        <v>5.3553240740740742E-4</v>
      </c>
      <c r="AT25" s="34">
        <v>7.3391203703703701E-5</v>
      </c>
      <c r="AU25" s="34">
        <v>4.2416666666666666E-4</v>
      </c>
      <c r="AV25" s="34">
        <v>3.7974537037037039E-5</v>
      </c>
      <c r="AW25" s="34">
        <f t="shared" si="33"/>
        <v>4.4627700617283954E-5</v>
      </c>
      <c r="AX25" s="34">
        <f t="shared" si="34"/>
        <v>1.2231867283950616E-5</v>
      </c>
      <c r="AY25" s="34">
        <f t="shared" si="35"/>
        <v>1.0604166666666666E-4</v>
      </c>
      <c r="AZ25" s="35">
        <f t="shared" si="36"/>
        <v>1.898726851851852E-5</v>
      </c>
      <c r="BB25" s="47" t="s">
        <v>84</v>
      </c>
      <c r="BC25" s="45">
        <v>1.96474408436214E-5</v>
      </c>
      <c r="BD25" s="45">
        <v>1.0201742541152261E-5</v>
      </c>
      <c r="BE25" s="45">
        <v>2.7275720164609054E-5</v>
      </c>
      <c r="BF25" s="45">
        <v>7.4652777777777777E-7</v>
      </c>
    </row>
    <row r="26" spans="1:257" x14ac:dyDescent="0.25">
      <c r="B26" s="10">
        <f>IF($C17=2,B22-B15,B15-B22)</f>
        <v>-0.36751849361129785</v>
      </c>
      <c r="C26" s="10">
        <f t="shared" ref="C26:G26" si="38">IF($C17=2,C22-C15,C15-C22)</f>
        <v>4.042029957522919E-2</v>
      </c>
      <c r="D26" s="10">
        <f t="shared" si="38"/>
        <v>3.7289715900918008E-2</v>
      </c>
      <c r="E26" s="10">
        <f t="shared" si="38"/>
        <v>1.6583913472220074E-2</v>
      </c>
      <c r="F26" s="10">
        <f t="shared" si="38"/>
        <v>4.4875454276043891E-2</v>
      </c>
      <c r="G26" s="10">
        <f t="shared" si="38"/>
        <v>-5.1455555035640213E-2</v>
      </c>
      <c r="N26" s="14"/>
      <c r="P26" s="10" t="s">
        <v>46</v>
      </c>
      <c r="Q26">
        <v>8</v>
      </c>
      <c r="R26">
        <v>2</v>
      </c>
      <c r="S26">
        <v>14</v>
      </c>
      <c r="T26">
        <v>4</v>
      </c>
      <c r="U26" s="34">
        <v>4.6584490740740744E-4</v>
      </c>
      <c r="V26" s="34">
        <v>2.610300925925926E-4</v>
      </c>
      <c r="W26" s="34">
        <v>4.0451388888888895E-5</v>
      </c>
      <c r="X26" s="34">
        <v>1.643634259259259E-4</v>
      </c>
      <c r="Y26" s="34">
        <f t="shared" si="25"/>
        <v>3.3274636243386244E-5</v>
      </c>
      <c r="Z26" s="34">
        <f t="shared" si="26"/>
        <v>3.2628761574074075E-5</v>
      </c>
      <c r="AA26" s="34">
        <f t="shared" si="27"/>
        <v>1.0112847222222224E-5</v>
      </c>
      <c r="AB26" s="35">
        <f t="shared" si="28"/>
        <v>4.1090856481481475E-5</v>
      </c>
      <c r="AC26">
        <v>4</v>
      </c>
      <c r="AD26">
        <v>1</v>
      </c>
      <c r="AE26">
        <v>7</v>
      </c>
      <c r="AF26">
        <v>2</v>
      </c>
      <c r="AG26" s="34">
        <v>2.6152777777777779E-4</v>
      </c>
      <c r="AH26" s="34">
        <v>1.7150462962962963E-4</v>
      </c>
      <c r="AI26" s="34">
        <v>1.2500000000000001E-5</v>
      </c>
      <c r="AJ26" s="34">
        <v>7.7523148148148151E-5</v>
      </c>
      <c r="AK26" s="34">
        <f t="shared" si="29"/>
        <v>3.7361111111111113E-5</v>
      </c>
      <c r="AL26" s="34">
        <f t="shared" si="30"/>
        <v>4.2876157407407408E-5</v>
      </c>
      <c r="AM26" s="34">
        <f t="shared" si="31"/>
        <v>6.2500000000000003E-6</v>
      </c>
      <c r="AN26" s="35">
        <f t="shared" si="32"/>
        <v>3.8761574074074075E-5</v>
      </c>
      <c r="AO26">
        <v>4</v>
      </c>
      <c r="AP26">
        <v>1</v>
      </c>
      <c r="AQ26">
        <v>7</v>
      </c>
      <c r="AR26">
        <v>2</v>
      </c>
      <c r="AS26" s="34">
        <v>2.043171296296296E-4</v>
      </c>
      <c r="AT26" s="34">
        <v>8.9525462962962963E-5</v>
      </c>
      <c r="AU26" s="34">
        <v>2.7951388888888893E-5</v>
      </c>
      <c r="AV26" s="34">
        <v>8.6840277777777765E-5</v>
      </c>
      <c r="AW26" s="34">
        <f t="shared" si="33"/>
        <v>2.9188161375661371E-5</v>
      </c>
      <c r="AX26" s="34">
        <f t="shared" si="34"/>
        <v>2.2381365740740741E-5</v>
      </c>
      <c r="AY26" s="34">
        <f t="shared" si="35"/>
        <v>1.3975694444444446E-5</v>
      </c>
      <c r="AZ26" s="35">
        <f t="shared" si="36"/>
        <v>8.6840277777777765E-5</v>
      </c>
      <c r="BB26" s="47" t="s">
        <v>91</v>
      </c>
      <c r="BC26" s="45">
        <v>3.3942728223388866E-5</v>
      </c>
      <c r="BD26" s="45">
        <v>4.0407629243827157E-5</v>
      </c>
      <c r="BE26" s="45">
        <v>3.3659507275132271E-5</v>
      </c>
      <c r="BF26" s="45">
        <v>5.289351851851852E-7</v>
      </c>
    </row>
    <row r="27" spans="1:257" ht="15.75" thickBo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5"/>
      <c r="P27" s="10"/>
      <c r="U27" s="34"/>
      <c r="V27" s="34"/>
      <c r="W27" s="34"/>
      <c r="X27" s="34"/>
      <c r="Y27" s="45">
        <f>Y28/$O28</f>
        <v>3.5852672725936618E-5</v>
      </c>
      <c r="Z27" s="45">
        <f t="shared" ref="Z27:AB27" si="39">Z28/$O28</f>
        <v>2.9529087810337812E-5</v>
      </c>
      <c r="AA27" s="45">
        <f t="shared" si="39"/>
        <v>6.6151060873283096E-5</v>
      </c>
      <c r="AB27" s="45">
        <f t="shared" si="39"/>
        <v>7.8822659465020574E-6</v>
      </c>
      <c r="AG27" s="34"/>
      <c r="AH27" s="34"/>
      <c r="AI27" s="34"/>
      <c r="AJ27" s="34"/>
      <c r="AK27" s="45">
        <f>AK28/$O28</f>
        <v>4.0827769816774441E-5</v>
      </c>
      <c r="AL27" s="45">
        <f t="shared" ref="AL27" si="40">AL28/$O28</f>
        <v>2.9949427726337446E-5</v>
      </c>
      <c r="AM27" s="45">
        <f t="shared" ref="AM27" si="41">AM28/$O28</f>
        <v>4.8940586419753091E-5</v>
      </c>
      <c r="AN27" s="45">
        <f t="shared" ref="AN27" si="42">AN28/$O28</f>
        <v>0</v>
      </c>
      <c r="AS27" s="34"/>
      <c r="AT27" s="34"/>
      <c r="AU27" s="34"/>
      <c r="AV27" s="34"/>
      <c r="AW27" s="45">
        <f>AW28/$O28</f>
        <v>3.2348234953703699E-5</v>
      </c>
      <c r="AX27" s="45">
        <f t="shared" ref="AX27" si="43">AX28/$O28</f>
        <v>3.1716579861111112E-5</v>
      </c>
      <c r="AY27" s="45">
        <f t="shared" ref="AY27" si="44">AY28/$O28</f>
        <v>2.7504055101277324E-5</v>
      </c>
      <c r="AZ27" s="45">
        <f t="shared" ref="AZ27" si="45">AZ28/$O28</f>
        <v>1.5764531893004115E-5</v>
      </c>
    </row>
    <row r="28" spans="1:257" x14ac:dyDescent="0.25">
      <c r="A28" s="3"/>
      <c r="N28" s="18"/>
      <c r="O28">
        <f>COUNTA(P29:P34)</f>
        <v>6</v>
      </c>
      <c r="P28" s="33" t="s">
        <v>58</v>
      </c>
      <c r="Q28" s="1">
        <f>SUM(Q29:Q34)</f>
        <v>40</v>
      </c>
      <c r="R28" s="1">
        <f t="shared" ref="R28:AB28" si="46">SUM(R29:R34)</f>
        <v>3</v>
      </c>
      <c r="S28" s="1">
        <f t="shared" si="46"/>
        <v>101</v>
      </c>
      <c r="T28" s="1">
        <f t="shared" si="46"/>
        <v>49</v>
      </c>
      <c r="U28" s="37">
        <f t="shared" si="46"/>
        <v>3.7334375000000002E-3</v>
      </c>
      <c r="V28" s="37">
        <f t="shared" si="46"/>
        <v>1.3426967592592592E-3</v>
      </c>
      <c r="W28" s="37">
        <f t="shared" si="46"/>
        <v>2.1071875000000001E-3</v>
      </c>
      <c r="X28" s="37">
        <f t="shared" si="46"/>
        <v>2.8376157407407408E-4</v>
      </c>
      <c r="Y28" s="37">
        <f t="shared" si="46"/>
        <v>2.1511603635561969E-4</v>
      </c>
      <c r="Z28" s="37">
        <f t="shared" si="46"/>
        <v>1.7717452686202687E-4</v>
      </c>
      <c r="AA28" s="37">
        <f t="shared" si="46"/>
        <v>3.969063652396986E-4</v>
      </c>
      <c r="AB28" s="37">
        <f t="shared" si="46"/>
        <v>4.7293595679012345E-5</v>
      </c>
      <c r="AC28" s="39">
        <f>SUM(AC29:AC34)</f>
        <v>19</v>
      </c>
      <c r="AD28" s="1">
        <f t="shared" ref="AD28" si="47">SUM(AD29:AD34)</f>
        <v>0</v>
      </c>
      <c r="AE28" s="1">
        <f t="shared" ref="AE28" si="48">SUM(AE29:AE34)</f>
        <v>39</v>
      </c>
      <c r="AF28" s="1">
        <f t="shared" ref="AF28" si="49">SUM(AF29:AF34)</f>
        <v>20</v>
      </c>
      <c r="AG28" s="37">
        <f t="shared" ref="AG28" si="50">SUM(AG29:AG34)</f>
        <v>1.5631828703703706E-3</v>
      </c>
      <c r="AH28" s="37">
        <f t="shared" ref="AH28" si="51">SUM(AH29:AH34)</f>
        <v>5.487037037037037E-4</v>
      </c>
      <c r="AI28" s="37">
        <f t="shared" ref="AI28" si="52">SUM(AI29:AI34)</f>
        <v>1.0144791666666666E-3</v>
      </c>
      <c r="AJ28" s="37">
        <f t="shared" ref="AJ28" si="53">SUM(AJ29:AJ34)</f>
        <v>0</v>
      </c>
      <c r="AK28" s="37">
        <f t="shared" ref="AK28" si="54">SUM(AK29:AK34)</f>
        <v>2.4496661890064666E-4</v>
      </c>
      <c r="AL28" s="37">
        <f t="shared" ref="AL28" si="55">SUM(AL29:AL34)</f>
        <v>1.7969656635802468E-4</v>
      </c>
      <c r="AM28" s="37">
        <f t="shared" ref="AM28" si="56">SUM(AM29:AM34)</f>
        <v>2.9364351851851855E-4</v>
      </c>
      <c r="AN28" s="37">
        <f t="shared" ref="AN28" si="57">SUM(AN29:AN34)</f>
        <v>0</v>
      </c>
      <c r="AO28" s="39">
        <f>SUM(AO29:AO34)</f>
        <v>21</v>
      </c>
      <c r="AP28" s="1">
        <f t="shared" ref="AP28" si="58">SUM(AP29:AP34)</f>
        <v>3</v>
      </c>
      <c r="AQ28" s="1">
        <f t="shared" ref="AQ28" si="59">SUM(AQ29:AQ34)</f>
        <v>62</v>
      </c>
      <c r="AR28" s="1">
        <f t="shared" ref="AR28" si="60">SUM(AR29:AR34)</f>
        <v>38</v>
      </c>
      <c r="AS28" s="37">
        <f t="shared" ref="AS28" si="61">SUM(AS29:AS34)</f>
        <v>2.1702546296296296E-3</v>
      </c>
      <c r="AT28" s="37">
        <f t="shared" ref="AT28" si="62">SUM(AT29:AT34)</f>
        <v>7.939930555555556E-4</v>
      </c>
      <c r="AU28" s="37">
        <f t="shared" ref="AU28" si="63">SUM(AU29:AU34)</f>
        <v>1.0948148148148147E-3</v>
      </c>
      <c r="AV28" s="37">
        <f t="shared" ref="AV28" si="64">SUM(AV29:AV34)</f>
        <v>2.8376157407407408E-4</v>
      </c>
      <c r="AW28" s="37">
        <f t="shared" ref="AW28" si="65">SUM(AW29:AW34)</f>
        <v>1.9408940972222221E-4</v>
      </c>
      <c r="AX28" s="37">
        <f t="shared" ref="AX28" si="66">SUM(AX29:AX34)</f>
        <v>1.9029947916666669E-4</v>
      </c>
      <c r="AY28" s="37">
        <f t="shared" ref="AY28" si="67">SUM(AY29:AY34)</f>
        <v>1.6502433060766394E-4</v>
      </c>
      <c r="AZ28" s="37">
        <f t="shared" ref="AZ28" si="68">SUM(AZ29:AZ34)</f>
        <v>9.4587191358024689E-5</v>
      </c>
      <c r="BA28" s="36"/>
    </row>
    <row r="29" spans="1:257" ht="15.75" x14ac:dyDescent="0.25">
      <c r="A29" s="2" t="s">
        <v>102</v>
      </c>
      <c r="N29" s="17"/>
      <c r="P29" s="10" t="s">
        <v>51</v>
      </c>
      <c r="Q29">
        <v>1</v>
      </c>
      <c r="R29">
        <v>0</v>
      </c>
      <c r="S29">
        <v>11</v>
      </c>
      <c r="T29">
        <v>1</v>
      </c>
      <c r="U29" s="34">
        <v>2.262847222222222E-4</v>
      </c>
      <c r="V29" s="34">
        <v>1.5150462962962963E-5</v>
      </c>
      <c r="W29" s="34">
        <v>2.1113425925925924E-4</v>
      </c>
      <c r="X29" s="34">
        <v>0</v>
      </c>
      <c r="Y29" s="34">
        <f t="shared" ref="Y29:Y34" si="69">IF(S29&lt;&gt;0,U29/S29,0)</f>
        <v>2.0571338383838382E-5</v>
      </c>
      <c r="Z29" s="34">
        <f t="shared" ref="Z29:Z34" si="70">IF(Q29&lt;&gt;0,V29/Q29,0)</f>
        <v>1.5150462962962963E-5</v>
      </c>
      <c r="AA29" s="34">
        <f t="shared" ref="AA29:AA34" si="71">IF(T29&lt;&gt;0,W29/T29,0)</f>
        <v>2.1113425925925924E-4</v>
      </c>
      <c r="AB29" s="35">
        <f t="shared" ref="AB29:AB34" si="72">IF(T29&lt;&gt;0,X29/T29,0)</f>
        <v>0</v>
      </c>
      <c r="AC29">
        <v>1</v>
      </c>
      <c r="AD29">
        <v>0</v>
      </c>
      <c r="AE29">
        <v>5</v>
      </c>
      <c r="AF29">
        <v>4</v>
      </c>
      <c r="AG29" s="34">
        <v>1.4002314814814815E-4</v>
      </c>
      <c r="AH29" s="34">
        <v>1.5150462962962963E-5</v>
      </c>
      <c r="AI29" s="34">
        <v>1.2487268518518517E-4</v>
      </c>
      <c r="AJ29" s="34">
        <v>0</v>
      </c>
      <c r="AK29" s="34">
        <f t="shared" ref="AK29:AK34" si="73">IF(AE29&lt;&gt;0,AG29/AE29,0)</f>
        <v>2.8004629629629631E-5</v>
      </c>
      <c r="AL29" s="34">
        <f t="shared" ref="AL29:AL34" si="74">IF(AC29&lt;&gt;0,AH29/AC29,0)</f>
        <v>1.5150462962962963E-5</v>
      </c>
      <c r="AM29" s="34">
        <f t="shared" ref="AM29:AM34" si="75">IF(AF29&lt;&gt;0,AI29/AF29,0)</f>
        <v>3.1218171296296292E-5</v>
      </c>
      <c r="AN29" s="35">
        <f t="shared" ref="AN29:AN34" si="76">IF(AF29&lt;&gt;0,AJ29/AF29,0)</f>
        <v>0</v>
      </c>
      <c r="AO29">
        <v>0</v>
      </c>
      <c r="AP29">
        <v>0</v>
      </c>
      <c r="AQ29">
        <v>6</v>
      </c>
      <c r="AR29">
        <v>6</v>
      </c>
      <c r="AS29" s="34">
        <v>8.6261574074074064E-5</v>
      </c>
      <c r="AT29" s="34">
        <v>0</v>
      </c>
      <c r="AU29" s="34">
        <v>8.8576388888888892E-5</v>
      </c>
      <c r="AV29" s="34">
        <v>0</v>
      </c>
      <c r="AW29" s="34">
        <f t="shared" ref="AW29:AW34" si="77">IF(AQ29&lt;&gt;0,AS29/AQ29,0)</f>
        <v>1.4376929012345677E-5</v>
      </c>
      <c r="AX29" s="34">
        <f t="shared" ref="AX29:AX34" si="78">IF(AO29&lt;&gt;0,AT29/AO29,0)</f>
        <v>0</v>
      </c>
      <c r="AY29" s="34">
        <f t="shared" ref="AY29:AY34" si="79">IF(AR29&lt;&gt;0,AU29/AR29,0)</f>
        <v>1.4762731481481483E-5</v>
      </c>
      <c r="AZ29" s="35">
        <f t="shared" ref="AZ29:AZ34" si="80">IF(AP29&lt;&gt;0,AV29/AP29,0)</f>
        <v>0</v>
      </c>
    </row>
    <row r="30" spans="1:257" x14ac:dyDescent="0.25">
      <c r="N30" s="14"/>
      <c r="P30" s="10" t="s">
        <v>48</v>
      </c>
      <c r="Q30">
        <v>8</v>
      </c>
      <c r="R30">
        <v>0</v>
      </c>
      <c r="S30">
        <v>14</v>
      </c>
      <c r="T30">
        <v>6</v>
      </c>
      <c r="U30" s="34">
        <v>5.5324074074074075E-4</v>
      </c>
      <c r="V30" s="34">
        <v>2.6462962962962963E-4</v>
      </c>
      <c r="W30" s="34">
        <v>2.8861111111111112E-4</v>
      </c>
      <c r="X30" s="34">
        <v>0</v>
      </c>
      <c r="Y30" s="34">
        <f t="shared" si="69"/>
        <v>3.951719576719577E-5</v>
      </c>
      <c r="Z30" s="34">
        <f t="shared" si="70"/>
        <v>3.3078703703703704E-5</v>
      </c>
      <c r="AA30" s="34">
        <f t="shared" si="71"/>
        <v>4.8101851851851854E-5</v>
      </c>
      <c r="AB30" s="35">
        <f t="shared" si="72"/>
        <v>0</v>
      </c>
      <c r="AC30">
        <v>4</v>
      </c>
      <c r="AD30">
        <v>0</v>
      </c>
      <c r="AE30">
        <v>7</v>
      </c>
      <c r="AF30">
        <v>3</v>
      </c>
      <c r="AG30" s="34">
        <v>3.7532407407407409E-4</v>
      </c>
      <c r="AH30" s="34">
        <v>1.6760416666666668E-4</v>
      </c>
      <c r="AI30" s="34">
        <v>2.0771990740740741E-4</v>
      </c>
      <c r="AJ30" s="34">
        <v>0</v>
      </c>
      <c r="AK30" s="34">
        <f t="shared" si="73"/>
        <v>5.361772486772487E-5</v>
      </c>
      <c r="AL30" s="34">
        <f t="shared" si="74"/>
        <v>4.1901041666666669E-5</v>
      </c>
      <c r="AM30" s="34">
        <f t="shared" si="75"/>
        <v>6.9239969135802471E-5</v>
      </c>
      <c r="AN30" s="35">
        <f t="shared" si="76"/>
        <v>0</v>
      </c>
      <c r="AO30">
        <v>4</v>
      </c>
      <c r="AP30">
        <v>0</v>
      </c>
      <c r="AQ30">
        <v>7</v>
      </c>
      <c r="AR30">
        <v>3</v>
      </c>
      <c r="AS30" s="34">
        <v>1.7791666666666664E-4</v>
      </c>
      <c r="AT30" s="34">
        <v>9.7025462962962942E-5</v>
      </c>
      <c r="AU30" s="34">
        <v>8.0891203703703694E-5</v>
      </c>
      <c r="AV30" s="34">
        <v>0</v>
      </c>
      <c r="AW30" s="34">
        <f t="shared" si="77"/>
        <v>2.5416666666666663E-5</v>
      </c>
      <c r="AX30" s="34">
        <f t="shared" si="78"/>
        <v>2.4256365740740736E-5</v>
      </c>
      <c r="AY30" s="34">
        <f t="shared" si="79"/>
        <v>2.6963734567901232E-5</v>
      </c>
      <c r="AZ30" s="35">
        <f t="shared" si="80"/>
        <v>0</v>
      </c>
    </row>
    <row r="31" spans="1:257" x14ac:dyDescent="0.25">
      <c r="A31" s="3" t="s">
        <v>2</v>
      </c>
      <c r="N31" s="18"/>
      <c r="P31" s="10" t="s">
        <v>50</v>
      </c>
      <c r="Q31">
        <v>4</v>
      </c>
      <c r="R31">
        <v>0</v>
      </c>
      <c r="S31">
        <v>15</v>
      </c>
      <c r="T31">
        <v>11</v>
      </c>
      <c r="U31" s="34">
        <v>6.1424768518518512E-4</v>
      </c>
      <c r="V31" s="34">
        <v>9.2222222222222217E-5</v>
      </c>
      <c r="W31" s="34">
        <v>5.2202546296296296E-4</v>
      </c>
      <c r="X31" s="34">
        <v>0</v>
      </c>
      <c r="Y31" s="34">
        <f t="shared" si="69"/>
        <v>4.0949845679012343E-5</v>
      </c>
      <c r="Z31" s="34">
        <f t="shared" si="70"/>
        <v>2.3055555555555554E-5</v>
      </c>
      <c r="AA31" s="34">
        <f t="shared" si="71"/>
        <v>4.7456860269360272E-5</v>
      </c>
      <c r="AB31" s="35">
        <f t="shared" si="72"/>
        <v>0</v>
      </c>
      <c r="AC31">
        <v>1</v>
      </c>
      <c r="AD31">
        <v>0</v>
      </c>
      <c r="AE31">
        <v>6</v>
      </c>
      <c r="AF31">
        <v>5</v>
      </c>
      <c r="AG31" s="34">
        <v>3.0177083333333331E-4</v>
      </c>
      <c r="AH31" s="34">
        <v>5.4965277777777776E-5</v>
      </c>
      <c r="AI31" s="34">
        <v>2.4680555555555561E-4</v>
      </c>
      <c r="AJ31" s="34">
        <v>0</v>
      </c>
      <c r="AK31" s="34">
        <f t="shared" si="73"/>
        <v>5.0295138888888887E-5</v>
      </c>
      <c r="AL31" s="34">
        <f t="shared" si="74"/>
        <v>5.4965277777777776E-5</v>
      </c>
      <c r="AM31" s="34">
        <f t="shared" si="75"/>
        <v>4.936111111111112E-5</v>
      </c>
      <c r="AN31" s="35">
        <f t="shared" si="76"/>
        <v>0</v>
      </c>
      <c r="AO31">
        <v>3</v>
      </c>
      <c r="AP31">
        <v>0</v>
      </c>
      <c r="AQ31">
        <v>9</v>
      </c>
      <c r="AR31">
        <v>6</v>
      </c>
      <c r="AS31" s="34">
        <v>3.1247685185185187E-4</v>
      </c>
      <c r="AT31" s="34">
        <v>3.7256944444444441E-5</v>
      </c>
      <c r="AU31" s="34">
        <v>2.752199074074074E-4</v>
      </c>
      <c r="AV31" s="34">
        <v>0</v>
      </c>
      <c r="AW31" s="34">
        <f t="shared" si="77"/>
        <v>3.471965020576132E-5</v>
      </c>
      <c r="AX31" s="34">
        <f t="shared" si="78"/>
        <v>1.241898148148148E-5</v>
      </c>
      <c r="AY31" s="34">
        <f t="shared" si="79"/>
        <v>4.5869984567901231E-5</v>
      </c>
      <c r="AZ31" s="35">
        <f t="shared" si="80"/>
        <v>0</v>
      </c>
    </row>
    <row r="32" spans="1:257" x14ac:dyDescent="0.25">
      <c r="B32" s="4" t="s">
        <v>3</v>
      </c>
      <c r="C32" s="5" t="s">
        <v>4</v>
      </c>
      <c r="D32" s="5" t="s">
        <v>5</v>
      </c>
      <c r="E32" s="5" t="s">
        <v>6</v>
      </c>
      <c r="F32" s="4" t="s">
        <v>118</v>
      </c>
      <c r="G32" s="5" t="s">
        <v>119</v>
      </c>
      <c r="N32" s="14"/>
      <c r="P32" s="10" t="s">
        <v>49</v>
      </c>
      <c r="Q32">
        <v>7</v>
      </c>
      <c r="R32">
        <v>0</v>
      </c>
      <c r="S32">
        <v>18</v>
      </c>
      <c r="T32">
        <v>11</v>
      </c>
      <c r="U32" s="34">
        <v>5.6604166666666662E-4</v>
      </c>
      <c r="V32" s="34">
        <v>2.2537037037037038E-4</v>
      </c>
      <c r="W32" s="34">
        <v>3.4067129629629633E-4</v>
      </c>
      <c r="X32" s="34">
        <v>0</v>
      </c>
      <c r="Y32" s="34">
        <f t="shared" si="69"/>
        <v>3.1446759259259255E-5</v>
      </c>
      <c r="Z32" s="34">
        <f t="shared" si="70"/>
        <v>3.2195767195767194E-5</v>
      </c>
      <c r="AA32" s="34">
        <f t="shared" si="71"/>
        <v>3.097011784511785E-5</v>
      </c>
      <c r="AB32" s="35">
        <f t="shared" si="72"/>
        <v>0</v>
      </c>
      <c r="AC32">
        <v>5</v>
      </c>
      <c r="AD32">
        <v>0</v>
      </c>
      <c r="AE32">
        <v>9</v>
      </c>
      <c r="AF32">
        <v>4</v>
      </c>
      <c r="AG32" s="34">
        <v>2.033101851851852E-4</v>
      </c>
      <c r="AH32" s="34">
        <v>1.0461805555555555E-4</v>
      </c>
      <c r="AI32" s="34">
        <v>9.8692129629629618E-5</v>
      </c>
      <c r="AJ32" s="34">
        <v>0</v>
      </c>
      <c r="AK32" s="34">
        <f t="shared" si="73"/>
        <v>2.2590020576131689E-5</v>
      </c>
      <c r="AL32" s="34">
        <f t="shared" si="74"/>
        <v>2.092361111111111E-5</v>
      </c>
      <c r="AM32" s="34">
        <f t="shared" si="75"/>
        <v>2.4673032407407404E-5</v>
      </c>
      <c r="AN32" s="35">
        <f t="shared" si="76"/>
        <v>0</v>
      </c>
      <c r="AO32">
        <v>2</v>
      </c>
      <c r="AP32">
        <v>0</v>
      </c>
      <c r="AQ32">
        <v>9</v>
      </c>
      <c r="AR32">
        <v>7</v>
      </c>
      <c r="AS32" s="34">
        <v>3.6273148148148146E-4</v>
      </c>
      <c r="AT32" s="34">
        <v>1.2075231481481481E-4</v>
      </c>
      <c r="AU32" s="34">
        <v>2.4197916666666663E-4</v>
      </c>
      <c r="AV32" s="34">
        <v>0</v>
      </c>
      <c r="AW32" s="34">
        <f t="shared" si="77"/>
        <v>4.0303497942386831E-5</v>
      </c>
      <c r="AX32" s="34">
        <f t="shared" si="78"/>
        <v>6.0376157407407407E-5</v>
      </c>
      <c r="AY32" s="34">
        <f t="shared" si="79"/>
        <v>3.4568452380952378E-5</v>
      </c>
      <c r="AZ32" s="35">
        <f t="shared" si="80"/>
        <v>0</v>
      </c>
    </row>
    <row r="33" spans="1:253" x14ac:dyDescent="0.25">
      <c r="B33" t="s">
        <v>117</v>
      </c>
      <c r="C33" s="6">
        <v>25</v>
      </c>
      <c r="D33" s="6">
        <v>184</v>
      </c>
      <c r="E33" s="6">
        <v>80</v>
      </c>
      <c r="F33">
        <v>2639</v>
      </c>
      <c r="G33" s="6">
        <v>2</v>
      </c>
      <c r="N33" s="14"/>
      <c r="P33" s="10" t="s">
        <v>59</v>
      </c>
      <c r="Q33">
        <v>7</v>
      </c>
      <c r="R33">
        <v>0</v>
      </c>
      <c r="S33">
        <v>21</v>
      </c>
      <c r="T33">
        <v>14</v>
      </c>
      <c r="U33" s="34">
        <v>9.2939814814814827E-4</v>
      </c>
      <c r="V33" s="34">
        <v>2.4814814814814816E-4</v>
      </c>
      <c r="W33" s="34">
        <v>6.8125E-4</v>
      </c>
      <c r="X33" s="34">
        <v>0</v>
      </c>
      <c r="Y33" s="34">
        <f t="shared" si="69"/>
        <v>4.4257054673721347E-5</v>
      </c>
      <c r="Z33" s="34">
        <f t="shared" si="70"/>
        <v>3.5449735449735453E-5</v>
      </c>
      <c r="AA33" s="34">
        <f t="shared" si="71"/>
        <v>4.8660714285714288E-5</v>
      </c>
      <c r="AB33" s="35">
        <f t="shared" si="72"/>
        <v>0</v>
      </c>
      <c r="AC33">
        <v>3</v>
      </c>
      <c r="AD33">
        <v>0</v>
      </c>
      <c r="AE33">
        <v>6</v>
      </c>
      <c r="AF33">
        <v>3</v>
      </c>
      <c r="AG33" s="34">
        <v>3.6697916666666666E-4</v>
      </c>
      <c r="AH33" s="34">
        <v>4.1122685185185184E-5</v>
      </c>
      <c r="AI33" s="34">
        <v>3.2585648148148149E-4</v>
      </c>
      <c r="AJ33" s="34">
        <v>0</v>
      </c>
      <c r="AK33" s="34">
        <f t="shared" si="73"/>
        <v>6.1163194444444443E-5</v>
      </c>
      <c r="AL33" s="34">
        <f t="shared" si="74"/>
        <v>1.3707561728395062E-5</v>
      </c>
      <c r="AM33" s="34">
        <f t="shared" si="75"/>
        <v>1.0861882716049384E-4</v>
      </c>
      <c r="AN33" s="35">
        <f t="shared" si="76"/>
        <v>0</v>
      </c>
      <c r="AO33">
        <v>4</v>
      </c>
      <c r="AP33">
        <v>0</v>
      </c>
      <c r="AQ33">
        <v>15</v>
      </c>
      <c r="AR33">
        <v>11</v>
      </c>
      <c r="AS33" s="34">
        <v>5.6241898148148156E-4</v>
      </c>
      <c r="AT33" s="34">
        <v>2.07025462962963E-4</v>
      </c>
      <c r="AU33" s="34">
        <v>3.5539351851851856E-4</v>
      </c>
      <c r="AV33" s="34">
        <v>0</v>
      </c>
      <c r="AW33" s="34">
        <f t="shared" si="77"/>
        <v>3.7494598765432103E-5</v>
      </c>
      <c r="AX33" s="34">
        <f t="shared" si="78"/>
        <v>5.175636574074075E-5</v>
      </c>
      <c r="AY33" s="34">
        <f t="shared" si="79"/>
        <v>3.230850168350169E-5</v>
      </c>
      <c r="AZ33" s="35">
        <f t="shared" si="80"/>
        <v>0</v>
      </c>
    </row>
    <row r="34" spans="1:253" x14ac:dyDescent="0.25">
      <c r="N34" s="14"/>
      <c r="P34" s="10" t="s">
        <v>52</v>
      </c>
      <c r="Q34">
        <v>13</v>
      </c>
      <c r="R34">
        <v>3</v>
      </c>
      <c r="S34">
        <v>22</v>
      </c>
      <c r="T34">
        <v>6</v>
      </c>
      <c r="U34" s="34">
        <v>8.4422453703703699E-4</v>
      </c>
      <c r="V34" s="34">
        <v>4.9717592592592598E-4</v>
      </c>
      <c r="W34" s="34">
        <v>6.349537037037036E-5</v>
      </c>
      <c r="X34" s="34">
        <v>2.8376157407407408E-4</v>
      </c>
      <c r="Y34" s="34">
        <f t="shared" si="69"/>
        <v>3.8373842592592588E-5</v>
      </c>
      <c r="Z34" s="34">
        <f t="shared" si="70"/>
        <v>3.8244301994301997E-5</v>
      </c>
      <c r="AA34" s="34">
        <f t="shared" si="71"/>
        <v>1.0582561728395061E-5</v>
      </c>
      <c r="AB34" s="35">
        <f t="shared" si="72"/>
        <v>4.7293595679012345E-5</v>
      </c>
      <c r="AC34">
        <v>5</v>
      </c>
      <c r="AD34">
        <v>0</v>
      </c>
      <c r="AE34">
        <v>6</v>
      </c>
      <c r="AF34">
        <v>1</v>
      </c>
      <c r="AG34" s="34">
        <v>1.7577546296296297E-4</v>
      </c>
      <c r="AH34" s="34">
        <v>1.6524305555555555E-4</v>
      </c>
      <c r="AI34" s="34">
        <v>1.0532407407407406E-5</v>
      </c>
      <c r="AJ34" s="34">
        <v>0</v>
      </c>
      <c r="AK34" s="34">
        <f t="shared" si="73"/>
        <v>2.9295910493827163E-5</v>
      </c>
      <c r="AL34" s="34">
        <f t="shared" si="74"/>
        <v>3.304861111111111E-5</v>
      </c>
      <c r="AM34" s="34">
        <f t="shared" si="75"/>
        <v>1.0532407407407406E-5</v>
      </c>
      <c r="AN34" s="35">
        <f t="shared" si="76"/>
        <v>0</v>
      </c>
      <c r="AO34">
        <v>8</v>
      </c>
      <c r="AP34">
        <v>3</v>
      </c>
      <c r="AQ34">
        <v>16</v>
      </c>
      <c r="AR34">
        <v>5</v>
      </c>
      <c r="AS34" s="34">
        <v>6.6844907407407402E-4</v>
      </c>
      <c r="AT34" s="34">
        <v>3.319328703703704E-4</v>
      </c>
      <c r="AU34" s="34">
        <v>5.2754629629629626E-5</v>
      </c>
      <c r="AV34" s="34">
        <v>2.8376157407407408E-4</v>
      </c>
      <c r="AW34" s="34">
        <f t="shared" si="77"/>
        <v>4.1778067129629626E-5</v>
      </c>
      <c r="AX34" s="34">
        <f t="shared" si="78"/>
        <v>4.14916087962963E-5</v>
      </c>
      <c r="AY34" s="34">
        <f t="shared" si="79"/>
        <v>1.0550925925925926E-5</v>
      </c>
      <c r="AZ34" s="35">
        <f t="shared" si="80"/>
        <v>9.4587191358024689E-5</v>
      </c>
    </row>
    <row r="35" spans="1:253" x14ac:dyDescent="0.25">
      <c r="N35" s="14"/>
      <c r="P35" s="10"/>
      <c r="U35" s="34"/>
      <c r="V35" s="34"/>
      <c r="W35" s="34"/>
      <c r="X35" s="34"/>
      <c r="Y35" s="45">
        <f>Y36/$O$36</f>
        <v>6.0524014364447083E-5</v>
      </c>
      <c r="Z35" s="45">
        <f t="shared" ref="Z35:AB35" si="81">Z36/$O$36</f>
        <v>8.1648253109114005E-5</v>
      </c>
      <c r="AA35" s="45">
        <f t="shared" si="81"/>
        <v>5.2562792413776207E-5</v>
      </c>
      <c r="AB35" s="45">
        <f t="shared" si="81"/>
        <v>1.6366200029394475E-6</v>
      </c>
      <c r="AG35" s="34"/>
      <c r="AH35" s="34"/>
      <c r="AI35" s="34"/>
      <c r="AJ35" s="34"/>
      <c r="AK35" s="45">
        <f>AK36/$O36</f>
        <v>4.0040120072557938E-5</v>
      </c>
      <c r="AL35" s="45">
        <f t="shared" ref="AL35" si="82">AL36/$O36</f>
        <v>4.1349210176611798E-5</v>
      </c>
      <c r="AM35" s="45">
        <f t="shared" ref="AM35" si="83">AM36/$O36</f>
        <v>4.3094698431069955E-5</v>
      </c>
      <c r="AN35" s="45">
        <f t="shared" ref="AN35" si="84">AN36/$O36</f>
        <v>6.3681520061728411E-7</v>
      </c>
      <c r="AS35" s="34"/>
      <c r="AT35" s="34"/>
      <c r="AU35" s="34"/>
      <c r="AV35" s="34"/>
      <c r="AW35" s="45">
        <f>AW36/$O36</f>
        <v>7.1950832182694392E-5</v>
      </c>
      <c r="AX35" s="45">
        <f t="shared" ref="AX35" si="85">AX36/$O36</f>
        <v>8.6944428369341558E-5</v>
      </c>
      <c r="AY35" s="45">
        <f t="shared" ref="AY35" si="86">AY36/$O36</f>
        <v>6.0562177662872106E-5</v>
      </c>
      <c r="AZ35" s="45">
        <f t="shared" ref="AZ35" si="87">AZ36/$O36</f>
        <v>6.0525977366255149E-6</v>
      </c>
    </row>
    <row r="36" spans="1:253" ht="15.75" x14ac:dyDescent="0.25">
      <c r="A36" s="8" t="s">
        <v>14</v>
      </c>
      <c r="B36" t="s">
        <v>121</v>
      </c>
      <c r="C36">
        <v>1</v>
      </c>
      <c r="N36" s="19"/>
      <c r="O36">
        <f>COUNTA(P37:P42)</f>
        <v>6</v>
      </c>
      <c r="P36" s="33" t="s">
        <v>53</v>
      </c>
      <c r="Q36" s="1">
        <f>SUM(Q37:Q42)</f>
        <v>84</v>
      </c>
      <c r="R36" s="1">
        <f t="shared" ref="R36:AB36" si="88">SUM(R37:R42)</f>
        <v>4</v>
      </c>
      <c r="S36" s="1">
        <f t="shared" si="88"/>
        <v>151</v>
      </c>
      <c r="T36" s="1">
        <f t="shared" si="88"/>
        <v>63</v>
      </c>
      <c r="U36" s="37">
        <f t="shared" si="88"/>
        <v>7.7867361111111115E-3</v>
      </c>
      <c r="V36" s="37">
        <f t="shared" si="88"/>
        <v>4.4981018518518521E-3</v>
      </c>
      <c r="W36" s="37">
        <f t="shared" si="88"/>
        <v>3.1486574074074073E-3</v>
      </c>
      <c r="X36" s="37">
        <f t="shared" si="88"/>
        <v>1.3951388888888889E-4</v>
      </c>
      <c r="Y36" s="37">
        <f t="shared" si="88"/>
        <v>3.631440861866825E-4</v>
      </c>
      <c r="Z36" s="37">
        <f t="shared" si="88"/>
        <v>4.8988951865468406E-4</v>
      </c>
      <c r="AA36" s="37">
        <f t="shared" si="88"/>
        <v>3.1537675448265726E-4</v>
      </c>
      <c r="AB36" s="40">
        <f t="shared" si="88"/>
        <v>9.8197200176366844E-6</v>
      </c>
      <c r="AC36" s="1">
        <f>SUM(AC37:AC42)</f>
        <v>32</v>
      </c>
      <c r="AD36" s="1">
        <f t="shared" ref="AD36" si="89">SUM(AD37:AD42)</f>
        <v>1</v>
      </c>
      <c r="AE36" s="1">
        <f t="shared" ref="AE36" si="90">SUM(AE37:AE42)</f>
        <v>54</v>
      </c>
      <c r="AF36" s="1">
        <f t="shared" ref="AF36" si="91">SUM(AF37:AF42)</f>
        <v>21</v>
      </c>
      <c r="AG36" s="37">
        <f t="shared" ref="AG36" si="92">SUM(AG37:AG42)</f>
        <v>2.0507870370370367E-3</v>
      </c>
      <c r="AH36" s="37">
        <f t="shared" ref="AH36" si="93">SUM(AH37:AH42)</f>
        <v>1.1649305555555556E-3</v>
      </c>
      <c r="AI36" s="37">
        <f t="shared" ref="AI36" si="94">SUM(AI37:AI42)</f>
        <v>8.5528935185185176E-4</v>
      </c>
      <c r="AJ36" s="37">
        <f t="shared" ref="AJ36" si="95">SUM(AJ37:AJ42)</f>
        <v>3.0567129629629636E-5</v>
      </c>
      <c r="AK36" s="37">
        <f t="shared" ref="AK36" si="96">SUM(AK37:AK42)</f>
        <v>2.4024072043534763E-4</v>
      </c>
      <c r="AL36" s="37">
        <f t="shared" ref="AL36" si="97">SUM(AL37:AL42)</f>
        <v>2.4809526105967078E-4</v>
      </c>
      <c r="AM36" s="37">
        <f t="shared" ref="AM36" si="98">SUM(AM37:AM42)</f>
        <v>2.5856819058641973E-4</v>
      </c>
      <c r="AN36" s="37">
        <f t="shared" ref="AN36" si="99">SUM(AN37:AN42)</f>
        <v>3.8208912037037045E-6</v>
      </c>
      <c r="AO36" s="39">
        <f>SUM(AO37:AO42)</f>
        <v>52</v>
      </c>
      <c r="AP36" s="1">
        <f t="shared" ref="AP36" si="100">SUM(AP37:AP42)</f>
        <v>3</v>
      </c>
      <c r="AQ36" s="1">
        <f t="shared" ref="AQ36" si="101">SUM(AQ37:AQ42)</f>
        <v>97</v>
      </c>
      <c r="AR36" s="1">
        <f t="shared" ref="AR36" si="102">SUM(AR37:AR42)</f>
        <v>42</v>
      </c>
      <c r="AS36" s="37">
        <f t="shared" ref="AS36" si="103">SUM(AS37:AS42)</f>
        <v>5.7354861111111113E-3</v>
      </c>
      <c r="AT36" s="37">
        <f t="shared" ref="AT36" si="104">SUM(AT37:AT42)</f>
        <v>3.3331712962962963E-3</v>
      </c>
      <c r="AU36" s="37">
        <f t="shared" ref="AU36" si="105">SUM(AU37:AU42)</f>
        <v>2.2933680555555554E-3</v>
      </c>
      <c r="AV36" s="37">
        <f t="shared" ref="AV36" si="106">SUM(AV37:AV42)</f>
        <v>1.0894675925925926E-4</v>
      </c>
      <c r="AW36" s="37">
        <f t="shared" ref="AW36" si="107">SUM(AW37:AW42)</f>
        <v>4.3170499309616632E-4</v>
      </c>
      <c r="AX36" s="37">
        <f t="shared" ref="AX36" si="108">SUM(AX37:AX42)</f>
        <v>5.2166657021604935E-4</v>
      </c>
      <c r="AY36" s="37">
        <f t="shared" ref="AY36" si="109">SUM(AY37:AY42)</f>
        <v>3.6337306597723263E-4</v>
      </c>
      <c r="AZ36" s="37">
        <f t="shared" ref="AZ36" si="110">SUM(AZ37:AZ42)</f>
        <v>3.6315586419753089E-5</v>
      </c>
      <c r="BA36" s="36"/>
    </row>
    <row r="37" spans="1:253" x14ac:dyDescent="0.25">
      <c r="N37" s="14"/>
      <c r="P37" s="10" t="s">
        <v>55</v>
      </c>
      <c r="Q37">
        <v>40</v>
      </c>
      <c r="R37">
        <v>3</v>
      </c>
      <c r="S37">
        <v>57</v>
      </c>
      <c r="T37">
        <v>14</v>
      </c>
      <c r="U37" s="34">
        <v>2.0973495370370369E-3</v>
      </c>
      <c r="V37" s="34">
        <v>1.3344560185185185E-3</v>
      </c>
      <c r="W37" s="34">
        <v>6.5394675925925917E-4</v>
      </c>
      <c r="X37" s="34">
        <v>1.0894675925925926E-4</v>
      </c>
      <c r="Y37" s="34">
        <f t="shared" ref="Y37:Y42" si="111">IF(S37&lt;&gt;0,U37/S37,0)</f>
        <v>3.6795605912930475E-5</v>
      </c>
      <c r="Z37" s="34">
        <f t="shared" ref="Z37:Z42" si="112">IF(Q37&lt;&gt;0,V37/Q37,0)</f>
        <v>3.3361400462962963E-5</v>
      </c>
      <c r="AA37" s="34">
        <f t="shared" ref="AA37:AA42" si="113">IF(T37&lt;&gt;0,W37/T37,0)</f>
        <v>4.6710482804232796E-5</v>
      </c>
      <c r="AB37" s="35">
        <f t="shared" ref="AB37:AB42" si="114">IF(T37&lt;&gt;0,X37/T37,0)</f>
        <v>7.7819113756613763E-6</v>
      </c>
      <c r="AC37">
        <v>16</v>
      </c>
      <c r="AD37">
        <v>0</v>
      </c>
      <c r="AE37">
        <v>19</v>
      </c>
      <c r="AF37">
        <v>3</v>
      </c>
      <c r="AG37" s="34">
        <v>3.1570601851851849E-4</v>
      </c>
      <c r="AH37" s="34">
        <v>2.3479166666666668E-4</v>
      </c>
      <c r="AI37" s="34">
        <v>8.0914351851851845E-5</v>
      </c>
      <c r="AJ37" s="34">
        <v>0</v>
      </c>
      <c r="AK37" s="34">
        <f t="shared" ref="AK37:AK42" si="115">IF(AE37&lt;&gt;0,AG37/AE37,0)</f>
        <v>1.6616106237816763E-5</v>
      </c>
      <c r="AL37" s="34">
        <f t="shared" ref="AL37:AL42" si="116">IF(AC37&lt;&gt;0,AH37/AC37,0)</f>
        <v>1.4674479166666667E-5</v>
      </c>
      <c r="AM37" s="34">
        <f t="shared" ref="AM37:AM42" si="117">IF(AF37&lt;&gt;0,AI37/AF37,0)</f>
        <v>2.6971450617283948E-5</v>
      </c>
      <c r="AN37" s="35">
        <f t="shared" ref="AN37:AN42" si="118">IF(AF37&lt;&gt;0,AJ37/AF37,0)</f>
        <v>0</v>
      </c>
      <c r="AO37">
        <v>24</v>
      </c>
      <c r="AP37">
        <v>3</v>
      </c>
      <c r="AQ37">
        <v>38</v>
      </c>
      <c r="AR37">
        <v>11</v>
      </c>
      <c r="AS37" s="34">
        <v>1.7816435185185186E-3</v>
      </c>
      <c r="AT37" s="34">
        <v>1.0996643518518519E-3</v>
      </c>
      <c r="AU37" s="34">
        <v>5.7303240740740741E-4</v>
      </c>
      <c r="AV37" s="34">
        <v>1.0894675925925926E-4</v>
      </c>
      <c r="AW37" s="34">
        <f t="shared" ref="AW37:AW42" si="119">IF(AQ37&lt;&gt;0,AS37/AQ37,0)</f>
        <v>4.6885355750487333E-5</v>
      </c>
      <c r="AX37" s="34">
        <f t="shared" ref="AX37:AX42" si="120">IF(AO37&lt;&gt;0,AT37/AO37,0)</f>
        <v>4.5819347993827164E-5</v>
      </c>
      <c r="AY37" s="34">
        <f t="shared" ref="AY37:AY42" si="121">IF(AR37&lt;&gt;0,AU37/AR37,0)</f>
        <v>5.2093855218855217E-5</v>
      </c>
      <c r="AZ37" s="35">
        <f t="shared" ref="AZ37:AZ42" si="122">IF(AP37&lt;&gt;0,AV37/AP37,0)</f>
        <v>3.6315586419753089E-5</v>
      </c>
    </row>
    <row r="38" spans="1:253" x14ac:dyDescent="0.25">
      <c r="A38" s="3" t="s">
        <v>7</v>
      </c>
      <c r="N38" s="18"/>
      <c r="P38" s="10" t="s">
        <v>60</v>
      </c>
      <c r="Q38">
        <v>6</v>
      </c>
      <c r="R38">
        <v>0</v>
      </c>
      <c r="S38">
        <v>15</v>
      </c>
      <c r="T38">
        <v>9</v>
      </c>
      <c r="U38" s="34">
        <v>4.6876157407407408E-4</v>
      </c>
      <c r="V38" s="34">
        <v>1.3996527777777778E-4</v>
      </c>
      <c r="W38" s="34">
        <v>3.2879629629629627E-4</v>
      </c>
      <c r="X38" s="34">
        <v>0</v>
      </c>
      <c r="Y38" s="34">
        <f t="shared" si="111"/>
        <v>3.1250771604938269E-5</v>
      </c>
      <c r="Z38" s="34">
        <f t="shared" si="112"/>
        <v>2.3327546296296298E-5</v>
      </c>
      <c r="AA38" s="34">
        <f t="shared" si="113"/>
        <v>3.6532921810699585E-5</v>
      </c>
      <c r="AB38" s="35">
        <f t="shared" si="114"/>
        <v>0</v>
      </c>
      <c r="AC38">
        <v>1</v>
      </c>
      <c r="AD38">
        <v>0</v>
      </c>
      <c r="AE38">
        <v>3</v>
      </c>
      <c r="AF38">
        <v>2</v>
      </c>
      <c r="AG38" s="34">
        <v>9.6122685185185186E-5</v>
      </c>
      <c r="AH38" s="34">
        <v>2.175925925925926E-5</v>
      </c>
      <c r="AI38" s="34">
        <v>7.4363425925925923E-5</v>
      </c>
      <c r="AJ38" s="34">
        <v>0</v>
      </c>
      <c r="AK38" s="34">
        <f t="shared" si="115"/>
        <v>3.2040895061728393E-5</v>
      </c>
      <c r="AL38" s="34">
        <f t="shared" si="116"/>
        <v>2.175925925925926E-5</v>
      </c>
      <c r="AM38" s="34">
        <f t="shared" si="117"/>
        <v>3.7181712962962962E-5</v>
      </c>
      <c r="AN38" s="35">
        <f t="shared" si="118"/>
        <v>0</v>
      </c>
      <c r="AO38">
        <v>5</v>
      </c>
      <c r="AP38">
        <v>0</v>
      </c>
      <c r="AQ38">
        <v>12</v>
      </c>
      <c r="AR38">
        <v>7</v>
      </c>
      <c r="AS38" s="34">
        <v>3.7263888888888888E-4</v>
      </c>
      <c r="AT38" s="34">
        <v>1.1820601851851852E-4</v>
      </c>
      <c r="AU38" s="34">
        <v>2.5443287037037036E-4</v>
      </c>
      <c r="AV38" s="34">
        <v>0</v>
      </c>
      <c r="AW38" s="34">
        <f t="shared" si="119"/>
        <v>3.105324074074074E-5</v>
      </c>
      <c r="AX38" s="34">
        <f t="shared" si="120"/>
        <v>2.3641203703703705E-5</v>
      </c>
      <c r="AY38" s="34">
        <f t="shared" si="121"/>
        <v>3.6347552910052909E-5</v>
      </c>
      <c r="AZ38" s="35">
        <f t="shared" si="122"/>
        <v>0</v>
      </c>
    </row>
    <row r="39" spans="1:253" x14ac:dyDescent="0.25">
      <c r="B39" s="4" t="s">
        <v>8</v>
      </c>
      <c r="C39" s="5" t="s">
        <v>9</v>
      </c>
      <c r="D39" s="5" t="s">
        <v>10</v>
      </c>
      <c r="E39" s="5" t="s">
        <v>11</v>
      </c>
      <c r="F39" s="5" t="s">
        <v>12</v>
      </c>
      <c r="G39" s="11" t="s">
        <v>13</v>
      </c>
      <c r="H39" s="9" t="s">
        <v>15</v>
      </c>
      <c r="I39" s="5" t="s">
        <v>16</v>
      </c>
      <c r="J39" s="5" t="s">
        <v>17</v>
      </c>
      <c r="K39" s="5" t="s">
        <v>18</v>
      </c>
      <c r="L39" s="5" t="s">
        <v>19</v>
      </c>
      <c r="M39" s="5" t="s">
        <v>120</v>
      </c>
      <c r="N39" s="14"/>
      <c r="P39" s="10" t="s">
        <v>56</v>
      </c>
      <c r="Q39">
        <v>2</v>
      </c>
      <c r="R39">
        <v>0</v>
      </c>
      <c r="S39">
        <v>8</v>
      </c>
      <c r="T39">
        <v>6</v>
      </c>
      <c r="U39" s="34">
        <v>9.048958333333334E-4</v>
      </c>
      <c r="V39" s="34">
        <v>4.5043981481481476E-4</v>
      </c>
      <c r="W39" s="34">
        <v>4.5445601851851853E-4</v>
      </c>
      <c r="X39" s="34">
        <v>0</v>
      </c>
      <c r="Y39" s="34">
        <f t="shared" si="111"/>
        <v>1.1311197916666667E-4</v>
      </c>
      <c r="Z39" s="34">
        <f t="shared" si="112"/>
        <v>2.2521990740740738E-4</v>
      </c>
      <c r="AA39" s="34">
        <f t="shared" si="113"/>
        <v>7.5742669753086427E-5</v>
      </c>
      <c r="AB39" s="35">
        <f t="shared" si="114"/>
        <v>0</v>
      </c>
      <c r="AC39">
        <v>0</v>
      </c>
      <c r="AD39">
        <v>0</v>
      </c>
      <c r="AE39">
        <v>2</v>
      </c>
      <c r="AF39">
        <v>2</v>
      </c>
      <c r="AG39" s="34">
        <v>3.390046296296296E-5</v>
      </c>
      <c r="AH39" s="34">
        <v>0</v>
      </c>
      <c r="AI39" s="34">
        <v>3.390046296296296E-5</v>
      </c>
      <c r="AJ39" s="34">
        <v>0</v>
      </c>
      <c r="AK39" s="34">
        <f t="shared" si="115"/>
        <v>1.695023148148148E-5</v>
      </c>
      <c r="AL39" s="34">
        <f t="shared" si="116"/>
        <v>0</v>
      </c>
      <c r="AM39" s="34">
        <f t="shared" si="117"/>
        <v>1.695023148148148E-5</v>
      </c>
      <c r="AN39" s="35">
        <f t="shared" si="118"/>
        <v>0</v>
      </c>
      <c r="AO39">
        <v>2</v>
      </c>
      <c r="AP39">
        <v>0</v>
      </c>
      <c r="AQ39">
        <v>6</v>
      </c>
      <c r="AR39">
        <v>4</v>
      </c>
      <c r="AS39" s="34">
        <v>8.7099537037037039E-4</v>
      </c>
      <c r="AT39" s="34">
        <v>4.5043981481481476E-4</v>
      </c>
      <c r="AU39" s="34">
        <v>4.2055555555555558E-4</v>
      </c>
      <c r="AV39" s="34">
        <v>0</v>
      </c>
      <c r="AW39" s="34">
        <f t="shared" si="119"/>
        <v>1.451658950617284E-4</v>
      </c>
      <c r="AX39" s="34">
        <f t="shared" si="120"/>
        <v>2.2521990740740738E-4</v>
      </c>
      <c r="AY39" s="34">
        <f t="shared" si="121"/>
        <v>1.051388888888889E-4</v>
      </c>
      <c r="AZ39" s="35">
        <f t="shared" si="122"/>
        <v>0</v>
      </c>
    </row>
    <row r="40" spans="1:253" x14ac:dyDescent="0.25">
      <c r="B40" s="23">
        <v>2890</v>
      </c>
      <c r="C40" s="24">
        <v>365</v>
      </c>
      <c r="D40" s="24">
        <v>141.80000000000001</v>
      </c>
      <c r="E40" s="24">
        <v>85.8</v>
      </c>
      <c r="F40" s="24">
        <v>108.8</v>
      </c>
      <c r="G40" s="25">
        <v>48.6</v>
      </c>
      <c r="H40" s="10">
        <v>9</v>
      </c>
      <c r="I40" s="6">
        <v>2</v>
      </c>
      <c r="J40" s="6">
        <v>7</v>
      </c>
      <c r="K40" s="6">
        <v>1</v>
      </c>
      <c r="L40" s="6">
        <v>3.5329999999999999</v>
      </c>
      <c r="M40" s="6">
        <v>3</v>
      </c>
      <c r="N40" s="14"/>
      <c r="P40" s="10" t="s">
        <v>57</v>
      </c>
      <c r="Q40">
        <v>8</v>
      </c>
      <c r="R40">
        <v>1</v>
      </c>
      <c r="S40">
        <v>24</v>
      </c>
      <c r="T40">
        <v>15</v>
      </c>
      <c r="U40" s="34">
        <v>1.2908796296296297E-3</v>
      </c>
      <c r="V40" s="34">
        <v>5.5851851851851852E-4</v>
      </c>
      <c r="W40" s="34">
        <v>7.0179398148148152E-4</v>
      </c>
      <c r="X40" s="34">
        <v>3.0567129629629636E-5</v>
      </c>
      <c r="Y40" s="34">
        <f t="shared" si="111"/>
        <v>5.3786651234567903E-5</v>
      </c>
      <c r="Z40" s="34">
        <f t="shared" si="112"/>
        <v>6.9814814814814815E-5</v>
      </c>
      <c r="AA40" s="34">
        <f t="shared" si="113"/>
        <v>4.6786265432098768E-5</v>
      </c>
      <c r="AB40" s="35">
        <f t="shared" si="114"/>
        <v>2.037808641975309E-6</v>
      </c>
      <c r="AC40">
        <v>3</v>
      </c>
      <c r="AD40">
        <v>1</v>
      </c>
      <c r="AE40">
        <v>12</v>
      </c>
      <c r="AF40">
        <v>8</v>
      </c>
      <c r="AG40" s="34">
        <v>5.5131944444444445E-4</v>
      </c>
      <c r="AH40" s="34">
        <v>3.0680555555555555E-4</v>
      </c>
      <c r="AI40" s="34">
        <v>2.1394675925925924E-4</v>
      </c>
      <c r="AJ40" s="34">
        <v>3.0567129629629636E-5</v>
      </c>
      <c r="AK40" s="34">
        <f t="shared" si="115"/>
        <v>4.594328703703704E-5</v>
      </c>
      <c r="AL40" s="34">
        <f t="shared" si="116"/>
        <v>1.0226851851851852E-4</v>
      </c>
      <c r="AM40" s="34">
        <f t="shared" si="117"/>
        <v>2.6743344907407405E-5</v>
      </c>
      <c r="AN40" s="35">
        <f t="shared" si="118"/>
        <v>3.8208912037037045E-6</v>
      </c>
      <c r="AO40">
        <v>5</v>
      </c>
      <c r="AP40">
        <v>0</v>
      </c>
      <c r="AQ40">
        <v>12</v>
      </c>
      <c r="AR40">
        <v>7</v>
      </c>
      <c r="AS40" s="34">
        <v>7.3956018518518511E-4</v>
      </c>
      <c r="AT40" s="34">
        <v>2.5171296296296297E-4</v>
      </c>
      <c r="AU40" s="34">
        <v>4.878472222222222E-4</v>
      </c>
      <c r="AV40" s="34">
        <v>0</v>
      </c>
      <c r="AW40" s="34">
        <f t="shared" si="119"/>
        <v>6.1630015432098759E-5</v>
      </c>
      <c r="AX40" s="34">
        <f t="shared" si="120"/>
        <v>5.0342592592592591E-5</v>
      </c>
      <c r="AY40" s="34">
        <f t="shared" si="121"/>
        <v>6.969246031746032E-5</v>
      </c>
      <c r="AZ40" s="35">
        <f t="shared" si="122"/>
        <v>0</v>
      </c>
    </row>
    <row r="41" spans="1:253" x14ac:dyDescent="0.25">
      <c r="A41" t="s">
        <v>129</v>
      </c>
      <c r="B41">
        <f>B40/F33</f>
        <v>1.0951117847669571</v>
      </c>
      <c r="C41" s="26">
        <f>C40*4/B40</f>
        <v>0.50519031141868509</v>
      </c>
      <c r="D41">
        <f>D40*4/B40</f>
        <v>0.19626297577854673</v>
      </c>
      <c r="E41" s="26">
        <f>E40*4/B40</f>
        <v>0.11875432525951557</v>
      </c>
      <c r="F41" s="26">
        <f>F40*9/B40</f>
        <v>0.33882352941176469</v>
      </c>
      <c r="G41" s="28">
        <f>G40*9/B40</f>
        <v>0.15134948096885814</v>
      </c>
      <c r="H41" s="10"/>
      <c r="N41" s="14"/>
      <c r="P41" s="10" t="s">
        <v>54</v>
      </c>
      <c r="Q41">
        <v>11</v>
      </c>
      <c r="R41">
        <v>0</v>
      </c>
      <c r="S41">
        <v>23</v>
      </c>
      <c r="T41">
        <v>12</v>
      </c>
      <c r="U41" s="34">
        <v>1.1943518518518518E-3</v>
      </c>
      <c r="V41" s="34">
        <v>6.1251157407407402E-4</v>
      </c>
      <c r="W41" s="34">
        <v>5.818402777777778E-4</v>
      </c>
      <c r="X41" s="34">
        <v>0</v>
      </c>
      <c r="Y41" s="34">
        <f t="shared" si="111"/>
        <v>5.1928341384863122E-5</v>
      </c>
      <c r="Z41" s="34">
        <f t="shared" si="112"/>
        <v>5.5682870370370367E-5</v>
      </c>
      <c r="AA41" s="34">
        <f t="shared" si="113"/>
        <v>4.8486689814814817E-5</v>
      </c>
      <c r="AB41" s="35">
        <f t="shared" si="114"/>
        <v>0</v>
      </c>
      <c r="AC41">
        <v>3</v>
      </c>
      <c r="AD41">
        <v>0</v>
      </c>
      <c r="AE41">
        <v>6</v>
      </c>
      <c r="AF41">
        <v>3</v>
      </c>
      <c r="AG41" s="34">
        <v>4.9054398148148145E-4</v>
      </c>
      <c r="AH41" s="34">
        <v>1.9148148148148149E-4</v>
      </c>
      <c r="AI41" s="34">
        <v>2.9906250000000001E-4</v>
      </c>
      <c r="AJ41" s="34">
        <v>0</v>
      </c>
      <c r="AK41" s="34">
        <f t="shared" si="115"/>
        <v>8.175733024691358E-5</v>
      </c>
      <c r="AL41" s="34">
        <f t="shared" si="116"/>
        <v>6.3827160493827169E-5</v>
      </c>
      <c r="AM41" s="34">
        <f t="shared" si="117"/>
        <v>9.9687500000000004E-5</v>
      </c>
      <c r="AN41" s="35">
        <f t="shared" si="118"/>
        <v>0</v>
      </c>
      <c r="AO41">
        <v>8</v>
      </c>
      <c r="AP41">
        <v>0</v>
      </c>
      <c r="AQ41">
        <v>17</v>
      </c>
      <c r="AR41">
        <v>9</v>
      </c>
      <c r="AS41" s="34">
        <v>7.0380787037037037E-4</v>
      </c>
      <c r="AT41" s="34">
        <v>4.2103009259259264E-4</v>
      </c>
      <c r="AU41" s="34">
        <v>2.8277777777777774E-4</v>
      </c>
      <c r="AV41" s="34">
        <v>0</v>
      </c>
      <c r="AW41" s="34">
        <f t="shared" si="119"/>
        <v>4.1400462962962966E-5</v>
      </c>
      <c r="AX41" s="34">
        <f t="shared" si="120"/>
        <v>5.262876157407408E-5</v>
      </c>
      <c r="AY41" s="34">
        <f t="shared" si="121"/>
        <v>3.1419753086419748E-5</v>
      </c>
      <c r="AZ41" s="35">
        <f t="shared" si="122"/>
        <v>0</v>
      </c>
      <c r="BF41" s="1"/>
      <c r="BS41" s="1"/>
      <c r="CF41" s="1"/>
      <c r="CS41" s="1"/>
      <c r="DF41" s="1"/>
      <c r="DS41" s="1"/>
      <c r="EF41" s="1"/>
      <c r="ES41" s="1"/>
      <c r="FF41" s="1"/>
      <c r="FS41" s="1"/>
      <c r="GF41" s="1"/>
      <c r="GS41" s="1"/>
      <c r="HF41" s="1"/>
      <c r="HS41" s="1"/>
      <c r="IF41" s="1"/>
      <c r="IS41" s="1"/>
    </row>
    <row r="42" spans="1:253" ht="15.75" x14ac:dyDescent="0.25">
      <c r="A42" s="8"/>
      <c r="N42" s="18"/>
      <c r="P42" s="10" t="s">
        <v>61</v>
      </c>
      <c r="Q42">
        <v>17</v>
      </c>
      <c r="R42">
        <v>0</v>
      </c>
      <c r="S42">
        <v>24</v>
      </c>
      <c r="T42">
        <v>7</v>
      </c>
      <c r="U42" s="34">
        <v>1.8304976851851852E-3</v>
      </c>
      <c r="V42" s="34">
        <v>1.4022106481481481E-3</v>
      </c>
      <c r="W42" s="34">
        <v>4.2782407407407401E-4</v>
      </c>
      <c r="X42" s="34">
        <v>0</v>
      </c>
      <c r="Y42" s="34">
        <f t="shared" si="111"/>
        <v>7.6270736882716046E-5</v>
      </c>
      <c r="Z42" s="34">
        <f t="shared" si="112"/>
        <v>8.2482979302832241E-5</v>
      </c>
      <c r="AA42" s="34">
        <f t="shared" si="113"/>
        <v>6.1117724867724863E-5</v>
      </c>
      <c r="AB42" s="35">
        <f t="shared" si="114"/>
        <v>0</v>
      </c>
      <c r="AC42">
        <v>9</v>
      </c>
      <c r="AD42">
        <v>0</v>
      </c>
      <c r="AE42">
        <v>12</v>
      </c>
      <c r="AF42">
        <v>3</v>
      </c>
      <c r="AG42" s="34">
        <v>5.631944444444444E-4</v>
      </c>
      <c r="AH42" s="34">
        <v>4.1009259259259259E-4</v>
      </c>
      <c r="AI42" s="34">
        <v>1.5310185185185186E-4</v>
      </c>
      <c r="AJ42" s="34">
        <v>0</v>
      </c>
      <c r="AK42" s="34">
        <f t="shared" si="115"/>
        <v>4.6932870370370364E-5</v>
      </c>
      <c r="AL42" s="34">
        <f t="shared" si="116"/>
        <v>4.556584362139918E-5</v>
      </c>
      <c r="AM42" s="34">
        <f t="shared" si="117"/>
        <v>5.103395061728395E-5</v>
      </c>
      <c r="AN42" s="35">
        <f t="shared" si="118"/>
        <v>0</v>
      </c>
      <c r="AO42">
        <v>8</v>
      </c>
      <c r="AP42">
        <v>0</v>
      </c>
      <c r="AQ42">
        <v>12</v>
      </c>
      <c r="AR42">
        <v>4</v>
      </c>
      <c r="AS42" s="34">
        <v>1.2668402777777778E-3</v>
      </c>
      <c r="AT42" s="34">
        <v>9.9211805555555555E-4</v>
      </c>
      <c r="AU42" s="34">
        <v>2.7472222222222226E-4</v>
      </c>
      <c r="AV42" s="34">
        <v>0</v>
      </c>
      <c r="AW42" s="34">
        <f t="shared" si="119"/>
        <v>1.0557002314814815E-4</v>
      </c>
      <c r="AX42" s="34">
        <f t="shared" si="120"/>
        <v>1.2401475694444444E-4</v>
      </c>
      <c r="AY42" s="34">
        <f t="shared" si="121"/>
        <v>6.8680555555555566E-5</v>
      </c>
      <c r="AZ42" s="35">
        <f t="shared" si="122"/>
        <v>0</v>
      </c>
    </row>
    <row r="43" spans="1:253" ht="15.75" x14ac:dyDescent="0.25">
      <c r="A43" s="8" t="s">
        <v>101</v>
      </c>
      <c r="B43" t="s">
        <v>121</v>
      </c>
      <c r="C43">
        <v>2</v>
      </c>
      <c r="N43" s="18"/>
      <c r="P43" s="10"/>
      <c r="U43" s="34"/>
      <c r="V43" s="34"/>
      <c r="W43" s="34"/>
      <c r="X43" s="34"/>
      <c r="Y43" s="45">
        <f>Y44/$O$44</f>
        <v>3.4519905305844564E-5</v>
      </c>
      <c r="Z43" s="45">
        <f t="shared" ref="Z43:AB43" si="123">Z44/$O$44</f>
        <v>2.9996119985124621E-5</v>
      </c>
      <c r="AA43" s="45">
        <f t="shared" si="123"/>
        <v>3.7021474795780352E-5</v>
      </c>
      <c r="AB43" s="45">
        <f t="shared" si="123"/>
        <v>2.5213796165692108</v>
      </c>
      <c r="AG43" s="34"/>
      <c r="AH43" s="34"/>
      <c r="AI43" s="34"/>
      <c r="AJ43" s="34"/>
      <c r="AK43" s="45">
        <f>AK44/$O44</f>
        <v>2.5792847293667126E-5</v>
      </c>
      <c r="AL43" s="45">
        <f t="shared" ref="AL43" si="124">AL44/$O44</f>
        <v>2.1896174969863242E-5</v>
      </c>
      <c r="AM43" s="45">
        <f t="shared" ref="AM43" si="125">AM44/$O44</f>
        <v>2.7710048010973934E-5</v>
      </c>
      <c r="AN43" s="45">
        <f t="shared" ref="AN43" si="126">AN44/$O44</f>
        <v>3.2235939643347056E-7</v>
      </c>
      <c r="AS43" s="34"/>
      <c r="AT43" s="34"/>
      <c r="AU43" s="34"/>
      <c r="AV43" s="34"/>
      <c r="AW43" s="45">
        <f>AW44/$O44</f>
        <v>4.1500417846874132E-5</v>
      </c>
      <c r="AX43" s="45">
        <f t="shared" ref="AX43" si="127">AX44/$O44</f>
        <v>3.7396043771043768E-5</v>
      </c>
      <c r="AY43" s="45">
        <f t="shared" ref="AY43" si="128">AY44/$O44</f>
        <v>4.6286477725520936E-5</v>
      </c>
      <c r="AZ43" s="45">
        <f t="shared" ref="AZ43" si="129">AZ44/$O44</f>
        <v>1.3639403292181071E-5</v>
      </c>
    </row>
    <row r="44" spans="1:253" x14ac:dyDescent="0.25">
      <c r="N44" s="14"/>
      <c r="O44">
        <f>COUNTA(P45:P53)</f>
        <v>9</v>
      </c>
      <c r="P44" s="33" t="s">
        <v>62</v>
      </c>
      <c r="Q44" s="1">
        <f>SUM(Q45:Q53)</f>
        <v>99</v>
      </c>
      <c r="R44" s="1">
        <f t="shared" ref="R44:AB44" si="130">SUM(R45:R53)</f>
        <v>6</v>
      </c>
      <c r="S44" s="1">
        <f t="shared" si="130"/>
        <v>207</v>
      </c>
      <c r="T44" s="1">
        <f t="shared" si="130"/>
        <v>102</v>
      </c>
      <c r="U44" s="37">
        <f t="shared" si="130"/>
        <v>7.040682870370369E-3</v>
      </c>
      <c r="V44" s="37">
        <f t="shared" si="130"/>
        <v>3.0793750000000001E-3</v>
      </c>
      <c r="W44" s="37">
        <f t="shared" si="130"/>
        <v>3.8211458333333339E-3</v>
      </c>
      <c r="X44" s="37">
        <f t="shared" si="130"/>
        <v>295.0008004513889</v>
      </c>
      <c r="Y44" s="37">
        <f t="shared" si="130"/>
        <v>3.1067914775260107E-4</v>
      </c>
      <c r="Z44" s="37">
        <f t="shared" si="130"/>
        <v>2.6996507986612158E-4</v>
      </c>
      <c r="AA44" s="37">
        <f t="shared" si="130"/>
        <v>3.3319327316202319E-4</v>
      </c>
      <c r="AB44" s="40">
        <f t="shared" si="130"/>
        <v>22.692416549122896</v>
      </c>
      <c r="AC44" s="1">
        <f>SUM(AC45:AC53)</f>
        <v>49</v>
      </c>
      <c r="AD44" s="1">
        <f t="shared" ref="AD44" si="131">SUM(AD45:AD53)</f>
        <v>1</v>
      </c>
      <c r="AE44" s="1">
        <f t="shared" ref="AE44" si="132">SUM(AE45:AE53)</f>
        <v>95</v>
      </c>
      <c r="AF44" s="1">
        <f t="shared" ref="AF44" si="133">SUM(AF45:AF53)</f>
        <v>45</v>
      </c>
      <c r="AG44" s="37">
        <f t="shared" ref="AG44" si="134">SUM(AG45:AG53)</f>
        <v>2.5401388888888891E-3</v>
      </c>
      <c r="AH44" s="37">
        <f t="shared" ref="AH44" si="135">SUM(AH45:AH53)</f>
        <v>1.2560416666666666E-3</v>
      </c>
      <c r="AI44" s="37">
        <f t="shared" ref="AI44" si="136">SUM(AI45:AI53)</f>
        <v>1.2666898148148147E-3</v>
      </c>
      <c r="AJ44" s="37">
        <f t="shared" ref="AJ44" si="137">SUM(AJ45:AJ53)</f>
        <v>1.7407407407407409E-5</v>
      </c>
      <c r="AK44" s="37">
        <f t="shared" ref="AK44" si="138">SUM(AK45:AK53)</f>
        <v>2.3213562564300413E-4</v>
      </c>
      <c r="AL44" s="37">
        <f t="shared" ref="AL44" si="139">SUM(AL45:AL53)</f>
        <v>1.9706557472876917E-4</v>
      </c>
      <c r="AM44" s="37">
        <f t="shared" ref="AM44" si="140">SUM(AM45:AM53)</f>
        <v>2.493904320987654E-4</v>
      </c>
      <c r="AN44" s="37">
        <f t="shared" ref="AN44" si="141">SUM(AN45:AN53)</f>
        <v>2.901234567901235E-6</v>
      </c>
      <c r="AO44" s="39">
        <f>SUM(AO45:AO53)</f>
        <v>50</v>
      </c>
      <c r="AP44" s="1">
        <f t="shared" ref="AP44" si="142">SUM(AP45:AP53)</f>
        <v>5</v>
      </c>
      <c r="AQ44" s="1">
        <f t="shared" ref="AQ44" si="143">SUM(AQ45:AQ53)</f>
        <v>112</v>
      </c>
      <c r="AR44" s="1">
        <f t="shared" ref="AR44" si="144">SUM(AR45:AR53)</f>
        <v>57</v>
      </c>
      <c r="AS44" s="37">
        <f t="shared" ref="AS44" si="145">SUM(AS45:AS53)</f>
        <v>4.4889699074074068E-3</v>
      </c>
      <c r="AT44" s="37">
        <f t="shared" ref="AT44" si="146">SUM(AT45:AT53)</f>
        <v>1.8231018518518518E-3</v>
      </c>
      <c r="AU44" s="37">
        <f t="shared" ref="AU44" si="147">SUM(AU45:AU53)</f>
        <v>2.5544560185185188E-3</v>
      </c>
      <c r="AV44" s="37">
        <f t="shared" ref="AV44" si="148">SUM(AV45:AV53)</f>
        <v>1.2275462962962964E-4</v>
      </c>
      <c r="AW44" s="37">
        <f t="shared" ref="AW44" si="149">SUM(AW45:AW53)</f>
        <v>3.7350376062186721E-4</v>
      </c>
      <c r="AX44" s="37">
        <f t="shared" ref="AX44" si="150">SUM(AX45:AX53)</f>
        <v>3.3656439393939393E-4</v>
      </c>
      <c r="AY44" s="37">
        <f t="shared" ref="AY44" si="151">SUM(AY45:AY53)</f>
        <v>4.165782995296884E-4</v>
      </c>
      <c r="AZ44" s="37">
        <f t="shared" ref="AZ44" si="152">SUM(AZ45:AZ53)</f>
        <v>1.2275462962962964E-4</v>
      </c>
      <c r="BA44" s="36"/>
    </row>
    <row r="45" spans="1:253" ht="15.75" x14ac:dyDescent="0.25">
      <c r="A45" s="3" t="s">
        <v>7</v>
      </c>
      <c r="N45" s="20"/>
      <c r="P45" s="10" t="s">
        <v>66</v>
      </c>
      <c r="Q45">
        <v>22</v>
      </c>
      <c r="R45">
        <v>1</v>
      </c>
      <c r="S45">
        <v>32</v>
      </c>
      <c r="T45">
        <v>9</v>
      </c>
      <c r="U45" s="34">
        <v>1.3295138888888888E-3</v>
      </c>
      <c r="V45" s="34">
        <v>1.0466319444444444E-3</v>
      </c>
      <c r="W45" s="34">
        <v>2.4163194444444441E-4</v>
      </c>
      <c r="X45" s="34">
        <v>4.125E-5</v>
      </c>
      <c r="Y45" s="34">
        <f t="shared" ref="Y45:Y53" si="153">IF(S45&lt;&gt;0,U45/S45,0)</f>
        <v>4.1547309027777774E-5</v>
      </c>
      <c r="Z45" s="34">
        <f t="shared" ref="Z45:Z53" si="154">IF(Q45&lt;&gt;0,V45/Q45,0)</f>
        <v>4.7574179292929294E-5</v>
      </c>
      <c r="AA45" s="34">
        <f t="shared" ref="AA45:AA53" si="155">IF(T45&lt;&gt;0,W45/T45,0)</f>
        <v>2.6847993827160489E-5</v>
      </c>
      <c r="AB45" s="35">
        <f t="shared" ref="AB45:AB53" si="156">IF(T45&lt;&gt;0,X45/T45,0)</f>
        <v>4.5833333333333332E-6</v>
      </c>
      <c r="AC45">
        <v>11</v>
      </c>
      <c r="AD45">
        <v>0</v>
      </c>
      <c r="AE45">
        <v>16</v>
      </c>
      <c r="AF45">
        <v>5</v>
      </c>
      <c r="AG45" s="34">
        <v>6.6409722222222228E-4</v>
      </c>
      <c r="AH45" s="34">
        <v>5.7119212962962961E-4</v>
      </c>
      <c r="AI45" s="34">
        <v>9.2905092592592575E-5</v>
      </c>
      <c r="AJ45" s="34">
        <v>0</v>
      </c>
      <c r="AK45" s="34">
        <f t="shared" ref="AK45:AK53" si="157">IF(AE45&lt;&gt;0,AG45/AE45,0)</f>
        <v>4.1506076388888893E-5</v>
      </c>
      <c r="AL45" s="34">
        <f t="shared" ref="AL45:AL53" si="158">IF(AC45&lt;&gt;0,AH45/AC45,0)</f>
        <v>5.1926557239057235E-5</v>
      </c>
      <c r="AM45" s="34">
        <f t="shared" ref="AM45:AM53" si="159">IF(AF45&lt;&gt;0,AI45/AF45,0)</f>
        <v>1.8581018518518516E-5</v>
      </c>
      <c r="AN45" s="35">
        <f t="shared" ref="AN45:AN53" si="160">IF(AF45&lt;&gt;0,AJ45/AF45,0)</f>
        <v>0</v>
      </c>
      <c r="AO45">
        <v>11</v>
      </c>
      <c r="AP45">
        <v>1</v>
      </c>
      <c r="AQ45">
        <v>16</v>
      </c>
      <c r="AR45">
        <v>4</v>
      </c>
      <c r="AS45" s="34">
        <v>6.6541666666666659E-4</v>
      </c>
      <c r="AT45" s="34">
        <v>4.7543981481481488E-4</v>
      </c>
      <c r="AU45" s="34">
        <v>1.4872685185185185E-4</v>
      </c>
      <c r="AV45" s="34">
        <v>4.125E-5</v>
      </c>
      <c r="AW45" s="34">
        <f t="shared" ref="AW45:AW53" si="161">IF(AQ45&lt;&gt;0,AS45/AQ45,0)</f>
        <v>4.1588541666666662E-5</v>
      </c>
      <c r="AX45" s="34">
        <f t="shared" ref="AX45:AX53" si="162">IF(AO45&lt;&gt;0,AT45/AO45,0)</f>
        <v>4.3221801346801353E-5</v>
      </c>
      <c r="AY45" s="34">
        <f t="shared" ref="AY45:AY53" si="163">IF(AR45&lt;&gt;0,AU45/AR45,0)</f>
        <v>3.7181712962962962E-5</v>
      </c>
      <c r="AZ45" s="35">
        <f t="shared" ref="AZ45:AZ53" si="164">IF(AP45&lt;&gt;0,AV45/AP45,0)</f>
        <v>4.125E-5</v>
      </c>
    </row>
    <row r="46" spans="1:253" x14ac:dyDescent="0.25">
      <c r="B46" s="4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11" t="s">
        <v>13</v>
      </c>
      <c r="H46" s="9" t="s">
        <v>15</v>
      </c>
      <c r="I46" s="5" t="s">
        <v>16</v>
      </c>
      <c r="J46" s="5" t="s">
        <v>17</v>
      </c>
      <c r="K46" s="5" t="s">
        <v>18</v>
      </c>
      <c r="L46" s="5" t="s">
        <v>19</v>
      </c>
      <c r="M46" s="5" t="s">
        <v>120</v>
      </c>
      <c r="N46" s="21"/>
      <c r="P46" s="10" t="s">
        <v>67</v>
      </c>
      <c r="Q46">
        <v>7</v>
      </c>
      <c r="R46">
        <v>1</v>
      </c>
      <c r="S46">
        <v>15</v>
      </c>
      <c r="T46">
        <v>7</v>
      </c>
      <c r="U46" s="34">
        <v>4.4138888888888895E-4</v>
      </c>
      <c r="V46" s="34">
        <v>1.9749999999999998E-4</v>
      </c>
      <c r="W46" s="34">
        <v>2.2890046296296298E-4</v>
      </c>
      <c r="X46" s="34">
        <v>6.9444444444444447E-4</v>
      </c>
      <c r="Y46" s="34">
        <f t="shared" si="153"/>
        <v>2.9425925925925929E-5</v>
      </c>
      <c r="Z46" s="34">
        <f t="shared" si="154"/>
        <v>2.8214285714285711E-5</v>
      </c>
      <c r="AA46" s="34">
        <f t="shared" si="155"/>
        <v>3.2700066137566142E-5</v>
      </c>
      <c r="AB46" s="35">
        <f t="shared" si="156"/>
        <v>9.9206349206349206E-5</v>
      </c>
      <c r="AC46">
        <v>4</v>
      </c>
      <c r="AD46">
        <v>0</v>
      </c>
      <c r="AE46">
        <v>9</v>
      </c>
      <c r="AF46">
        <v>5</v>
      </c>
      <c r="AG46" s="34">
        <v>1.8449074074074074E-4</v>
      </c>
      <c r="AH46" s="34">
        <v>7.1342592592592586E-5</v>
      </c>
      <c r="AI46" s="34">
        <v>1.1314814814814814E-4</v>
      </c>
      <c r="AJ46" s="34">
        <v>0</v>
      </c>
      <c r="AK46" s="34">
        <f t="shared" si="157"/>
        <v>2.0498971193415639E-5</v>
      </c>
      <c r="AL46" s="34">
        <f t="shared" si="158"/>
        <v>1.7835648148148147E-5</v>
      </c>
      <c r="AM46" s="34">
        <f t="shared" si="159"/>
        <v>2.2629629629629626E-5</v>
      </c>
      <c r="AN46" s="35">
        <f t="shared" si="160"/>
        <v>0</v>
      </c>
      <c r="AO46">
        <v>3</v>
      </c>
      <c r="AP46">
        <v>1</v>
      </c>
      <c r="AQ46">
        <v>6</v>
      </c>
      <c r="AR46">
        <v>2</v>
      </c>
      <c r="AS46" s="34">
        <v>2.5689814814814813E-4</v>
      </c>
      <c r="AT46" s="34">
        <v>1.261574074074074E-4</v>
      </c>
      <c r="AU46" s="34">
        <v>1.157523148148148E-4</v>
      </c>
      <c r="AV46" s="34">
        <v>1.4988425925925925E-5</v>
      </c>
      <c r="AW46" s="34">
        <f t="shared" si="161"/>
        <v>4.2816358024691353E-5</v>
      </c>
      <c r="AX46" s="34">
        <f t="shared" si="162"/>
        <v>4.2052469135802468E-5</v>
      </c>
      <c r="AY46" s="34">
        <f t="shared" si="163"/>
        <v>5.78761574074074E-5</v>
      </c>
      <c r="AZ46" s="35">
        <f t="shared" si="164"/>
        <v>1.4988425925925925E-5</v>
      </c>
    </row>
    <row r="47" spans="1:253" x14ac:dyDescent="0.25">
      <c r="B47" s="29">
        <v>3279</v>
      </c>
      <c r="C47" s="6">
        <v>305.8</v>
      </c>
      <c r="D47" s="6">
        <v>174.5</v>
      </c>
      <c r="E47" s="6">
        <v>111.7</v>
      </c>
      <c r="F47" s="6">
        <v>166.1</v>
      </c>
      <c r="G47" s="12">
        <v>57</v>
      </c>
      <c r="H47" s="10">
        <v>4</v>
      </c>
      <c r="I47" s="6">
        <v>2</v>
      </c>
      <c r="J47" s="6">
        <v>2</v>
      </c>
      <c r="K47" s="6">
        <v>4</v>
      </c>
      <c r="L47" s="6">
        <v>9.3569999999999993</v>
      </c>
      <c r="M47" s="6">
        <v>3</v>
      </c>
      <c r="N47" s="14"/>
      <c r="P47" s="10" t="s">
        <v>65</v>
      </c>
      <c r="Q47">
        <v>6</v>
      </c>
      <c r="R47">
        <v>1</v>
      </c>
      <c r="S47">
        <v>20</v>
      </c>
      <c r="T47">
        <v>13</v>
      </c>
      <c r="U47" s="34">
        <v>1.216423611111111E-3</v>
      </c>
      <c r="V47" s="34">
        <v>2.6256944444444445E-4</v>
      </c>
      <c r="W47" s="34">
        <v>9.3468750000000008E-4</v>
      </c>
      <c r="X47" s="34">
        <v>295</v>
      </c>
      <c r="Y47" s="34">
        <f t="shared" si="153"/>
        <v>6.0821180555555552E-5</v>
      </c>
      <c r="Z47" s="34">
        <f t="shared" si="154"/>
        <v>4.3761574074074075E-5</v>
      </c>
      <c r="AA47" s="34">
        <f t="shared" si="155"/>
        <v>7.1899038461538462E-5</v>
      </c>
      <c r="AB47" s="35">
        <f t="shared" si="156"/>
        <v>22.692307692307693</v>
      </c>
      <c r="AC47">
        <v>3</v>
      </c>
      <c r="AD47">
        <v>0</v>
      </c>
      <c r="AE47">
        <v>9</v>
      </c>
      <c r="AF47">
        <v>6</v>
      </c>
      <c r="AG47" s="34">
        <v>3.218865740740741E-4</v>
      </c>
      <c r="AH47" s="34">
        <v>1.212037037037037E-4</v>
      </c>
      <c r="AI47" s="34">
        <v>2.0068287037037035E-4</v>
      </c>
      <c r="AJ47" s="34">
        <v>0</v>
      </c>
      <c r="AK47" s="34">
        <f t="shared" si="157"/>
        <v>3.5765174897119344E-5</v>
      </c>
      <c r="AL47" s="34">
        <f t="shared" si="158"/>
        <v>4.0401234567901237E-5</v>
      </c>
      <c r="AM47" s="34">
        <f t="shared" si="159"/>
        <v>3.344714506172839E-5</v>
      </c>
      <c r="AN47" s="35">
        <f t="shared" si="160"/>
        <v>0</v>
      </c>
      <c r="AO47">
        <v>3</v>
      </c>
      <c r="AP47">
        <v>1</v>
      </c>
      <c r="AQ47">
        <v>11</v>
      </c>
      <c r="AR47">
        <v>7</v>
      </c>
      <c r="AS47" s="34">
        <v>8.94537037037037E-4</v>
      </c>
      <c r="AT47" s="34">
        <v>1.4136574074074076E-4</v>
      </c>
      <c r="AU47" s="34">
        <v>7.3400462962962959E-4</v>
      </c>
      <c r="AV47" s="34">
        <v>1.9166666666666671E-5</v>
      </c>
      <c r="AW47" s="34">
        <f t="shared" si="161"/>
        <v>8.1321548821548825E-5</v>
      </c>
      <c r="AX47" s="34">
        <f t="shared" si="162"/>
        <v>4.7121913580246919E-5</v>
      </c>
      <c r="AY47" s="34">
        <f t="shared" si="163"/>
        <v>1.0485780423280423E-4</v>
      </c>
      <c r="AZ47" s="35">
        <f t="shared" si="164"/>
        <v>1.9166666666666671E-5</v>
      </c>
    </row>
    <row r="48" spans="1:253" x14ac:dyDescent="0.25">
      <c r="A48" t="s">
        <v>129</v>
      </c>
      <c r="B48">
        <f>B47/F33</f>
        <v>1.2425161045850701</v>
      </c>
      <c r="C48" s="26">
        <f>C47*4/B47</f>
        <v>0.3730405611466911</v>
      </c>
      <c r="D48" s="27">
        <f>D47*4/B47</f>
        <v>0.21286977737114973</v>
      </c>
      <c r="E48" s="26">
        <f>E47*4/B47</f>
        <v>0.13626105519975604</v>
      </c>
      <c r="F48" s="26">
        <f>F47*9/B47</f>
        <v>0.45590118938700819</v>
      </c>
      <c r="G48" s="28">
        <f>G47*9/B47</f>
        <v>0.15645013723696249</v>
      </c>
      <c r="N48" s="14"/>
      <c r="P48" s="10" t="s">
        <v>63</v>
      </c>
      <c r="Q48">
        <v>20</v>
      </c>
      <c r="R48">
        <v>0</v>
      </c>
      <c r="S48">
        <v>31</v>
      </c>
      <c r="T48">
        <v>11</v>
      </c>
      <c r="U48" s="34">
        <v>8.7778935185185182E-4</v>
      </c>
      <c r="V48" s="34">
        <v>5.037847222222222E-4</v>
      </c>
      <c r="W48" s="34">
        <v>3.7400462962962957E-4</v>
      </c>
      <c r="X48" s="34">
        <v>0</v>
      </c>
      <c r="Y48" s="34">
        <f t="shared" si="153"/>
        <v>2.8315785543608124E-5</v>
      </c>
      <c r="Z48" s="34">
        <f t="shared" si="154"/>
        <v>2.518923611111111E-5</v>
      </c>
      <c r="AA48" s="34">
        <f t="shared" si="155"/>
        <v>3.4000420875420872E-5</v>
      </c>
      <c r="AB48" s="35">
        <f t="shared" si="156"/>
        <v>0</v>
      </c>
      <c r="AC48">
        <v>10</v>
      </c>
      <c r="AD48">
        <v>0</v>
      </c>
      <c r="AE48">
        <v>15</v>
      </c>
      <c r="AF48">
        <v>5</v>
      </c>
      <c r="AG48" s="34">
        <v>1.9538194444444442E-4</v>
      </c>
      <c r="AH48" s="34">
        <v>1.219212962962963E-4</v>
      </c>
      <c r="AI48" s="34">
        <v>7.346064814814814E-5</v>
      </c>
      <c r="AJ48" s="34">
        <v>0</v>
      </c>
      <c r="AK48" s="34">
        <f t="shared" si="157"/>
        <v>1.3025462962962962E-5</v>
      </c>
      <c r="AL48" s="34">
        <f t="shared" si="158"/>
        <v>1.219212962962963E-5</v>
      </c>
      <c r="AM48" s="34">
        <f t="shared" si="159"/>
        <v>1.4692129629629628E-5</v>
      </c>
      <c r="AN48" s="35">
        <f t="shared" si="160"/>
        <v>0</v>
      </c>
      <c r="AO48">
        <v>10</v>
      </c>
      <c r="AP48">
        <v>0</v>
      </c>
      <c r="AQ48">
        <v>16</v>
      </c>
      <c r="AR48">
        <v>6</v>
      </c>
      <c r="AS48" s="34">
        <v>6.8240740740740751E-4</v>
      </c>
      <c r="AT48" s="34">
        <v>3.8186342592592596E-4</v>
      </c>
      <c r="AU48" s="34">
        <v>3.0054398148148144E-4</v>
      </c>
      <c r="AV48" s="34">
        <v>0</v>
      </c>
      <c r="AW48" s="34">
        <f t="shared" si="161"/>
        <v>4.2650462962962969E-5</v>
      </c>
      <c r="AX48" s="34">
        <f t="shared" si="162"/>
        <v>3.8186342592592597E-5</v>
      </c>
      <c r="AY48" s="34">
        <f t="shared" si="163"/>
        <v>5.0090663580246907E-5</v>
      </c>
      <c r="AZ48" s="35">
        <f t="shared" si="164"/>
        <v>0</v>
      </c>
    </row>
    <row r="49" spans="1:253" x14ac:dyDescent="0.25">
      <c r="N49" s="14"/>
      <c r="P49" s="10" t="s">
        <v>68</v>
      </c>
      <c r="Q49">
        <v>7</v>
      </c>
      <c r="R49">
        <v>0</v>
      </c>
      <c r="S49">
        <v>22</v>
      </c>
      <c r="T49">
        <v>15</v>
      </c>
      <c r="U49" s="34">
        <v>7.5202546296296302E-4</v>
      </c>
      <c r="V49" s="34">
        <v>2.1425925925925928E-4</v>
      </c>
      <c r="W49" s="34">
        <v>5.3776620370370371E-4</v>
      </c>
      <c r="X49" s="34">
        <v>0</v>
      </c>
      <c r="Y49" s="34">
        <f t="shared" si="153"/>
        <v>3.4182975589225594E-5</v>
      </c>
      <c r="Z49" s="34">
        <f t="shared" si="154"/>
        <v>3.060846560846561E-5</v>
      </c>
      <c r="AA49" s="34">
        <f t="shared" si="155"/>
        <v>3.5851080246913579E-5</v>
      </c>
      <c r="AB49" s="35">
        <f t="shared" si="156"/>
        <v>0</v>
      </c>
      <c r="AC49">
        <v>3</v>
      </c>
      <c r="AD49">
        <v>0</v>
      </c>
      <c r="AE49">
        <v>9</v>
      </c>
      <c r="AF49">
        <v>6</v>
      </c>
      <c r="AG49" s="34">
        <v>1.826736111111111E-4</v>
      </c>
      <c r="AH49" s="34">
        <v>4.354166666666667E-5</v>
      </c>
      <c r="AI49" s="34">
        <v>1.3913194444444444E-4</v>
      </c>
      <c r="AJ49" s="34">
        <v>0</v>
      </c>
      <c r="AK49" s="34">
        <f t="shared" si="157"/>
        <v>2.0297067901234568E-5</v>
      </c>
      <c r="AL49" s="34">
        <f t="shared" si="158"/>
        <v>1.4513888888888889E-5</v>
      </c>
      <c r="AM49" s="34">
        <f t="shared" si="159"/>
        <v>2.3188657407407407E-5</v>
      </c>
      <c r="AN49" s="35">
        <f t="shared" si="160"/>
        <v>0</v>
      </c>
      <c r="AO49">
        <v>4</v>
      </c>
      <c r="AP49">
        <v>0</v>
      </c>
      <c r="AQ49">
        <v>13</v>
      </c>
      <c r="AR49">
        <v>9</v>
      </c>
      <c r="AS49" s="34">
        <v>5.5777777777777781E-4</v>
      </c>
      <c r="AT49" s="34">
        <v>1.7071759259259256E-4</v>
      </c>
      <c r="AU49" s="34">
        <v>3.9863425925925922E-4</v>
      </c>
      <c r="AV49" s="34">
        <v>0</v>
      </c>
      <c r="AW49" s="34">
        <f t="shared" si="161"/>
        <v>4.2905982905982906E-5</v>
      </c>
      <c r="AX49" s="34">
        <f t="shared" si="162"/>
        <v>4.2679398148148141E-5</v>
      </c>
      <c r="AY49" s="34">
        <f t="shared" si="163"/>
        <v>4.4292695473251026E-5</v>
      </c>
      <c r="AZ49" s="35">
        <f t="shared" si="164"/>
        <v>0</v>
      </c>
      <c r="BF49" s="1"/>
      <c r="BS49" s="1"/>
      <c r="CF49" s="1"/>
      <c r="CS49" s="1"/>
      <c r="DF49" s="1"/>
      <c r="DS49" s="1"/>
      <c r="EF49" s="1"/>
      <c r="ES49" s="1"/>
      <c r="FF49" s="1"/>
      <c r="FS49" s="1"/>
      <c r="GF49" s="1"/>
      <c r="GS49" s="1"/>
      <c r="HF49" s="1"/>
      <c r="HS49" s="1"/>
      <c r="IF49" s="1"/>
      <c r="IS49" s="1"/>
    </row>
    <row r="50" spans="1:253" x14ac:dyDescent="0.25">
      <c r="A50" s="3" t="s">
        <v>122</v>
      </c>
      <c r="B50" s="9" t="s">
        <v>123</v>
      </c>
      <c r="C50" s="9" t="s">
        <v>124</v>
      </c>
      <c r="D50" s="9" t="s">
        <v>125</v>
      </c>
      <c r="E50" s="9" t="s">
        <v>126</v>
      </c>
      <c r="F50" s="9" t="s">
        <v>127</v>
      </c>
      <c r="G50" s="22" t="s">
        <v>128</v>
      </c>
      <c r="H50" s="9" t="s">
        <v>15</v>
      </c>
      <c r="I50" s="5" t="s">
        <v>16</v>
      </c>
      <c r="J50" s="5" t="s">
        <v>17</v>
      </c>
      <c r="K50" s="5" t="s">
        <v>18</v>
      </c>
      <c r="L50" s="5" t="s">
        <v>19</v>
      </c>
      <c r="M50" s="5" t="s">
        <v>120</v>
      </c>
      <c r="N50" s="14"/>
      <c r="P50" s="10" t="s">
        <v>64</v>
      </c>
      <c r="Q50">
        <v>7</v>
      </c>
      <c r="R50">
        <v>0</v>
      </c>
      <c r="S50">
        <v>14</v>
      </c>
      <c r="T50">
        <v>7</v>
      </c>
      <c r="U50" s="34">
        <v>5.9041666666666661E-4</v>
      </c>
      <c r="V50" s="34">
        <v>2.8839120370370374E-4</v>
      </c>
      <c r="W50" s="34">
        <v>3.0202546296296298E-4</v>
      </c>
      <c r="X50" s="34">
        <v>0</v>
      </c>
      <c r="Y50" s="34">
        <f t="shared" si="153"/>
        <v>4.2172619047619042E-5</v>
      </c>
      <c r="Z50" s="34">
        <f t="shared" si="154"/>
        <v>4.1198743386243392E-5</v>
      </c>
      <c r="AA50" s="34">
        <f t="shared" si="155"/>
        <v>4.3146494708994713E-5</v>
      </c>
      <c r="AB50" s="35">
        <f t="shared" si="156"/>
        <v>0</v>
      </c>
      <c r="AC50">
        <v>3</v>
      </c>
      <c r="AD50">
        <v>0</v>
      </c>
      <c r="AE50">
        <v>6</v>
      </c>
      <c r="AF50">
        <v>3</v>
      </c>
      <c r="AG50" s="34">
        <v>1.8903935185185183E-4</v>
      </c>
      <c r="AH50" s="34">
        <v>4.96412037037037E-5</v>
      </c>
      <c r="AI50" s="34">
        <v>1.3939814814814815E-4</v>
      </c>
      <c r="AJ50" s="34">
        <v>0</v>
      </c>
      <c r="AK50" s="34">
        <f t="shared" si="157"/>
        <v>3.1506558641975303E-5</v>
      </c>
      <c r="AL50" s="34">
        <f t="shared" si="158"/>
        <v>1.6547067901234568E-5</v>
      </c>
      <c r="AM50" s="34">
        <f t="shared" si="159"/>
        <v>4.6466049382716048E-5</v>
      </c>
      <c r="AN50" s="35">
        <f t="shared" si="160"/>
        <v>0</v>
      </c>
      <c r="AO50">
        <v>4</v>
      </c>
      <c r="AP50">
        <v>0</v>
      </c>
      <c r="AQ50">
        <v>8</v>
      </c>
      <c r="AR50">
        <v>4</v>
      </c>
      <c r="AS50" s="34">
        <v>4.0137731481481486E-4</v>
      </c>
      <c r="AT50" s="34">
        <v>2.3851851851851855E-4</v>
      </c>
      <c r="AU50" s="34">
        <v>1.626273148148148E-4</v>
      </c>
      <c r="AV50" s="34">
        <v>0</v>
      </c>
      <c r="AW50" s="34">
        <f t="shared" si="161"/>
        <v>5.0172164351851857E-5</v>
      </c>
      <c r="AX50" s="34">
        <f t="shared" si="162"/>
        <v>5.9629629629629637E-5</v>
      </c>
      <c r="AY50" s="34">
        <f t="shared" si="163"/>
        <v>4.06568287037037E-5</v>
      </c>
      <c r="AZ50" s="35">
        <f t="shared" si="164"/>
        <v>0</v>
      </c>
    </row>
    <row r="51" spans="1:253" ht="15.75" x14ac:dyDescent="0.25">
      <c r="A51" s="2"/>
      <c r="B51" s="10">
        <f>IF($C43=2,B47-B40,B40-B47)</f>
        <v>389</v>
      </c>
      <c r="C51" s="10">
        <f t="shared" ref="C51:M51" si="165">IF($C43=2,C47-C40,C40-C47)</f>
        <v>-59.199999999999989</v>
      </c>
      <c r="D51" s="10">
        <f t="shared" si="165"/>
        <v>32.699999999999989</v>
      </c>
      <c r="E51" s="10">
        <f t="shared" si="165"/>
        <v>25.900000000000006</v>
      </c>
      <c r="F51" s="10">
        <f t="shared" si="165"/>
        <v>57.3</v>
      </c>
      <c r="G51" s="10">
        <f t="shared" si="165"/>
        <v>8.3999999999999986</v>
      </c>
      <c r="H51" s="10">
        <f t="shared" si="165"/>
        <v>-5</v>
      </c>
      <c r="I51" s="10">
        <f t="shared" si="165"/>
        <v>0</v>
      </c>
      <c r="J51" s="10">
        <f t="shared" si="165"/>
        <v>-5</v>
      </c>
      <c r="K51" s="10">
        <f t="shared" si="165"/>
        <v>3</v>
      </c>
      <c r="L51" s="10">
        <f t="shared" si="165"/>
        <v>5.8239999999999998</v>
      </c>
      <c r="M51" s="10">
        <f t="shared" si="165"/>
        <v>0</v>
      </c>
      <c r="N51" s="17"/>
      <c r="P51" s="10" t="s">
        <v>97</v>
      </c>
      <c r="Q51">
        <v>10</v>
      </c>
      <c r="R51">
        <v>1</v>
      </c>
      <c r="S51">
        <v>27</v>
      </c>
      <c r="T51">
        <v>16</v>
      </c>
      <c r="U51" s="34">
        <v>8.1341435185185195E-4</v>
      </c>
      <c r="V51" s="34">
        <v>2.1414351851851849E-4</v>
      </c>
      <c r="W51" s="34">
        <v>5.7898148148148143E-4</v>
      </c>
      <c r="X51" s="34">
        <v>2.0289351851851852E-5</v>
      </c>
      <c r="Y51" s="34">
        <f t="shared" si="153"/>
        <v>3.0126457475994518E-5</v>
      </c>
      <c r="Z51" s="34">
        <f t="shared" si="154"/>
        <v>2.1414351851851849E-5</v>
      </c>
      <c r="AA51" s="34">
        <f t="shared" si="155"/>
        <v>3.6186342592592589E-5</v>
      </c>
      <c r="AB51" s="35">
        <f t="shared" si="156"/>
        <v>1.2680844907407407E-6</v>
      </c>
      <c r="AC51">
        <v>4</v>
      </c>
      <c r="AD51">
        <v>0</v>
      </c>
      <c r="AE51">
        <v>10</v>
      </c>
      <c r="AF51">
        <v>6</v>
      </c>
      <c r="AG51" s="34">
        <v>3.6934027777777784E-4</v>
      </c>
      <c r="AH51" s="34">
        <v>7.6180555555555558E-5</v>
      </c>
      <c r="AI51" s="34">
        <v>2.9315972222222227E-4</v>
      </c>
      <c r="AJ51" s="34">
        <v>0</v>
      </c>
      <c r="AK51" s="34">
        <f t="shared" si="157"/>
        <v>3.6934027777777781E-5</v>
      </c>
      <c r="AL51" s="34">
        <f t="shared" si="158"/>
        <v>1.904513888888889E-5</v>
      </c>
      <c r="AM51" s="34">
        <f t="shared" si="159"/>
        <v>4.8859953703703712E-5</v>
      </c>
      <c r="AN51" s="35">
        <f t="shared" si="160"/>
        <v>0</v>
      </c>
      <c r="AO51">
        <v>6</v>
      </c>
      <c r="AP51">
        <v>1</v>
      </c>
      <c r="AQ51">
        <v>17</v>
      </c>
      <c r="AR51">
        <v>10</v>
      </c>
      <c r="AS51" s="34">
        <v>4.4407407407407411E-4</v>
      </c>
      <c r="AT51" s="34">
        <v>1.3796296296296297E-4</v>
      </c>
      <c r="AU51" s="34">
        <v>2.8582175925925926E-4</v>
      </c>
      <c r="AV51" s="34">
        <v>2.0289351851851852E-5</v>
      </c>
      <c r="AW51" s="34">
        <f t="shared" si="161"/>
        <v>2.6122004357298476E-5</v>
      </c>
      <c r="AX51" s="34">
        <f t="shared" si="162"/>
        <v>2.2993827160493828E-5</v>
      </c>
      <c r="AY51" s="34">
        <f t="shared" si="163"/>
        <v>2.8582175925925925E-5</v>
      </c>
      <c r="AZ51" s="35">
        <f t="shared" si="164"/>
        <v>2.0289351851851852E-5</v>
      </c>
    </row>
    <row r="52" spans="1:253" x14ac:dyDescent="0.25">
      <c r="B52" s="10">
        <f>IF($C43=2,B48-B41,B41-B48)</f>
        <v>0.14740431981811297</v>
      </c>
      <c r="C52" s="10">
        <f t="shared" ref="C52:G52" si="166">IF($C43=2,C48-C41,C41-C48)</f>
        <v>-0.13214975027199399</v>
      </c>
      <c r="D52" s="10">
        <f t="shared" si="166"/>
        <v>1.6606801592602999E-2</v>
      </c>
      <c r="E52" s="10">
        <f t="shared" si="166"/>
        <v>1.7506729940240467E-2</v>
      </c>
      <c r="F52" s="10">
        <f t="shared" si="166"/>
        <v>0.1170776599752435</v>
      </c>
      <c r="G52" s="10">
        <f t="shared" si="166"/>
        <v>5.1006562681043532E-3</v>
      </c>
      <c r="N52" s="14"/>
      <c r="P52" s="10" t="s">
        <v>74</v>
      </c>
      <c r="Q52">
        <v>12</v>
      </c>
      <c r="R52">
        <v>1</v>
      </c>
      <c r="S52">
        <v>26</v>
      </c>
      <c r="T52">
        <v>13</v>
      </c>
      <c r="U52" s="34">
        <v>5.9788194444444439E-4</v>
      </c>
      <c r="V52" s="34">
        <v>2.8818287037037039E-4</v>
      </c>
      <c r="W52" s="34">
        <v>2.9229166666666667E-4</v>
      </c>
      <c r="X52" s="34">
        <v>1.7407407407407409E-5</v>
      </c>
      <c r="Y52" s="34">
        <f t="shared" si="153"/>
        <v>2.2995459401709398E-5</v>
      </c>
      <c r="Z52" s="34">
        <f t="shared" si="154"/>
        <v>2.4015239197530865E-5</v>
      </c>
      <c r="AA52" s="34">
        <f t="shared" si="155"/>
        <v>2.2483974358974358E-5</v>
      </c>
      <c r="AB52" s="35">
        <f t="shared" si="156"/>
        <v>1.3390313390313392E-6</v>
      </c>
      <c r="AC52">
        <v>9</v>
      </c>
      <c r="AD52">
        <v>1</v>
      </c>
      <c r="AE52">
        <v>16</v>
      </c>
      <c r="AF52">
        <v>6</v>
      </c>
      <c r="AG52" s="34">
        <v>3.9304398148148158E-4</v>
      </c>
      <c r="AH52" s="34">
        <v>1.951851851851852E-4</v>
      </c>
      <c r="AI52" s="34">
        <v>1.8045138888888888E-4</v>
      </c>
      <c r="AJ52" s="34">
        <v>1.7407407407407409E-5</v>
      </c>
      <c r="AK52" s="34">
        <f t="shared" si="157"/>
        <v>2.4565248842592598E-5</v>
      </c>
      <c r="AL52" s="34">
        <f t="shared" si="158"/>
        <v>2.1687242798353912E-5</v>
      </c>
      <c r="AM52" s="34">
        <f t="shared" si="159"/>
        <v>3.007523148148148E-5</v>
      </c>
      <c r="AN52" s="35">
        <f t="shared" si="160"/>
        <v>2.901234567901235E-6</v>
      </c>
      <c r="AO52">
        <v>3</v>
      </c>
      <c r="AP52">
        <v>0</v>
      </c>
      <c r="AQ52">
        <v>10</v>
      </c>
      <c r="AR52">
        <v>7</v>
      </c>
      <c r="AS52" s="34">
        <v>2.0483796296296295E-4</v>
      </c>
      <c r="AT52" s="34">
        <v>9.2997685185185178E-5</v>
      </c>
      <c r="AU52" s="34">
        <v>1.1184027777777778E-4</v>
      </c>
      <c r="AV52" s="34">
        <v>0</v>
      </c>
      <c r="AW52" s="34">
        <f t="shared" si="161"/>
        <v>2.0483796296296297E-5</v>
      </c>
      <c r="AX52" s="34">
        <f t="shared" si="162"/>
        <v>3.0999228395061726E-5</v>
      </c>
      <c r="AY52" s="34">
        <f t="shared" si="163"/>
        <v>1.597718253968254E-5</v>
      </c>
      <c r="AZ52" s="35">
        <f t="shared" si="164"/>
        <v>0</v>
      </c>
    </row>
    <row r="53" spans="1:253" ht="15.75" thickBo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5"/>
      <c r="P53" s="10" t="s">
        <v>69</v>
      </c>
      <c r="Q53">
        <v>8</v>
      </c>
      <c r="R53">
        <v>1</v>
      </c>
      <c r="S53">
        <v>20</v>
      </c>
      <c r="T53">
        <v>11</v>
      </c>
      <c r="U53" s="34">
        <v>4.2182870370370361E-4</v>
      </c>
      <c r="V53" s="34">
        <v>6.3912037037037046E-5</v>
      </c>
      <c r="W53" s="34">
        <v>3.3085648148148145E-4</v>
      </c>
      <c r="X53" s="34">
        <v>2.7060185185185185E-5</v>
      </c>
      <c r="Y53" s="34">
        <f t="shared" si="153"/>
        <v>2.1091435185185182E-5</v>
      </c>
      <c r="Z53" s="34">
        <f t="shared" si="154"/>
        <v>7.9890046296296308E-6</v>
      </c>
      <c r="AA53" s="34">
        <f t="shared" si="155"/>
        <v>3.0077861952861951E-5</v>
      </c>
      <c r="AB53" s="35">
        <f t="shared" si="156"/>
        <v>2.4600168350168351E-6</v>
      </c>
      <c r="AC53">
        <v>2</v>
      </c>
      <c r="AD53">
        <v>0</v>
      </c>
      <c r="AE53">
        <v>5</v>
      </c>
      <c r="AF53">
        <v>3</v>
      </c>
      <c r="AG53" s="34">
        <v>4.0185185185185182E-5</v>
      </c>
      <c r="AH53" s="34">
        <v>5.8333333333333331E-6</v>
      </c>
      <c r="AI53" s="34">
        <v>3.4351851851851851E-5</v>
      </c>
      <c r="AJ53" s="34">
        <v>0</v>
      </c>
      <c r="AK53" s="34">
        <f t="shared" si="157"/>
        <v>8.0370370370370364E-6</v>
      </c>
      <c r="AL53" s="34">
        <f t="shared" si="158"/>
        <v>2.9166666666666666E-6</v>
      </c>
      <c r="AM53" s="34">
        <f t="shared" si="159"/>
        <v>1.1450617283950618E-5</v>
      </c>
      <c r="AN53" s="35">
        <f t="shared" si="160"/>
        <v>0</v>
      </c>
      <c r="AO53">
        <v>6</v>
      </c>
      <c r="AP53">
        <v>1</v>
      </c>
      <c r="AQ53">
        <v>15</v>
      </c>
      <c r="AR53">
        <v>8</v>
      </c>
      <c r="AS53" s="34">
        <v>3.8164351851851852E-4</v>
      </c>
      <c r="AT53" s="34">
        <v>5.8078703703703695E-5</v>
      </c>
      <c r="AU53" s="34">
        <v>2.9650462962962964E-4</v>
      </c>
      <c r="AV53" s="34">
        <v>2.7060185185185185E-5</v>
      </c>
      <c r="AW53" s="34">
        <f t="shared" si="161"/>
        <v>2.5442901234567902E-5</v>
      </c>
      <c r="AX53" s="34">
        <f t="shared" si="162"/>
        <v>9.6797839506172825E-6</v>
      </c>
      <c r="AY53" s="34">
        <f t="shared" si="163"/>
        <v>3.7063078703703704E-5</v>
      </c>
      <c r="AZ53" s="35">
        <f t="shared" si="164"/>
        <v>2.7060185185185185E-5</v>
      </c>
    </row>
    <row r="54" spans="1:253" x14ac:dyDescent="0.25">
      <c r="A54" s="3"/>
      <c r="N54" s="18"/>
      <c r="P54" s="10"/>
      <c r="U54" s="34"/>
      <c r="V54" s="34"/>
      <c r="W54" s="34"/>
      <c r="X54" s="34"/>
      <c r="Y54" s="45">
        <f>Y55/$O$55</f>
        <v>3.2470111874590842E-5</v>
      </c>
      <c r="Z54" s="45">
        <f t="shared" ref="Z54:AB54" si="167">Z55/$O$55</f>
        <v>3.7021455826157618E-5</v>
      </c>
      <c r="AA54" s="45">
        <f t="shared" si="167"/>
        <v>2.971851910306771E-5</v>
      </c>
      <c r="AB54" s="45">
        <f t="shared" si="167"/>
        <v>2.6821689113355783E-6</v>
      </c>
      <c r="AG54" s="34"/>
      <c r="AH54" s="34"/>
      <c r="AI54" s="34"/>
      <c r="AJ54" s="34"/>
      <c r="AK54" s="45">
        <f>AK55/$O55</f>
        <v>2.0083577736428614E-5</v>
      </c>
      <c r="AL54" s="45">
        <f t="shared" ref="AL54" si="168">AL55/$O55</f>
        <v>2.270686039462081E-5</v>
      </c>
      <c r="AM54" s="45">
        <f t="shared" ref="AM54" si="169">AM55/$O55</f>
        <v>2.2874020655270654E-5</v>
      </c>
      <c r="AN54" s="45">
        <f t="shared" ref="AN54" si="170">AN55/$O55</f>
        <v>2.4554843304843308E-7</v>
      </c>
      <c r="AS54" s="34"/>
      <c r="AT54" s="34"/>
      <c r="AU54" s="34"/>
      <c r="AV54" s="34"/>
      <c r="AW54" s="45">
        <f>AW55/$O55</f>
        <v>3.5386540032679744E-5</v>
      </c>
      <c r="AX54" s="45">
        <f t="shared" ref="AX54" si="171">AX55/$O55</f>
        <v>5.6450823045267488E-5</v>
      </c>
      <c r="AY54" s="45">
        <f t="shared" ref="AY54" si="172">AY55/$O55</f>
        <v>3.5613131981187534E-5</v>
      </c>
      <c r="AZ54" s="45">
        <f t="shared" ref="AZ54" si="173">AZ55/$O55</f>
        <v>1.743055555555556E-5</v>
      </c>
    </row>
    <row r="55" spans="1:253" ht="15.75" x14ac:dyDescent="0.25">
      <c r="A55" s="2" t="s">
        <v>103</v>
      </c>
      <c r="N55" s="17"/>
      <c r="O55">
        <f>COUNTA(P56:P60)</f>
        <v>5</v>
      </c>
      <c r="P55" s="33" t="s">
        <v>70</v>
      </c>
      <c r="Q55" s="1">
        <f>SUM(Q56:Q60)</f>
        <v>66</v>
      </c>
      <c r="R55" s="1">
        <f t="shared" ref="R55:AB55" si="174">SUM(R56:R60)</f>
        <v>4</v>
      </c>
      <c r="S55" s="1">
        <f t="shared" si="174"/>
        <v>127</v>
      </c>
      <c r="T55" s="1">
        <f t="shared" si="174"/>
        <v>57</v>
      </c>
      <c r="U55" s="37">
        <f t="shared" si="174"/>
        <v>4.0793171296296289E-3</v>
      </c>
      <c r="V55" s="37">
        <f t="shared" si="174"/>
        <v>2.3569907407407407E-3</v>
      </c>
      <c r="W55" s="37">
        <f t="shared" si="174"/>
        <v>1.5844907407407409E-3</v>
      </c>
      <c r="X55" s="37">
        <f t="shared" si="174"/>
        <v>1.0311342592592594E-4</v>
      </c>
      <c r="Y55" s="37">
        <f t="shared" si="174"/>
        <v>1.623505593729542E-4</v>
      </c>
      <c r="Z55" s="37">
        <f t="shared" si="174"/>
        <v>1.8510727913078809E-4</v>
      </c>
      <c r="AA55" s="37">
        <f t="shared" si="174"/>
        <v>1.4859259551533856E-4</v>
      </c>
      <c r="AB55" s="37">
        <f t="shared" si="174"/>
        <v>1.3410844556677892E-5</v>
      </c>
      <c r="AC55" s="39">
        <f>SUM(AC56:AC60)</f>
        <v>38</v>
      </c>
      <c r="AD55" s="1">
        <f t="shared" ref="AD55" si="175">SUM(AD56:AD60)</f>
        <v>1</v>
      </c>
      <c r="AE55" s="1">
        <f t="shared" ref="AE55" si="176">SUM(AE56:AE60)</f>
        <v>63</v>
      </c>
      <c r="AF55" s="1">
        <f t="shared" ref="AF55" si="177">SUM(AF56:AF60)</f>
        <v>25</v>
      </c>
      <c r="AG55" s="37">
        <f t="shared" ref="AG55" si="178">SUM(AG56:AG60)</f>
        <v>1.3631828703703705E-3</v>
      </c>
      <c r="AH55" s="37">
        <f t="shared" ref="AH55" si="179">SUM(AH56:AH60)</f>
        <v>8.8043981481481469E-4</v>
      </c>
      <c r="AI55" s="37">
        <f t="shared" ref="AI55" si="180">SUM(AI56:AI60)</f>
        <v>4.667824074074074E-4</v>
      </c>
      <c r="AJ55" s="37">
        <f t="shared" ref="AJ55" si="181">SUM(AJ56:AJ60)</f>
        <v>1.5960648148148148E-5</v>
      </c>
      <c r="AK55" s="37">
        <f t="shared" ref="AK55" si="182">SUM(AK56:AK60)</f>
        <v>1.0041788868214306E-4</v>
      </c>
      <c r="AL55" s="37">
        <f t="shared" ref="AL55" si="183">SUM(AL56:AL60)</f>
        <v>1.1353430197310405E-4</v>
      </c>
      <c r="AM55" s="37">
        <f t="shared" ref="AM55" si="184">SUM(AM56:AM60)</f>
        <v>1.1437010327635327E-4</v>
      </c>
      <c r="AN55" s="37">
        <f t="shared" ref="AN55" si="185">SUM(AN56:AN60)</f>
        <v>1.2277421652421653E-6</v>
      </c>
      <c r="AO55" s="39">
        <f>SUM(AO56:AO60)</f>
        <v>29</v>
      </c>
      <c r="AP55" s="1">
        <f t="shared" ref="AP55" si="186">SUM(AP56:AP60)</f>
        <v>3</v>
      </c>
      <c r="AQ55" s="1">
        <f t="shared" ref="AQ55" si="187">SUM(AQ56:AQ60)</f>
        <v>64</v>
      </c>
      <c r="AR55" s="1">
        <f t="shared" ref="AR55" si="188">SUM(AR56:AR60)</f>
        <v>32</v>
      </c>
      <c r="AS55" s="37">
        <f t="shared" ref="AS55" si="189">SUM(AS56:AS60)</f>
        <v>2.3780092592592594E-3</v>
      </c>
      <c r="AT55" s="37">
        <f t="shared" ref="AT55" si="190">SUM(AT56:AT60)</f>
        <v>1.5112731481481483E-3</v>
      </c>
      <c r="AU55" s="37">
        <f t="shared" ref="AU55" si="191">SUM(AU56:AU60)</f>
        <v>1.1177083333333332E-3</v>
      </c>
      <c r="AV55" s="37">
        <f t="shared" ref="AV55" si="192">SUM(AV56:AV60)</f>
        <v>8.7152777777777793E-5</v>
      </c>
      <c r="AW55" s="37">
        <f t="shared" ref="AW55" si="193">SUM(AW56:AW60)</f>
        <v>1.7693270016339873E-4</v>
      </c>
      <c r="AX55" s="37">
        <f t="shared" ref="AX55" si="194">SUM(AX56:AX60)</f>
        <v>2.8225411522633744E-4</v>
      </c>
      <c r="AY55" s="37">
        <f t="shared" ref="AY55" si="195">SUM(AY56:AY60)</f>
        <v>1.7806565990593768E-4</v>
      </c>
      <c r="AZ55" s="37">
        <f t="shared" ref="AZ55" si="196">SUM(AZ56:AZ60)</f>
        <v>8.7152777777777793E-5</v>
      </c>
      <c r="BA55" s="36"/>
    </row>
    <row r="56" spans="1:253" x14ac:dyDescent="0.25">
      <c r="N56" s="14"/>
      <c r="P56" s="10" t="s">
        <v>71</v>
      </c>
      <c r="Q56">
        <v>25</v>
      </c>
      <c r="R56">
        <v>1</v>
      </c>
      <c r="S56">
        <v>34</v>
      </c>
      <c r="T56">
        <v>8</v>
      </c>
      <c r="U56" s="34">
        <v>9.4585648148148155E-4</v>
      </c>
      <c r="V56" s="34">
        <v>7.8864583333333336E-4</v>
      </c>
      <c r="W56" s="34">
        <v>1.3836805555555556E-4</v>
      </c>
      <c r="X56" s="34">
        <v>1.8842592592592594E-5</v>
      </c>
      <c r="Y56" s="34">
        <f t="shared" ref="Y56:Y60" si="197">IF(S56&lt;&gt;0,U56/S56,0)</f>
        <v>2.7819308278867104E-5</v>
      </c>
      <c r="Z56" s="34">
        <f t="shared" ref="Z56:Z60" si="198">IF(Q56&lt;&gt;0,V56/Q56,0)</f>
        <v>3.1545833333333332E-5</v>
      </c>
      <c r="AA56" s="34">
        <f t="shared" ref="AA56:AA60" si="199">IF(T56&lt;&gt;0,W56/T56,0)</f>
        <v>1.7296006944444445E-5</v>
      </c>
      <c r="AB56" s="35">
        <f t="shared" ref="AB56:AB60" si="200">IF(T56&lt;&gt;0,X56/T56,0)</f>
        <v>2.3553240740740743E-6</v>
      </c>
      <c r="AC56">
        <v>16</v>
      </c>
      <c r="AD56">
        <v>0</v>
      </c>
      <c r="AE56">
        <v>19</v>
      </c>
      <c r="AF56">
        <v>3</v>
      </c>
      <c r="AG56" s="34">
        <v>4.2348379629629631E-4</v>
      </c>
      <c r="AH56" s="34">
        <v>3.7035879629629631E-4</v>
      </c>
      <c r="AI56" s="34">
        <v>5.3124999999999997E-5</v>
      </c>
      <c r="AJ56" s="34">
        <v>0</v>
      </c>
      <c r="AK56" s="34">
        <f t="shared" ref="AK56:AK60" si="201">IF(AE56&lt;&gt;0,AG56/AE56,0)</f>
        <v>2.2288620857699806E-5</v>
      </c>
      <c r="AL56" s="34">
        <f t="shared" ref="AL56:AL60" si="202">IF(AC56&lt;&gt;0,AH56/AC56,0)</f>
        <v>2.3147424768518519E-5</v>
      </c>
      <c r="AM56" s="34">
        <f t="shared" ref="AM56:AM60" si="203">IF(AF56&lt;&gt;0,AI56/AF56,0)</f>
        <v>1.7708333333333331E-5</v>
      </c>
      <c r="AN56" s="35">
        <f t="shared" ref="AN56:AN60" si="204">IF(AF56&lt;&gt;0,AJ56/AF56,0)</f>
        <v>0</v>
      </c>
      <c r="AO56">
        <v>9</v>
      </c>
      <c r="AP56">
        <v>1</v>
      </c>
      <c r="AQ56">
        <v>15</v>
      </c>
      <c r="AR56">
        <v>5</v>
      </c>
      <c r="AS56" s="34">
        <v>5.2237268518518529E-4</v>
      </c>
      <c r="AT56" s="34">
        <v>4.1828703703703711E-4</v>
      </c>
      <c r="AU56" s="34">
        <v>8.5243055555555541E-5</v>
      </c>
      <c r="AV56" s="34">
        <v>1.8842592592592594E-5</v>
      </c>
      <c r="AW56" s="34">
        <f t="shared" ref="AW56:AW60" si="205">IF(AQ56&lt;&gt;0,AS56/AQ56,0)</f>
        <v>3.482484567901235E-5</v>
      </c>
      <c r="AX56" s="34">
        <f t="shared" ref="AX56:AX60" si="206">IF(AO56&lt;&gt;0,AT56/AO56,0)</f>
        <v>4.6476337448559676E-5</v>
      </c>
      <c r="AY56" s="34">
        <f t="shared" ref="AY56:AY60" si="207">IF(AR56&lt;&gt;0,AU56/AR56,0)</f>
        <v>1.7048611111111107E-5</v>
      </c>
      <c r="AZ56" s="35">
        <f t="shared" ref="AZ56:AZ60" si="208">IF(AP56&lt;&gt;0,AV56/AP56,0)</f>
        <v>1.8842592592592594E-5</v>
      </c>
    </row>
    <row r="57" spans="1:253" x14ac:dyDescent="0.25">
      <c r="A57" s="3" t="s">
        <v>2</v>
      </c>
      <c r="N57" s="18"/>
      <c r="P57" s="10" t="s">
        <v>73</v>
      </c>
      <c r="Q57">
        <v>9</v>
      </c>
      <c r="R57">
        <v>0</v>
      </c>
      <c r="S57">
        <v>21</v>
      </c>
      <c r="T57">
        <v>12</v>
      </c>
      <c r="U57" s="34">
        <v>4.4587962962962962E-4</v>
      </c>
      <c r="V57" s="34">
        <v>1.7766203703703702E-4</v>
      </c>
      <c r="W57" s="34">
        <v>2.3349537037037037E-4</v>
      </c>
      <c r="X57" s="34">
        <v>0</v>
      </c>
      <c r="Y57" s="34">
        <f t="shared" si="197"/>
        <v>2.1232363315696649E-5</v>
      </c>
      <c r="Z57" s="34">
        <f t="shared" si="198"/>
        <v>1.9740226337448557E-5</v>
      </c>
      <c r="AA57" s="34">
        <f t="shared" si="199"/>
        <v>1.9457947530864199E-5</v>
      </c>
      <c r="AB57" s="35">
        <f t="shared" si="200"/>
        <v>0</v>
      </c>
      <c r="AC57">
        <v>6</v>
      </c>
      <c r="AD57">
        <v>0</v>
      </c>
      <c r="AE57">
        <v>11</v>
      </c>
      <c r="AF57">
        <v>5</v>
      </c>
      <c r="AG57" s="34">
        <v>1.8001157407407411E-4</v>
      </c>
      <c r="AH57" s="34">
        <v>7.4224537037037046E-5</v>
      </c>
      <c r="AI57" s="34">
        <v>1.0578703703703705E-4</v>
      </c>
      <c r="AJ57" s="34">
        <v>0</v>
      </c>
      <c r="AK57" s="34">
        <f t="shared" si="201"/>
        <v>1.6364688552188554E-5</v>
      </c>
      <c r="AL57" s="34">
        <f t="shared" si="202"/>
        <v>1.2370756172839507E-5</v>
      </c>
      <c r="AM57" s="34">
        <f t="shared" si="203"/>
        <v>2.1157407407407409E-5</v>
      </c>
      <c r="AN57" s="35">
        <f t="shared" si="204"/>
        <v>0</v>
      </c>
      <c r="AO57">
        <v>3</v>
      </c>
      <c r="AP57">
        <v>0</v>
      </c>
      <c r="AQ57">
        <v>10</v>
      </c>
      <c r="AR57">
        <v>7</v>
      </c>
      <c r="AS57" s="34">
        <v>2.6586805555555559E-4</v>
      </c>
      <c r="AT57" s="34">
        <v>1.3815972222222222E-4</v>
      </c>
      <c r="AU57" s="34">
        <v>1.2770833333333332E-4</v>
      </c>
      <c r="AV57" s="34">
        <v>0</v>
      </c>
      <c r="AW57" s="34">
        <f t="shared" si="205"/>
        <v>2.6586805555555559E-5</v>
      </c>
      <c r="AX57" s="34">
        <f t="shared" si="206"/>
        <v>4.6053240740740739E-5</v>
      </c>
      <c r="AY57" s="34">
        <f t="shared" si="207"/>
        <v>1.8244047619047618E-5</v>
      </c>
      <c r="AZ57" s="35">
        <f t="shared" si="208"/>
        <v>0</v>
      </c>
      <c r="BF57" s="1"/>
      <c r="BS57" s="1"/>
      <c r="CF57" s="1"/>
      <c r="CS57" s="1"/>
      <c r="DF57" s="1"/>
      <c r="DS57" s="1"/>
      <c r="EF57" s="1"/>
      <c r="ES57" s="1"/>
      <c r="FF57" s="1"/>
      <c r="FS57" s="1"/>
      <c r="GF57" s="1"/>
      <c r="GS57" s="1"/>
      <c r="HF57" s="1"/>
      <c r="HS57" s="1"/>
      <c r="IF57" s="1"/>
      <c r="IS57" s="1"/>
    </row>
    <row r="58" spans="1:253" x14ac:dyDescent="0.25">
      <c r="B58" s="4" t="s">
        <v>3</v>
      </c>
      <c r="C58" s="5" t="s">
        <v>4</v>
      </c>
      <c r="D58" s="5" t="s">
        <v>5</v>
      </c>
      <c r="E58" s="5" t="s">
        <v>6</v>
      </c>
      <c r="F58" s="4" t="s">
        <v>118</v>
      </c>
      <c r="G58" s="5" t="s">
        <v>119</v>
      </c>
      <c r="N58" s="14"/>
      <c r="P58" s="10" t="s">
        <v>72</v>
      </c>
      <c r="Q58">
        <v>8</v>
      </c>
      <c r="R58">
        <v>1</v>
      </c>
      <c r="S58">
        <v>15</v>
      </c>
      <c r="T58">
        <v>6</v>
      </c>
      <c r="U58" s="34">
        <v>5.7273148148148146E-4</v>
      </c>
      <c r="V58" s="34">
        <v>2.5914351851851852E-4</v>
      </c>
      <c r="W58" s="34">
        <v>2.5398148148148144E-4</v>
      </c>
      <c r="X58" s="34">
        <v>5.9606481481481494E-5</v>
      </c>
      <c r="Y58" s="34">
        <f t="shared" si="197"/>
        <v>3.81820987654321E-5</v>
      </c>
      <c r="Z58" s="34">
        <f t="shared" si="198"/>
        <v>3.2392939814814815E-5</v>
      </c>
      <c r="AA58" s="34">
        <f t="shared" si="199"/>
        <v>4.2330246913580242E-5</v>
      </c>
      <c r="AB58" s="35">
        <f t="shared" si="200"/>
        <v>9.934413580246915E-6</v>
      </c>
      <c r="AC58">
        <v>4</v>
      </c>
      <c r="AD58">
        <v>0</v>
      </c>
      <c r="AE58">
        <v>5</v>
      </c>
      <c r="AF58">
        <v>2</v>
      </c>
      <c r="AG58" s="34">
        <v>3.5104166666666662E-5</v>
      </c>
      <c r="AH58" s="34">
        <v>1.9409722222222223E-5</v>
      </c>
      <c r="AI58" s="34">
        <v>1.5694444444444442E-5</v>
      </c>
      <c r="AJ58" s="34">
        <v>0</v>
      </c>
      <c r="AK58" s="34">
        <f t="shared" si="201"/>
        <v>7.0208333333333323E-6</v>
      </c>
      <c r="AL58" s="34">
        <f t="shared" si="202"/>
        <v>4.8524305555555557E-6</v>
      </c>
      <c r="AM58" s="34">
        <f t="shared" si="203"/>
        <v>7.8472222222222212E-6</v>
      </c>
      <c r="AN58" s="35">
        <f t="shared" si="204"/>
        <v>0</v>
      </c>
      <c r="AO58">
        <v>5</v>
      </c>
      <c r="AP58">
        <v>1</v>
      </c>
      <c r="AQ58">
        <v>10</v>
      </c>
      <c r="AR58">
        <v>4</v>
      </c>
      <c r="AS58" s="34">
        <v>1.9950231481481479E-4</v>
      </c>
      <c r="AT58" s="34">
        <v>2.3973379629629629E-4</v>
      </c>
      <c r="AU58" s="34">
        <v>2.3828703703703704E-4</v>
      </c>
      <c r="AV58" s="34">
        <v>5.9606481481481494E-5</v>
      </c>
      <c r="AW58" s="34">
        <f t="shared" si="205"/>
        <v>1.9950231481481478E-5</v>
      </c>
      <c r="AX58" s="34">
        <f t="shared" si="206"/>
        <v>4.7946759259259256E-5</v>
      </c>
      <c r="AY58" s="34">
        <f t="shared" si="207"/>
        <v>5.9571759259259261E-5</v>
      </c>
      <c r="AZ58" s="35">
        <f t="shared" si="208"/>
        <v>5.9606481481481494E-5</v>
      </c>
    </row>
    <row r="59" spans="1:253" x14ac:dyDescent="0.25">
      <c r="B59" t="s">
        <v>130</v>
      </c>
      <c r="C59" s="6">
        <v>25</v>
      </c>
      <c r="D59" s="6">
        <v>160</v>
      </c>
      <c r="E59" s="6">
        <v>60</v>
      </c>
      <c r="F59">
        <v>1964</v>
      </c>
      <c r="G59" s="6">
        <v>2</v>
      </c>
      <c r="N59" s="14"/>
      <c r="P59" s="10" t="s">
        <v>76</v>
      </c>
      <c r="Q59">
        <v>17</v>
      </c>
      <c r="R59">
        <v>0</v>
      </c>
      <c r="S59">
        <v>26</v>
      </c>
      <c r="T59">
        <v>9</v>
      </c>
      <c r="U59" s="34">
        <v>1.1116087962962961E-3</v>
      </c>
      <c r="V59" s="34">
        <v>7.1662037037037039E-4</v>
      </c>
      <c r="W59" s="34">
        <v>3.9498842592592602E-4</v>
      </c>
      <c r="X59" s="34">
        <v>0</v>
      </c>
      <c r="Y59" s="34">
        <f t="shared" si="197"/>
        <v>4.2754184472934464E-5</v>
      </c>
      <c r="Z59" s="34">
        <f t="shared" si="198"/>
        <v>4.2154139433551202E-5</v>
      </c>
      <c r="AA59" s="34">
        <f t="shared" si="199"/>
        <v>4.388760288065845E-5</v>
      </c>
      <c r="AB59" s="35">
        <f t="shared" si="200"/>
        <v>0</v>
      </c>
      <c r="AC59">
        <v>7</v>
      </c>
      <c r="AD59">
        <v>0</v>
      </c>
      <c r="AE59">
        <v>9</v>
      </c>
      <c r="AF59">
        <v>2</v>
      </c>
      <c r="AG59" s="34">
        <v>2.8399305555555551E-4</v>
      </c>
      <c r="AH59" s="34">
        <v>1.7719907407407406E-4</v>
      </c>
      <c r="AI59" s="34">
        <v>1.0679398148148147E-4</v>
      </c>
      <c r="AJ59" s="34">
        <v>0</v>
      </c>
      <c r="AK59" s="34">
        <f t="shared" si="201"/>
        <v>3.1554783950617276E-5</v>
      </c>
      <c r="AL59" s="34">
        <f t="shared" si="202"/>
        <v>2.5314153439153437E-5</v>
      </c>
      <c r="AM59" s="34">
        <f t="shared" si="203"/>
        <v>5.3396990740740737E-5</v>
      </c>
      <c r="AN59" s="35">
        <f t="shared" si="204"/>
        <v>0</v>
      </c>
      <c r="AO59">
        <v>10</v>
      </c>
      <c r="AP59">
        <v>0</v>
      </c>
      <c r="AQ59">
        <v>17</v>
      </c>
      <c r="AR59">
        <v>7</v>
      </c>
      <c r="AS59" s="34">
        <v>8.2761574074074074E-4</v>
      </c>
      <c r="AT59" s="34">
        <v>5.3942129629629631E-4</v>
      </c>
      <c r="AU59" s="34">
        <v>2.8819444444444444E-4</v>
      </c>
      <c r="AV59" s="34">
        <v>0</v>
      </c>
      <c r="AW59" s="34">
        <f t="shared" si="205"/>
        <v>4.8683278867102399E-5</v>
      </c>
      <c r="AX59" s="34">
        <f t="shared" si="206"/>
        <v>5.3942129629629628E-5</v>
      </c>
      <c r="AY59" s="34">
        <f t="shared" si="207"/>
        <v>4.1170634920634921E-5</v>
      </c>
      <c r="AZ59" s="35">
        <f t="shared" si="208"/>
        <v>0</v>
      </c>
    </row>
    <row r="60" spans="1:253" x14ac:dyDescent="0.25">
      <c r="N60" s="14"/>
      <c r="P60" s="10" t="s">
        <v>75</v>
      </c>
      <c r="Q60">
        <v>7</v>
      </c>
      <c r="R60">
        <v>2</v>
      </c>
      <c r="S60">
        <v>31</v>
      </c>
      <c r="T60">
        <v>22</v>
      </c>
      <c r="U60" s="34">
        <v>1.0032407407407405E-3</v>
      </c>
      <c r="V60" s="34">
        <v>4.1491898148148144E-4</v>
      </c>
      <c r="W60" s="34">
        <v>5.6365740740740747E-4</v>
      </c>
      <c r="X60" s="34">
        <v>2.4664351851851856E-5</v>
      </c>
      <c r="Y60" s="34">
        <f t="shared" si="197"/>
        <v>3.2362604540023889E-5</v>
      </c>
      <c r="Z60" s="34">
        <f t="shared" si="198"/>
        <v>5.9274140211640206E-5</v>
      </c>
      <c r="AA60" s="34">
        <f t="shared" si="199"/>
        <v>2.5620791245791247E-5</v>
      </c>
      <c r="AB60" s="35">
        <f t="shared" si="200"/>
        <v>1.1211069023569026E-6</v>
      </c>
      <c r="AC60">
        <v>5</v>
      </c>
      <c r="AD60">
        <v>1</v>
      </c>
      <c r="AE60">
        <v>19</v>
      </c>
      <c r="AF60">
        <v>13</v>
      </c>
      <c r="AG60" s="34">
        <v>4.4059027777777776E-4</v>
      </c>
      <c r="AH60" s="34">
        <v>2.3924768518518514E-4</v>
      </c>
      <c r="AI60" s="34">
        <v>1.8538194444444442E-4</v>
      </c>
      <c r="AJ60" s="34">
        <v>1.5960648148148148E-5</v>
      </c>
      <c r="AK60" s="34">
        <f t="shared" si="201"/>
        <v>2.3188961988304092E-5</v>
      </c>
      <c r="AL60" s="34">
        <f t="shared" si="202"/>
        <v>4.7849537037037028E-5</v>
      </c>
      <c r="AM60" s="34">
        <f t="shared" si="203"/>
        <v>1.4260149572649572E-5</v>
      </c>
      <c r="AN60" s="35">
        <f t="shared" si="204"/>
        <v>1.2277421652421653E-6</v>
      </c>
      <c r="AO60">
        <v>2</v>
      </c>
      <c r="AP60">
        <v>1</v>
      </c>
      <c r="AQ60">
        <v>12</v>
      </c>
      <c r="AR60">
        <v>9</v>
      </c>
      <c r="AS60" s="34">
        <v>5.6265046296296304E-4</v>
      </c>
      <c r="AT60" s="34">
        <v>1.756712962962963E-4</v>
      </c>
      <c r="AU60" s="34">
        <v>3.7827546296296291E-4</v>
      </c>
      <c r="AV60" s="34">
        <v>8.7037037037037046E-6</v>
      </c>
      <c r="AW60" s="34">
        <f t="shared" si="205"/>
        <v>4.6887538580246922E-5</v>
      </c>
      <c r="AX60" s="34">
        <f t="shared" si="206"/>
        <v>8.7835648148148151E-5</v>
      </c>
      <c r="AY60" s="34">
        <f t="shared" si="207"/>
        <v>4.2030606995884764E-5</v>
      </c>
      <c r="AZ60" s="35">
        <f t="shared" si="208"/>
        <v>8.7037037037037046E-6</v>
      </c>
    </row>
    <row r="61" spans="1:253" x14ac:dyDescent="0.25">
      <c r="N61" s="14"/>
      <c r="P61" s="10"/>
      <c r="U61" s="34"/>
      <c r="V61" s="34"/>
      <c r="W61" s="34"/>
      <c r="X61" s="34"/>
      <c r="Y61" s="45">
        <f>Y62/$O$62</f>
        <v>4.4187152588194252E-5</v>
      </c>
      <c r="Z61" s="45">
        <f t="shared" ref="Z61:AB61" si="209">Z62/$O$62</f>
        <v>4.7879184119635513E-5</v>
      </c>
      <c r="AA61" s="45">
        <f t="shared" si="209"/>
        <v>4.3559977579726026E-5</v>
      </c>
      <c r="AB61" s="45">
        <f t="shared" si="209"/>
        <v>8.5854239210720711E-7</v>
      </c>
      <c r="AG61" s="34"/>
      <c r="AH61" s="34"/>
      <c r="AI61" s="34"/>
      <c r="AJ61" s="34"/>
      <c r="AK61" s="45">
        <f>AK62/$O62</f>
        <v>1.923867771032123E-5</v>
      </c>
      <c r="AL61" s="45">
        <f t="shared" ref="AL61" si="210">AL62/$O62</f>
        <v>1.6200167181069963E-5</v>
      </c>
      <c r="AM61" s="45">
        <f t="shared" ref="AM61" si="211">AM62/$O62</f>
        <v>2.4772573828563411E-5</v>
      </c>
      <c r="AN61" s="45">
        <f t="shared" ref="AN61" si="212">AN62/$O62</f>
        <v>3.8290895061728398E-7</v>
      </c>
      <c r="AS61" s="34"/>
      <c r="AT61" s="34"/>
      <c r="AU61" s="34"/>
      <c r="AV61" s="34"/>
      <c r="AW61" s="45">
        <f>AW62/$O62</f>
        <v>6.3880808337380408E-5</v>
      </c>
      <c r="AX61" s="45">
        <f t="shared" ref="AX61" si="213">AX62/$O62</f>
        <v>5.221212705761317E-5</v>
      </c>
      <c r="AY61" s="45">
        <f t="shared" ref="AY61" si="214">AY62/$O62</f>
        <v>5.7253115647212871E-5</v>
      </c>
      <c r="AZ61" s="45">
        <f t="shared" ref="AZ61" si="215">AZ62/$O62</f>
        <v>6.0667438271604947E-6</v>
      </c>
    </row>
    <row r="62" spans="1:253" ht="15.75" x14ac:dyDescent="0.25">
      <c r="A62" s="8" t="s">
        <v>14</v>
      </c>
      <c r="B62" t="s">
        <v>121</v>
      </c>
      <c r="C62">
        <v>1</v>
      </c>
      <c r="N62" s="19"/>
      <c r="O62">
        <f>COUNTA(P63:P68)</f>
        <v>6</v>
      </c>
      <c r="P62" s="33" t="s">
        <v>77</v>
      </c>
      <c r="Q62" s="1">
        <f>SUM(Q63:Q68)</f>
        <v>53</v>
      </c>
      <c r="R62" s="1">
        <f t="shared" ref="R62:AB62" si="216">SUM(R63:R68)</f>
        <v>4</v>
      </c>
      <c r="S62" s="1">
        <f t="shared" si="216"/>
        <v>140</v>
      </c>
      <c r="T62" s="1">
        <f t="shared" si="216"/>
        <v>83</v>
      </c>
      <c r="U62" s="37">
        <f t="shared" si="216"/>
        <v>5.8944907407407409E-3</v>
      </c>
      <c r="V62" s="37">
        <f t="shared" si="216"/>
        <v>2.477349537037037E-3</v>
      </c>
      <c r="W62" s="37">
        <f t="shared" si="216"/>
        <v>3.3715509259259254E-3</v>
      </c>
      <c r="X62" s="37">
        <f t="shared" si="216"/>
        <v>4.5590277777777778E-5</v>
      </c>
      <c r="Y62" s="37">
        <f t="shared" si="216"/>
        <v>2.6512291552916551E-4</v>
      </c>
      <c r="Z62" s="37">
        <f t="shared" si="216"/>
        <v>2.8727510471781306E-4</v>
      </c>
      <c r="AA62" s="37">
        <f t="shared" si="216"/>
        <v>2.6135986547835615E-4</v>
      </c>
      <c r="AB62" s="37">
        <f t="shared" si="216"/>
        <v>5.1512543526432425E-6</v>
      </c>
      <c r="AC62" s="39">
        <f>SUM(AC63:AC68)</f>
        <v>31</v>
      </c>
      <c r="AD62" s="1">
        <f t="shared" ref="AD62" si="217">SUM(AD63:AD68)</f>
        <v>1</v>
      </c>
      <c r="AE62" s="1">
        <f t="shared" ref="AE62" si="218">SUM(AE63:AE68)</f>
        <v>63</v>
      </c>
      <c r="AF62" s="1">
        <f t="shared" ref="AF62" si="219">SUM(AF63:AF68)</f>
        <v>31</v>
      </c>
      <c r="AG62" s="37">
        <f t="shared" ref="AG62" si="220">SUM(AG63:AG68)</f>
        <v>1.2629050925925924E-3</v>
      </c>
      <c r="AH62" s="37">
        <f t="shared" ref="AH62" si="221">SUM(AH63:AH68)</f>
        <v>4.9700231481481492E-4</v>
      </c>
      <c r="AI62" s="37">
        <f t="shared" ref="AI62" si="222">SUM(AI63:AI68)</f>
        <v>8.0182870370370369E-4</v>
      </c>
      <c r="AJ62" s="37">
        <f t="shared" ref="AJ62" si="223">SUM(AJ63:AJ68)</f>
        <v>9.1898148148148155E-6</v>
      </c>
      <c r="AK62" s="37">
        <f t="shared" ref="AK62" si="224">SUM(AK63:AK68)</f>
        <v>1.1543206626192737E-4</v>
      </c>
      <c r="AL62" s="37">
        <f t="shared" ref="AL62" si="225">SUM(AL63:AL68)</f>
        <v>9.7201003086419771E-5</v>
      </c>
      <c r="AM62" s="37">
        <f t="shared" ref="AM62" si="226">SUM(AM63:AM68)</f>
        <v>1.4863544297138046E-4</v>
      </c>
      <c r="AN62" s="37">
        <f t="shared" ref="AN62" si="227">SUM(AN63:AN68)</f>
        <v>2.2974537037037039E-6</v>
      </c>
      <c r="AO62" s="39">
        <f>SUM(AO63:AO68)</f>
        <v>28</v>
      </c>
      <c r="AP62" s="1">
        <f t="shared" ref="AP62" si="228">SUM(AP63:AP68)</f>
        <v>3</v>
      </c>
      <c r="AQ62" s="1">
        <f t="shared" ref="AQ62" si="229">SUM(AQ63:AQ68)</f>
        <v>83</v>
      </c>
      <c r="AR62" s="1">
        <f t="shared" ref="AR62" si="230">SUM(AR63:AR68)</f>
        <v>52</v>
      </c>
      <c r="AS62" s="37">
        <f t="shared" ref="AS62" si="231">SUM(AS63:AS68)</f>
        <v>4.5864699074074072E-3</v>
      </c>
      <c r="AT62" s="37">
        <f t="shared" ref="AT62" si="232">SUM(AT63:AT68)</f>
        <v>1.9803472222222219E-3</v>
      </c>
      <c r="AU62" s="37">
        <f t="shared" ref="AU62" si="233">SUM(AU63:AU68)</f>
        <v>2.5697222222222224E-3</v>
      </c>
      <c r="AV62" s="37">
        <f t="shared" ref="AV62" si="234">SUM(AV63:AV68)</f>
        <v>3.6400462962962966E-5</v>
      </c>
      <c r="AW62" s="37">
        <f t="shared" ref="AW62" si="235">SUM(AW63:AW68)</f>
        <v>3.8328485002428242E-4</v>
      </c>
      <c r="AX62" s="37">
        <f t="shared" ref="AX62" si="236">SUM(AX63:AX68)</f>
        <v>3.1327276234567901E-4</v>
      </c>
      <c r="AY62" s="37">
        <f t="shared" ref="AY62" si="237">SUM(AY63:AY68)</f>
        <v>3.4351869388327724E-4</v>
      </c>
      <c r="AZ62" s="37">
        <f t="shared" ref="AZ62" si="238">SUM(AZ63:AZ68)</f>
        <v>3.6400462962962966E-5</v>
      </c>
      <c r="BA62" s="36"/>
    </row>
    <row r="63" spans="1:253" x14ac:dyDescent="0.25">
      <c r="N63" s="14"/>
      <c r="P63" s="10" t="s">
        <v>80</v>
      </c>
      <c r="Q63">
        <v>9</v>
      </c>
      <c r="R63">
        <v>1</v>
      </c>
      <c r="S63">
        <v>24</v>
      </c>
      <c r="T63">
        <v>14</v>
      </c>
      <c r="U63" s="34">
        <v>8.9312499999999993E-4</v>
      </c>
      <c r="V63" s="34">
        <v>5.0190972222222228E-4</v>
      </c>
      <c r="W63" s="34">
        <v>3.8010416666666667E-4</v>
      </c>
      <c r="X63" s="34">
        <v>1.1111111111111112E-5</v>
      </c>
      <c r="Y63" s="34">
        <f t="shared" ref="Y63:Y68" si="239">IF(S63&lt;&gt;0,U63/S63,0)</f>
        <v>3.7213541666666664E-5</v>
      </c>
      <c r="Z63" s="34">
        <f t="shared" ref="Z63:Z68" si="240">IF(Q63&lt;&gt;0,V63/Q63,0)</f>
        <v>5.5767746913580251E-5</v>
      </c>
      <c r="AA63" s="34">
        <f t="shared" ref="AA63:AA68" si="241">IF(T63&lt;&gt;0,W63/T63,0)</f>
        <v>2.7150297619047617E-5</v>
      </c>
      <c r="AB63" s="35">
        <f t="shared" ref="AB63:AB68" si="242">IF(T63&lt;&gt;0,X63/T63,0)</f>
        <v>7.9365079365079366E-7</v>
      </c>
      <c r="AC63">
        <v>3</v>
      </c>
      <c r="AD63">
        <v>0</v>
      </c>
      <c r="AE63">
        <v>6</v>
      </c>
      <c r="AF63">
        <v>3</v>
      </c>
      <c r="AG63" s="34">
        <v>9.1412037037037037E-5</v>
      </c>
      <c r="AH63" s="34">
        <v>3.5474537037037039E-5</v>
      </c>
      <c r="AI63" s="34">
        <v>5.5937499999999998E-5</v>
      </c>
      <c r="AJ63" s="34">
        <v>0</v>
      </c>
      <c r="AK63" s="34">
        <f t="shared" ref="AK63:AK68" si="243">IF(AE63&lt;&gt;0,AG63/AE63,0)</f>
        <v>1.523533950617284E-5</v>
      </c>
      <c r="AL63" s="34">
        <f t="shared" ref="AL63:AL68" si="244">IF(AC63&lt;&gt;0,AH63/AC63,0)</f>
        <v>1.1824845679012346E-5</v>
      </c>
      <c r="AM63" s="34">
        <f t="shared" ref="AM63:AM68" si="245">IF(AF63&lt;&gt;0,AI63/AF63,0)</f>
        <v>1.8645833333333334E-5</v>
      </c>
      <c r="AN63" s="35">
        <f t="shared" ref="AN63:AN68" si="246">IF(AF63&lt;&gt;0,AJ63/AF63,0)</f>
        <v>0</v>
      </c>
      <c r="AO63">
        <v>6</v>
      </c>
      <c r="AP63">
        <v>1</v>
      </c>
      <c r="AQ63">
        <v>18</v>
      </c>
      <c r="AR63">
        <v>11</v>
      </c>
      <c r="AS63" s="34">
        <v>8.0171296296296295E-4</v>
      </c>
      <c r="AT63" s="34">
        <v>4.6643518518518518E-4</v>
      </c>
      <c r="AU63" s="34">
        <v>3.2416666666666667E-4</v>
      </c>
      <c r="AV63" s="34">
        <v>1.1111111111111112E-5</v>
      </c>
      <c r="AW63" s="34">
        <f t="shared" ref="AW63:AW68" si="247">IF(AQ63&lt;&gt;0,AS63/AQ63,0)</f>
        <v>4.4539609053497945E-5</v>
      </c>
      <c r="AX63" s="34">
        <f t="shared" ref="AX63:AX68" si="248">IF(AO63&lt;&gt;0,AT63/AO63,0)</f>
        <v>7.7739197530864192E-5</v>
      </c>
      <c r="AY63" s="34">
        <f t="shared" ref="AY63:AY68" si="249">IF(AR63&lt;&gt;0,AU63/AR63,0)</f>
        <v>2.9469696969696971E-5</v>
      </c>
      <c r="AZ63" s="35">
        <f t="shared" ref="AZ63:AZ68" si="250">IF(AP63&lt;&gt;0,AV63/AP63,0)</f>
        <v>1.1111111111111112E-5</v>
      </c>
    </row>
    <row r="64" spans="1:253" x14ac:dyDescent="0.25">
      <c r="A64" s="3" t="s">
        <v>7</v>
      </c>
      <c r="N64" s="18"/>
      <c r="P64" s="10" t="s">
        <v>79</v>
      </c>
      <c r="Q64">
        <v>5</v>
      </c>
      <c r="R64">
        <v>0</v>
      </c>
      <c r="S64">
        <v>22</v>
      </c>
      <c r="T64">
        <v>17</v>
      </c>
      <c r="U64" s="34">
        <v>6.7079861111111116E-4</v>
      </c>
      <c r="V64" s="34">
        <v>1.7645833333333334E-4</v>
      </c>
      <c r="W64" s="34">
        <v>4.9434027777777779E-4</v>
      </c>
      <c r="X64" s="34">
        <v>0</v>
      </c>
      <c r="Y64" s="34">
        <f t="shared" si="239"/>
        <v>3.0490845959595961E-5</v>
      </c>
      <c r="Z64" s="34">
        <f t="shared" si="240"/>
        <v>3.5291666666666666E-5</v>
      </c>
      <c r="AA64" s="34">
        <f t="shared" si="241"/>
        <v>2.9078839869281047E-5</v>
      </c>
      <c r="AB64" s="35">
        <f t="shared" si="242"/>
        <v>0</v>
      </c>
      <c r="AC64">
        <v>4</v>
      </c>
      <c r="AD64">
        <v>0</v>
      </c>
      <c r="AE64">
        <v>15</v>
      </c>
      <c r="AF64">
        <v>11</v>
      </c>
      <c r="AG64" s="34">
        <v>3.6946759259259262E-4</v>
      </c>
      <c r="AH64" s="34">
        <v>1.1054398148148148E-4</v>
      </c>
      <c r="AI64" s="34">
        <v>2.5892361111111108E-4</v>
      </c>
      <c r="AJ64" s="34">
        <v>0</v>
      </c>
      <c r="AK64" s="34">
        <f t="shared" si="243"/>
        <v>2.4631172839506174E-5</v>
      </c>
      <c r="AL64" s="34">
        <f t="shared" si="244"/>
        <v>2.7635995370370371E-5</v>
      </c>
      <c r="AM64" s="34">
        <f t="shared" si="245"/>
        <v>2.3538510101010098E-5</v>
      </c>
      <c r="AN64" s="35">
        <f t="shared" si="246"/>
        <v>0</v>
      </c>
      <c r="AO64">
        <v>1</v>
      </c>
      <c r="AP64">
        <v>0</v>
      </c>
      <c r="AQ64">
        <v>7</v>
      </c>
      <c r="AR64">
        <v>6</v>
      </c>
      <c r="AS64" s="34">
        <v>3.0133101851851854E-4</v>
      </c>
      <c r="AT64" s="34">
        <v>6.591435185185186E-5</v>
      </c>
      <c r="AU64" s="34">
        <v>2.3541666666666668E-4</v>
      </c>
      <c r="AV64" s="34">
        <v>0</v>
      </c>
      <c r="AW64" s="34">
        <f t="shared" si="247"/>
        <v>4.3047288359788362E-5</v>
      </c>
      <c r="AX64" s="34">
        <f t="shared" si="248"/>
        <v>6.591435185185186E-5</v>
      </c>
      <c r="AY64" s="34">
        <f t="shared" si="249"/>
        <v>3.9236111111111111E-5</v>
      </c>
      <c r="AZ64" s="35">
        <f t="shared" si="250"/>
        <v>0</v>
      </c>
    </row>
    <row r="65" spans="1:253" x14ac:dyDescent="0.25">
      <c r="B65" s="4" t="s">
        <v>8</v>
      </c>
      <c r="C65" s="5" t="s">
        <v>9</v>
      </c>
      <c r="D65" s="5" t="s">
        <v>10</v>
      </c>
      <c r="E65" s="5" t="s">
        <v>11</v>
      </c>
      <c r="F65" s="5" t="s">
        <v>12</v>
      </c>
      <c r="G65" s="11" t="s">
        <v>13</v>
      </c>
      <c r="H65" s="9" t="s">
        <v>15</v>
      </c>
      <c r="I65" s="5" t="s">
        <v>16</v>
      </c>
      <c r="J65" s="5" t="s">
        <v>17</v>
      </c>
      <c r="K65" s="5" t="s">
        <v>18</v>
      </c>
      <c r="L65" s="5" t="s">
        <v>19</v>
      </c>
      <c r="M65" s="5" t="s">
        <v>120</v>
      </c>
      <c r="N65" s="14"/>
      <c r="P65" s="10" t="s">
        <v>81</v>
      </c>
      <c r="Q65">
        <v>14</v>
      </c>
      <c r="R65">
        <v>0</v>
      </c>
      <c r="S65">
        <v>37</v>
      </c>
      <c r="T65">
        <v>23</v>
      </c>
      <c r="U65" s="34">
        <v>1.5060416666666666E-3</v>
      </c>
      <c r="V65" s="34">
        <v>6.5535879629629624E-4</v>
      </c>
      <c r="W65" s="34">
        <v>8.5068287037037046E-4</v>
      </c>
      <c r="X65" s="34">
        <v>0</v>
      </c>
      <c r="Y65" s="34">
        <f t="shared" si="239"/>
        <v>4.0703828828828825E-5</v>
      </c>
      <c r="Z65" s="34">
        <f t="shared" si="240"/>
        <v>4.681134259259259E-5</v>
      </c>
      <c r="AA65" s="34">
        <f t="shared" si="241"/>
        <v>3.69862117552335E-5</v>
      </c>
      <c r="AB65" s="35">
        <f t="shared" si="242"/>
        <v>0</v>
      </c>
      <c r="AC65">
        <v>6</v>
      </c>
      <c r="AD65">
        <v>0</v>
      </c>
      <c r="AE65">
        <v>14</v>
      </c>
      <c r="AF65">
        <v>8</v>
      </c>
      <c r="AG65" s="34">
        <v>3.397453703703703E-4</v>
      </c>
      <c r="AH65" s="34">
        <v>6.1516203703703697E-5</v>
      </c>
      <c r="AI65" s="34">
        <v>2.782291666666667E-4</v>
      </c>
      <c r="AJ65" s="34">
        <v>0</v>
      </c>
      <c r="AK65" s="34">
        <f t="shared" si="243"/>
        <v>2.426752645502645E-5</v>
      </c>
      <c r="AL65" s="34">
        <f t="shared" si="244"/>
        <v>1.025270061728395E-5</v>
      </c>
      <c r="AM65" s="34">
        <f t="shared" si="245"/>
        <v>3.4778645833333337E-5</v>
      </c>
      <c r="AN65" s="35">
        <f t="shared" si="246"/>
        <v>0</v>
      </c>
      <c r="AO65">
        <v>8</v>
      </c>
      <c r="AP65">
        <v>0</v>
      </c>
      <c r="AQ65">
        <v>23</v>
      </c>
      <c r="AR65">
        <v>15</v>
      </c>
      <c r="AS65" s="34">
        <v>1.1662962962962964E-3</v>
      </c>
      <c r="AT65" s="34">
        <v>5.9384259259259253E-4</v>
      </c>
      <c r="AU65" s="34">
        <v>5.7245370370370371E-4</v>
      </c>
      <c r="AV65" s="34">
        <v>0</v>
      </c>
      <c r="AW65" s="34">
        <f t="shared" si="247"/>
        <v>5.0708534621578103E-5</v>
      </c>
      <c r="AX65" s="34">
        <f t="shared" si="248"/>
        <v>7.4230324074074067E-5</v>
      </c>
      <c r="AY65" s="34">
        <f t="shared" si="249"/>
        <v>3.8163580246913581E-5</v>
      </c>
      <c r="AZ65" s="35">
        <f t="shared" si="250"/>
        <v>0</v>
      </c>
    </row>
    <row r="66" spans="1:253" x14ac:dyDescent="0.25">
      <c r="B66" s="23">
        <v>2379</v>
      </c>
      <c r="C66" s="24">
        <v>263.2</v>
      </c>
      <c r="D66" s="24">
        <v>59.9</v>
      </c>
      <c r="E66" s="24">
        <v>62.8</v>
      </c>
      <c r="F66" s="24">
        <v>110.8</v>
      </c>
      <c r="G66" s="25">
        <v>48.3</v>
      </c>
      <c r="H66" s="10">
        <v>3</v>
      </c>
      <c r="I66" s="6">
        <v>0</v>
      </c>
      <c r="J66" s="6">
        <v>3</v>
      </c>
      <c r="K66" s="6">
        <v>4</v>
      </c>
      <c r="L66" s="6">
        <v>5</v>
      </c>
      <c r="M66" s="6">
        <v>2</v>
      </c>
      <c r="N66" s="14"/>
      <c r="P66" s="10" t="s">
        <v>82</v>
      </c>
      <c r="Q66">
        <v>16</v>
      </c>
      <c r="R66">
        <v>1</v>
      </c>
      <c r="S66">
        <v>30</v>
      </c>
      <c r="T66">
        <v>13</v>
      </c>
      <c r="U66" s="34">
        <v>1.4711226851851853E-3</v>
      </c>
      <c r="V66" s="34">
        <v>8.7374999999999996E-4</v>
      </c>
      <c r="W66" s="34">
        <v>5.9318287037037033E-4</v>
      </c>
      <c r="X66" s="34">
        <v>4.189814814814815E-6</v>
      </c>
      <c r="Y66" s="34">
        <f t="shared" si="239"/>
        <v>4.9037422839506178E-5</v>
      </c>
      <c r="Z66" s="34">
        <f t="shared" si="240"/>
        <v>5.4609374999999998E-5</v>
      </c>
      <c r="AA66" s="34">
        <f t="shared" si="241"/>
        <v>4.5629451566951563E-5</v>
      </c>
      <c r="AB66" s="35">
        <f t="shared" si="242"/>
        <v>3.2229344729344733E-7</v>
      </c>
      <c r="AC66">
        <v>6</v>
      </c>
      <c r="AD66">
        <v>0</v>
      </c>
      <c r="AE66">
        <v>9</v>
      </c>
      <c r="AF66">
        <v>3</v>
      </c>
      <c r="AG66" s="34">
        <v>1.4664351851851853E-4</v>
      </c>
      <c r="AH66" s="34">
        <v>6.2337962962962973E-5</v>
      </c>
      <c r="AI66" s="34">
        <v>8.4305555555555552E-5</v>
      </c>
      <c r="AJ66" s="34">
        <v>0</v>
      </c>
      <c r="AK66" s="34">
        <f t="shared" si="243"/>
        <v>1.6293724279835391E-5</v>
      </c>
      <c r="AL66" s="34">
        <f t="shared" si="244"/>
        <v>1.0389660493827163E-5</v>
      </c>
      <c r="AM66" s="34">
        <f t="shared" si="245"/>
        <v>2.8101851851851852E-5</v>
      </c>
      <c r="AN66" s="35">
        <f t="shared" si="246"/>
        <v>0</v>
      </c>
      <c r="AO66">
        <v>10</v>
      </c>
      <c r="AP66">
        <v>1</v>
      </c>
      <c r="AQ66">
        <v>21</v>
      </c>
      <c r="AR66">
        <v>10</v>
      </c>
      <c r="AS66" s="34">
        <v>1.3244791666666665E-3</v>
      </c>
      <c r="AT66" s="34">
        <v>8.1141203703703703E-4</v>
      </c>
      <c r="AU66" s="34">
        <v>5.0887731481481476E-4</v>
      </c>
      <c r="AV66" s="34">
        <v>4.189814814814815E-6</v>
      </c>
      <c r="AW66" s="34">
        <f t="shared" si="247"/>
        <v>6.3070436507936504E-5</v>
      </c>
      <c r="AX66" s="34">
        <f t="shared" si="248"/>
        <v>8.11412037037037E-5</v>
      </c>
      <c r="AY66" s="34">
        <f t="shared" si="249"/>
        <v>5.0887731481481475E-5</v>
      </c>
      <c r="AZ66" s="35">
        <f t="shared" si="250"/>
        <v>4.189814814814815E-6</v>
      </c>
    </row>
    <row r="67" spans="1:253" x14ac:dyDescent="0.25">
      <c r="A67" t="s">
        <v>129</v>
      </c>
      <c r="B67">
        <f>B66/F59</f>
        <v>1.2113034623217922</v>
      </c>
      <c r="C67" s="26">
        <f>C66*4/B66</f>
        <v>0.44253888188314416</v>
      </c>
      <c r="D67">
        <f>D66*4/B66</f>
        <v>0.1007145859604876</v>
      </c>
      <c r="E67" s="26">
        <f>E66*4/B66</f>
        <v>0.10559058427910886</v>
      </c>
      <c r="F67" s="26">
        <f>F66*9/B66</f>
        <v>0.41916771752837323</v>
      </c>
      <c r="G67" s="28">
        <f>G66*9/B66</f>
        <v>0.18272383354350566</v>
      </c>
      <c r="H67" s="10"/>
      <c r="N67" s="14"/>
      <c r="P67" s="10" t="s">
        <v>78</v>
      </c>
      <c r="Q67">
        <v>7</v>
      </c>
      <c r="R67">
        <v>1</v>
      </c>
      <c r="S67">
        <v>15</v>
      </c>
      <c r="T67">
        <v>7</v>
      </c>
      <c r="U67" s="34">
        <v>3.0637731481481483E-4</v>
      </c>
      <c r="V67" s="34">
        <v>1.1239583333333333E-4</v>
      </c>
      <c r="W67" s="34">
        <v>1.7288194444444444E-4</v>
      </c>
      <c r="X67" s="34">
        <v>2.1099537037037039E-5</v>
      </c>
      <c r="Y67" s="34">
        <f t="shared" si="239"/>
        <v>2.0425154320987655E-5</v>
      </c>
      <c r="Z67" s="34">
        <f t="shared" si="240"/>
        <v>1.6056547619047619E-5</v>
      </c>
      <c r="AA67" s="34">
        <f t="shared" si="241"/>
        <v>2.4697420634920633E-5</v>
      </c>
      <c r="AB67" s="35">
        <f t="shared" si="242"/>
        <v>3.0142195767195771E-6</v>
      </c>
      <c r="AC67">
        <v>4</v>
      </c>
      <c r="AD67">
        <v>0</v>
      </c>
      <c r="AE67">
        <v>6</v>
      </c>
      <c r="AF67">
        <v>2</v>
      </c>
      <c r="AG67" s="34">
        <v>1.195023148148148E-4</v>
      </c>
      <c r="AH67" s="34">
        <v>6.9652777777777774E-5</v>
      </c>
      <c r="AI67" s="34">
        <v>4.9849537037037043E-5</v>
      </c>
      <c r="AJ67" s="34">
        <v>0</v>
      </c>
      <c r="AK67" s="34">
        <f t="shared" si="243"/>
        <v>1.9917052469135799E-5</v>
      </c>
      <c r="AL67" s="34">
        <f t="shared" si="244"/>
        <v>1.7413194444444443E-5</v>
      </c>
      <c r="AM67" s="34">
        <f t="shared" si="245"/>
        <v>2.4924768518518522E-5</v>
      </c>
      <c r="AN67" s="35">
        <f t="shared" si="246"/>
        <v>0</v>
      </c>
      <c r="AO67">
        <v>3</v>
      </c>
      <c r="AP67">
        <v>1</v>
      </c>
      <c r="AQ67">
        <v>9</v>
      </c>
      <c r="AR67">
        <v>5</v>
      </c>
      <c r="AS67" s="34">
        <v>1.86875E-4</v>
      </c>
      <c r="AT67" s="34">
        <v>4.2743055555555552E-5</v>
      </c>
      <c r="AU67" s="34">
        <v>1.2303240740740739E-4</v>
      </c>
      <c r="AV67" s="34">
        <v>2.1099537037037039E-5</v>
      </c>
      <c r="AW67" s="34">
        <f t="shared" si="247"/>
        <v>2.0763888888888891E-5</v>
      </c>
      <c r="AX67" s="34">
        <f t="shared" si="248"/>
        <v>1.4247685185185183E-5</v>
      </c>
      <c r="AY67" s="34">
        <f t="shared" si="249"/>
        <v>2.460648148148148E-5</v>
      </c>
      <c r="AZ67" s="35">
        <f t="shared" si="250"/>
        <v>2.1099537037037039E-5</v>
      </c>
      <c r="BF67" s="1"/>
      <c r="BS67" s="1"/>
      <c r="CF67" s="1"/>
      <c r="CS67" s="1"/>
      <c r="DF67" s="1"/>
      <c r="DS67" s="1"/>
      <c r="EF67" s="1"/>
      <c r="ES67" s="1"/>
      <c r="FF67" s="1"/>
      <c r="FS67" s="1"/>
      <c r="GF67" s="1"/>
      <c r="GS67" s="1"/>
      <c r="HF67" s="1"/>
      <c r="HS67" s="1"/>
      <c r="IF67" s="1"/>
      <c r="IS67" s="1"/>
    </row>
    <row r="68" spans="1:253" ht="15.75" x14ac:dyDescent="0.25">
      <c r="A68" s="8"/>
      <c r="N68" s="18"/>
      <c r="P68" s="10" t="s">
        <v>83</v>
      </c>
      <c r="Q68">
        <v>2</v>
      </c>
      <c r="R68">
        <v>1</v>
      </c>
      <c r="S68">
        <v>12</v>
      </c>
      <c r="T68">
        <v>9</v>
      </c>
      <c r="U68" s="34">
        <v>1.0470254629629629E-3</v>
      </c>
      <c r="V68" s="34">
        <v>1.5747685185185187E-4</v>
      </c>
      <c r="W68" s="34">
        <v>8.8035879629629618E-4</v>
      </c>
      <c r="X68" s="34">
        <v>9.1898148148148155E-6</v>
      </c>
      <c r="Y68" s="34">
        <f t="shared" si="239"/>
        <v>8.7252121913580248E-5</v>
      </c>
      <c r="Z68" s="34">
        <f t="shared" si="240"/>
        <v>7.8738425925925935E-5</v>
      </c>
      <c r="AA68" s="34">
        <f t="shared" si="241"/>
        <v>9.7817644032921803E-5</v>
      </c>
      <c r="AB68" s="35">
        <f t="shared" si="242"/>
        <v>1.021090534979424E-6</v>
      </c>
      <c r="AC68">
        <v>8</v>
      </c>
      <c r="AD68">
        <v>1</v>
      </c>
      <c r="AE68">
        <v>13</v>
      </c>
      <c r="AF68">
        <v>4</v>
      </c>
      <c r="AG68" s="34">
        <v>1.9613425925925929E-4</v>
      </c>
      <c r="AH68" s="34">
        <v>1.5747685185185187E-4</v>
      </c>
      <c r="AI68" s="34">
        <v>7.4583333333333335E-5</v>
      </c>
      <c r="AJ68" s="34">
        <v>9.1898148148148155E-6</v>
      </c>
      <c r="AK68" s="34">
        <f t="shared" si="243"/>
        <v>1.5087250712250714E-5</v>
      </c>
      <c r="AL68" s="34">
        <f t="shared" si="244"/>
        <v>1.9684606481481484E-5</v>
      </c>
      <c r="AM68" s="34">
        <f t="shared" si="245"/>
        <v>1.8645833333333334E-5</v>
      </c>
      <c r="AN68" s="35">
        <f t="shared" si="246"/>
        <v>2.2974537037037039E-6</v>
      </c>
      <c r="AO68">
        <v>0</v>
      </c>
      <c r="AP68">
        <v>0</v>
      </c>
      <c r="AQ68">
        <v>5</v>
      </c>
      <c r="AR68">
        <v>5</v>
      </c>
      <c r="AS68" s="34">
        <v>8.05775462962963E-4</v>
      </c>
      <c r="AT68" s="34">
        <v>0</v>
      </c>
      <c r="AU68" s="34">
        <v>8.05775462962963E-4</v>
      </c>
      <c r="AV68" s="34">
        <v>0</v>
      </c>
      <c r="AW68" s="34">
        <f t="shared" si="247"/>
        <v>1.6115509259259259E-4</v>
      </c>
      <c r="AX68" s="34">
        <f t="shared" si="248"/>
        <v>0</v>
      </c>
      <c r="AY68" s="34">
        <f t="shared" si="249"/>
        <v>1.6115509259259259E-4</v>
      </c>
      <c r="AZ68" s="35">
        <f t="shared" si="250"/>
        <v>0</v>
      </c>
    </row>
    <row r="69" spans="1:253" ht="15.75" x14ac:dyDescent="0.25">
      <c r="A69" s="8" t="s">
        <v>101</v>
      </c>
      <c r="B69" t="s">
        <v>121</v>
      </c>
      <c r="C69">
        <v>2</v>
      </c>
      <c r="N69" s="18"/>
      <c r="P69" s="10"/>
      <c r="U69" s="34"/>
      <c r="V69" s="34"/>
      <c r="W69" s="34"/>
      <c r="X69" s="34"/>
      <c r="Y69" s="45">
        <f>Y70/$O$70</f>
        <v>3.0748861140788226E-5</v>
      </c>
      <c r="Z69" s="45">
        <f t="shared" ref="Z69:AB69" si="251">Z70/$O$70</f>
        <v>2.088573816872428E-5</v>
      </c>
      <c r="AA69" s="45">
        <f t="shared" si="251"/>
        <v>3.4926418355408012E-5</v>
      </c>
      <c r="AB69" s="45">
        <f t="shared" si="251"/>
        <v>6.0105755265068999E-7</v>
      </c>
      <c r="AG69" s="34"/>
      <c r="AH69" s="34"/>
      <c r="AI69" s="34"/>
      <c r="AJ69" s="34"/>
      <c r="AK69" s="45">
        <f>AK70/$O70</f>
        <v>1.96474408436214E-5</v>
      </c>
      <c r="AL69" s="45">
        <f t="shared" ref="AL69" si="252">AL70/$O70</f>
        <v>1.0201742541152261E-5</v>
      </c>
      <c r="AM69" s="45">
        <f t="shared" ref="AM69" si="253">AM70/$O70</f>
        <v>2.7275720164609054E-5</v>
      </c>
      <c r="AN69" s="45">
        <f t="shared" ref="AN69" si="254">AN70/$O70</f>
        <v>7.4652777777777777E-7</v>
      </c>
      <c r="AS69" s="34"/>
      <c r="AT69" s="34"/>
      <c r="AU69" s="34"/>
      <c r="AV69" s="34"/>
      <c r="AW69" s="45">
        <f>AW70/$O70</f>
        <v>3.4865088550852441E-5</v>
      </c>
      <c r="AX69" s="45">
        <f t="shared" ref="AX69" si="255">AX70/$O70</f>
        <v>2.9378858024691355E-5</v>
      </c>
      <c r="AY69" s="45">
        <f t="shared" ref="AY69" si="256">AY70/$O70</f>
        <v>3.7219942480359141E-5</v>
      </c>
      <c r="AZ69" s="45">
        <f t="shared" ref="AZ69" si="257">AZ70/$O70</f>
        <v>3.1674382716049382E-6</v>
      </c>
    </row>
    <row r="70" spans="1:253" x14ac:dyDescent="0.25">
      <c r="N70" s="14"/>
      <c r="O70">
        <f>COUNTA(P71:P76)</f>
        <v>6</v>
      </c>
      <c r="P70" s="33" t="s">
        <v>84</v>
      </c>
      <c r="Q70" s="1">
        <f>SUM(Q71:Q76)</f>
        <v>22</v>
      </c>
      <c r="R70" s="1">
        <f t="shared" ref="R70:AB70" si="258">SUM(R71:R76)</f>
        <v>2</v>
      </c>
      <c r="S70" s="1">
        <f t="shared" si="258"/>
        <v>85</v>
      </c>
      <c r="T70" s="1">
        <f t="shared" si="258"/>
        <v>61</v>
      </c>
      <c r="U70" s="37">
        <f t="shared" si="258"/>
        <v>3.2601967592592596E-3</v>
      </c>
      <c r="V70" s="37">
        <f t="shared" si="258"/>
        <v>6.1086805555555569E-4</v>
      </c>
      <c r="W70" s="37">
        <f t="shared" si="258"/>
        <v>2.5951851851851852E-3</v>
      </c>
      <c r="X70" s="37">
        <f t="shared" si="258"/>
        <v>4.1400462962962959E-5</v>
      </c>
      <c r="Y70" s="37">
        <f t="shared" si="258"/>
        <v>1.8449316684472937E-4</v>
      </c>
      <c r="Z70" s="37">
        <f t="shared" si="258"/>
        <v>1.2531442901234568E-4</v>
      </c>
      <c r="AA70" s="37">
        <f t="shared" si="258"/>
        <v>2.0955851013244807E-4</v>
      </c>
      <c r="AB70" s="40">
        <f t="shared" si="258"/>
        <v>3.6063453159041397E-6</v>
      </c>
      <c r="AC70" s="1">
        <f>SUM(AC71:AC76)</f>
        <v>11</v>
      </c>
      <c r="AD70" s="1">
        <f t="shared" ref="AD70" si="259">SUM(AD71:AD76)</f>
        <v>1</v>
      </c>
      <c r="AE70" s="1">
        <f t="shared" ref="AE70" si="260">SUM(AE71:AE76)</f>
        <v>29</v>
      </c>
      <c r="AF70" s="1">
        <f t="shared" ref="AF70" si="261">SUM(AF71:AF76)</f>
        <v>17</v>
      </c>
      <c r="AG70" s="37">
        <f t="shared" ref="AG70" si="262">SUM(AG71:AG76)</f>
        <v>7.8185185185185183E-4</v>
      </c>
      <c r="AH70" s="37">
        <f t="shared" ref="AH70" si="263">SUM(AH71:AH76)</f>
        <v>1.8883101851851849E-4</v>
      </c>
      <c r="AI70" s="37">
        <f t="shared" ref="AI70" si="264">SUM(AI71:AI76)</f>
        <v>5.7062500000000006E-4</v>
      </c>
      <c r="AJ70" s="37">
        <f t="shared" ref="AJ70" si="265">SUM(AJ71:AJ76)</f>
        <v>2.2395833333333333E-5</v>
      </c>
      <c r="AK70" s="37">
        <f t="shared" ref="AK70" si="266">SUM(AK71:AK76)</f>
        <v>1.1788464506172841E-4</v>
      </c>
      <c r="AL70" s="37">
        <f t="shared" ref="AL70" si="267">SUM(AL71:AL76)</f>
        <v>6.1210455246913563E-5</v>
      </c>
      <c r="AM70" s="37">
        <f t="shared" ref="AM70" si="268">SUM(AM71:AM76)</f>
        <v>1.6365432098765432E-4</v>
      </c>
      <c r="AN70" s="37">
        <f t="shared" ref="AN70" si="269">SUM(AN71:AN76)</f>
        <v>4.4791666666666668E-6</v>
      </c>
      <c r="AO70" s="39">
        <f>SUM(AO71:AO76)</f>
        <v>11</v>
      </c>
      <c r="AP70" s="1">
        <f t="shared" ref="AP70" si="270">SUM(AP71:AP76)</f>
        <v>1</v>
      </c>
      <c r="AQ70" s="1">
        <f t="shared" ref="AQ70" si="271">SUM(AQ71:AQ76)</f>
        <v>56</v>
      </c>
      <c r="AR70" s="1">
        <f t="shared" ref="AR70" si="272">SUM(AR71:AR76)</f>
        <v>44</v>
      </c>
      <c r="AS70" s="37">
        <f t="shared" ref="AS70" si="273">SUM(AS71:AS76)</f>
        <v>2.4685763888888891E-3</v>
      </c>
      <c r="AT70" s="37">
        <f t="shared" ref="AT70" si="274">SUM(AT71:AT76)</f>
        <v>4.5984953703703704E-4</v>
      </c>
      <c r="AU70" s="37">
        <f t="shared" ref="AU70" si="275">SUM(AU71:AU76)</f>
        <v>2.0244444444444442E-3</v>
      </c>
      <c r="AV70" s="37">
        <f t="shared" ref="AV70" si="276">SUM(AV71:AV76)</f>
        <v>1.9004629629629629E-5</v>
      </c>
      <c r="AW70" s="37">
        <f t="shared" ref="AW70" si="277">SUM(AW71:AW76)</f>
        <v>2.0919053130511464E-4</v>
      </c>
      <c r="AX70" s="37">
        <f t="shared" ref="AX70" si="278">SUM(AX71:AX76)</f>
        <v>1.7627314814814814E-4</v>
      </c>
      <c r="AY70" s="37">
        <f t="shared" ref="AY70" si="279">SUM(AY71:AY76)</f>
        <v>2.2331965488215486E-4</v>
      </c>
      <c r="AZ70" s="37">
        <f t="shared" ref="AZ70" si="280">SUM(AZ71:AZ76)</f>
        <v>1.9004629629629629E-5</v>
      </c>
      <c r="BA70" s="36"/>
    </row>
    <row r="71" spans="1:253" ht="15.75" x14ac:dyDescent="0.25">
      <c r="A71" s="3" t="s">
        <v>7</v>
      </c>
      <c r="N71" s="20"/>
      <c r="P71" s="10" t="s">
        <v>85</v>
      </c>
      <c r="Q71">
        <v>5</v>
      </c>
      <c r="R71">
        <v>1</v>
      </c>
      <c r="S71">
        <v>15</v>
      </c>
      <c r="T71">
        <v>9</v>
      </c>
      <c r="U71" s="34">
        <v>5.3212962962962968E-4</v>
      </c>
      <c r="V71" s="34">
        <v>1.4881944444444445E-4</v>
      </c>
      <c r="W71" s="34">
        <v>3.6103009259259264E-4</v>
      </c>
      <c r="X71" s="34">
        <v>2.2395833333333333E-5</v>
      </c>
      <c r="Y71" s="34">
        <f t="shared" ref="Y71" si="281">IF(S71&lt;&gt;0,U71/S71,0)</f>
        <v>3.5475308641975315E-5</v>
      </c>
      <c r="Z71" s="34">
        <f t="shared" ref="Z71" si="282">IF(Q71&lt;&gt;0,V71/Q71,0)</f>
        <v>2.9763888888888889E-5</v>
      </c>
      <c r="AA71" s="34">
        <f t="shared" ref="AA71" si="283">IF(T71&lt;&gt;0,W71/T71,0)</f>
        <v>4.0114454732510296E-5</v>
      </c>
      <c r="AB71" s="35">
        <f t="shared" ref="AB71" si="284">IF(T71&lt;&gt;0,X71/T71,0)</f>
        <v>2.4884259259259261E-6</v>
      </c>
      <c r="AC71">
        <v>4</v>
      </c>
      <c r="AD71">
        <v>1</v>
      </c>
      <c r="AE71">
        <v>10</v>
      </c>
      <c r="AF71">
        <v>5</v>
      </c>
      <c r="AG71" s="34">
        <v>3.3262731481481484E-4</v>
      </c>
      <c r="AH71" s="34">
        <v>1.1107638888888887E-4</v>
      </c>
      <c r="AI71" s="34">
        <v>1.991550925925926E-4</v>
      </c>
      <c r="AJ71" s="34">
        <v>2.2395833333333333E-5</v>
      </c>
      <c r="AK71" s="34">
        <f t="shared" ref="AK71" si="285">IF(AE71&lt;&gt;0,AG71/AE71,0)</f>
        <v>3.3262731481481487E-5</v>
      </c>
      <c r="AL71" s="34">
        <f t="shared" ref="AL71" si="286">IF(AC71&lt;&gt;0,AH71/AC71,0)</f>
        <v>2.7769097222222218E-5</v>
      </c>
      <c r="AM71" s="34">
        <f t="shared" ref="AM71" si="287">IF(AF71&lt;&gt;0,AI71/AF71,0)</f>
        <v>3.9831018518518518E-5</v>
      </c>
      <c r="AN71" s="35">
        <f t="shared" ref="AN71" si="288">IF(AF71&lt;&gt;0,AJ71/AF71,0)</f>
        <v>4.4791666666666668E-6</v>
      </c>
      <c r="AO71">
        <v>1</v>
      </c>
      <c r="AP71">
        <v>0</v>
      </c>
      <c r="AQ71">
        <v>5</v>
      </c>
      <c r="AR71">
        <v>4</v>
      </c>
      <c r="AS71" s="34">
        <v>1.9950231481481479E-4</v>
      </c>
      <c r="AT71" s="34">
        <v>7.2465277777777781E-5</v>
      </c>
      <c r="AU71" s="34">
        <v>1.6175925925925925E-4</v>
      </c>
      <c r="AV71" s="34">
        <v>0</v>
      </c>
      <c r="AW71" s="34">
        <f t="shared" ref="AW71:AW76" si="289">IF(AQ71&lt;&gt;0,AS71/AQ71,0)</f>
        <v>3.9900462962962957E-5</v>
      </c>
      <c r="AX71" s="34">
        <f t="shared" ref="AX71:AX76" si="290">IF(AO71&lt;&gt;0,AT71/AO71,0)</f>
        <v>7.2465277777777781E-5</v>
      </c>
      <c r="AY71" s="34">
        <f t="shared" ref="AY71:AY76" si="291">IF(AR71&lt;&gt;0,AU71/AR71,0)</f>
        <v>4.0439814814814813E-5</v>
      </c>
      <c r="AZ71" s="35">
        <f t="shared" ref="AZ71:AZ76" si="292">IF(AP71&lt;&gt;0,AV71/AP71,0)</f>
        <v>0</v>
      </c>
    </row>
    <row r="72" spans="1:253" x14ac:dyDescent="0.25">
      <c r="B72" s="4" t="s">
        <v>8</v>
      </c>
      <c r="C72" s="5" t="s">
        <v>9</v>
      </c>
      <c r="D72" s="5" t="s">
        <v>10</v>
      </c>
      <c r="E72" s="5" t="s">
        <v>11</v>
      </c>
      <c r="F72" s="5" t="s">
        <v>12</v>
      </c>
      <c r="G72" s="11" t="s">
        <v>13</v>
      </c>
      <c r="H72" s="9" t="s">
        <v>15</v>
      </c>
      <c r="I72" s="5" t="s">
        <v>16</v>
      </c>
      <c r="J72" s="5" t="s">
        <v>17</v>
      </c>
      <c r="K72" s="5" t="s">
        <v>18</v>
      </c>
      <c r="L72" s="5" t="s">
        <v>19</v>
      </c>
      <c r="M72" s="5" t="s">
        <v>120</v>
      </c>
      <c r="N72" s="21"/>
      <c r="P72" s="10" t="s">
        <v>90</v>
      </c>
      <c r="Q72">
        <v>0</v>
      </c>
      <c r="R72">
        <v>0</v>
      </c>
      <c r="S72">
        <v>0</v>
      </c>
      <c r="T72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5">
        <v>0</v>
      </c>
      <c r="AC72">
        <v>0</v>
      </c>
      <c r="AD72">
        <v>0</v>
      </c>
      <c r="AE72">
        <v>0</v>
      </c>
      <c r="AF72">
        <v>0</v>
      </c>
      <c r="AG72" s="34">
        <v>0</v>
      </c>
      <c r="AH72" s="34">
        <v>0</v>
      </c>
      <c r="AI72" s="34">
        <v>0</v>
      </c>
      <c r="AJ72" s="34">
        <v>0</v>
      </c>
      <c r="AK72" s="34">
        <v>0</v>
      </c>
      <c r="AL72" s="34">
        <v>0</v>
      </c>
      <c r="AM72" s="34">
        <v>0</v>
      </c>
      <c r="AN72" s="35">
        <v>0</v>
      </c>
      <c r="AO72">
        <v>0</v>
      </c>
      <c r="AP72">
        <v>0</v>
      </c>
      <c r="AQ72">
        <v>0</v>
      </c>
      <c r="AR72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f t="shared" si="289"/>
        <v>0</v>
      </c>
      <c r="AX72" s="34">
        <f t="shared" si="290"/>
        <v>0</v>
      </c>
      <c r="AY72" s="34">
        <f t="shared" si="291"/>
        <v>0</v>
      </c>
      <c r="AZ72" s="35">
        <f t="shared" si="292"/>
        <v>0</v>
      </c>
    </row>
    <row r="73" spans="1:253" x14ac:dyDescent="0.25">
      <c r="B73" s="29">
        <v>3093</v>
      </c>
      <c r="C73" s="6">
        <v>225.5</v>
      </c>
      <c r="D73" s="6">
        <v>75</v>
      </c>
      <c r="E73" s="6">
        <v>202.3</v>
      </c>
      <c r="F73" s="6">
        <v>146.80000000000001</v>
      </c>
      <c r="G73" s="12">
        <v>58.5</v>
      </c>
      <c r="H73" s="10">
        <v>5</v>
      </c>
      <c r="I73" s="6">
        <v>1</v>
      </c>
      <c r="J73" s="6">
        <v>2</v>
      </c>
      <c r="K73" s="6">
        <v>4</v>
      </c>
      <c r="L73" s="6">
        <v>3.3330000000000002</v>
      </c>
      <c r="M73" s="6">
        <v>4</v>
      </c>
      <c r="N73" s="14"/>
      <c r="P73" s="10" t="s">
        <v>88</v>
      </c>
      <c r="Q73">
        <v>5</v>
      </c>
      <c r="R73">
        <v>0</v>
      </c>
      <c r="S73">
        <v>16</v>
      </c>
      <c r="T73">
        <v>11</v>
      </c>
      <c r="U73" s="34">
        <v>7.9752314814814822E-4</v>
      </c>
      <c r="V73" s="34">
        <v>2.2537037037037038E-4</v>
      </c>
      <c r="W73" s="34">
        <v>5.5929398148148147E-4</v>
      </c>
      <c r="X73" s="34">
        <v>0</v>
      </c>
      <c r="Y73" s="34">
        <f t="shared" ref="Y73:Y76" si="293">IF(S73&lt;&gt;0,U73/S73,0)</f>
        <v>4.9845196759259264E-5</v>
      </c>
      <c r="Z73" s="34">
        <f t="shared" ref="Z73:Z76" si="294">IF(Q73&lt;&gt;0,V73/Q73,0)</f>
        <v>4.5074074074074073E-5</v>
      </c>
      <c r="AA73" s="34">
        <f t="shared" ref="AA73:AA76" si="295">IF(T73&lt;&gt;0,W73/T73,0)</f>
        <v>5.0844907407407409E-5</v>
      </c>
      <c r="AB73" s="35">
        <f t="shared" ref="AB73:AB76" si="296">IF(T73&lt;&gt;0,X73/T73,0)</f>
        <v>0</v>
      </c>
      <c r="AC73">
        <v>1</v>
      </c>
      <c r="AD73">
        <v>0</v>
      </c>
      <c r="AE73">
        <v>4</v>
      </c>
      <c r="AF73">
        <v>3</v>
      </c>
      <c r="AG73" s="34">
        <v>4.900462962962963E-5</v>
      </c>
      <c r="AH73" s="34">
        <v>1.1284722222222222E-5</v>
      </c>
      <c r="AI73" s="34">
        <v>3.7719907407407408E-5</v>
      </c>
      <c r="AJ73" s="34">
        <v>0</v>
      </c>
      <c r="AK73" s="34">
        <f t="shared" ref="AK73:AK76" si="297">IF(AE73&lt;&gt;0,AG73/AE73,0)</f>
        <v>1.2251157407407407E-5</v>
      </c>
      <c r="AL73" s="34">
        <f t="shared" ref="AL73:AL76" si="298">IF(AC73&lt;&gt;0,AH73/AC73,0)</f>
        <v>1.1284722222222222E-5</v>
      </c>
      <c r="AM73" s="34">
        <f t="shared" ref="AM73:AM76" si="299">IF(AF73&lt;&gt;0,AI73/AF73,0)</f>
        <v>1.2573302469135802E-5</v>
      </c>
      <c r="AN73" s="35">
        <f t="shared" ref="AN73:AN76" si="300">IF(AF73&lt;&gt;0,AJ73/AF73,0)</f>
        <v>0</v>
      </c>
      <c r="AO73">
        <v>4</v>
      </c>
      <c r="AP73">
        <v>0</v>
      </c>
      <c r="AQ73">
        <v>12</v>
      </c>
      <c r="AR73">
        <v>8</v>
      </c>
      <c r="AS73" s="34">
        <v>7.3875000000000015E-4</v>
      </c>
      <c r="AT73" s="34">
        <v>2.1717592592592589E-4</v>
      </c>
      <c r="AU73" s="34">
        <v>5.2157407407407404E-4</v>
      </c>
      <c r="AV73" s="34">
        <v>0</v>
      </c>
      <c r="AW73" s="34">
        <f t="shared" si="289"/>
        <v>6.1562500000000012E-5</v>
      </c>
      <c r="AX73" s="34">
        <f t="shared" si="290"/>
        <v>5.4293981481481473E-5</v>
      </c>
      <c r="AY73" s="34">
        <f t="shared" si="291"/>
        <v>6.5196759259259255E-5</v>
      </c>
      <c r="AZ73" s="35">
        <f t="shared" si="292"/>
        <v>0</v>
      </c>
    </row>
    <row r="74" spans="1:253" x14ac:dyDescent="0.25">
      <c r="A74" t="s">
        <v>129</v>
      </c>
      <c r="B74">
        <f>B73/F59</f>
        <v>1.5748472505091651</v>
      </c>
      <c r="C74" s="26">
        <f>C73*4/B73</f>
        <v>0.29162625282896865</v>
      </c>
      <c r="D74" s="27">
        <f>D73*4/B73</f>
        <v>9.6993210475266725E-2</v>
      </c>
      <c r="E74" s="26">
        <f>E73*4/B73</f>
        <v>0.26162301972195279</v>
      </c>
      <c r="F74" s="26">
        <f>F73*9/B73</f>
        <v>0.42715809893307471</v>
      </c>
      <c r="G74" s="28">
        <f>G73*9/B73</f>
        <v>0.17022308438409312</v>
      </c>
      <c r="N74" s="14"/>
      <c r="P74" s="10" t="s">
        <v>86</v>
      </c>
      <c r="Q74">
        <v>1</v>
      </c>
      <c r="R74">
        <v>0</v>
      </c>
      <c r="S74">
        <v>15</v>
      </c>
      <c r="T74">
        <v>14</v>
      </c>
      <c r="U74" s="34">
        <v>3.168634259259259E-4</v>
      </c>
      <c r="V74" s="34">
        <v>1.9340277777777777E-5</v>
      </c>
      <c r="W74" s="34">
        <v>2.9752314814814816E-4</v>
      </c>
      <c r="X74" s="34">
        <v>0</v>
      </c>
      <c r="Y74" s="34">
        <f t="shared" si="293"/>
        <v>2.1124228395061727E-5</v>
      </c>
      <c r="Z74" s="34">
        <f t="shared" si="294"/>
        <v>1.9340277777777777E-5</v>
      </c>
      <c r="AA74" s="34">
        <f t="shared" si="295"/>
        <v>2.125165343915344E-5</v>
      </c>
      <c r="AB74" s="35">
        <f t="shared" si="296"/>
        <v>0</v>
      </c>
      <c r="AC74">
        <v>0</v>
      </c>
      <c r="AD74">
        <v>0</v>
      </c>
      <c r="AE74">
        <v>3</v>
      </c>
      <c r="AF74">
        <v>3</v>
      </c>
      <c r="AG74" s="34">
        <v>3.4004629629629631E-5</v>
      </c>
      <c r="AH74" s="34">
        <v>0</v>
      </c>
      <c r="AI74" s="34">
        <v>3.4004629629629631E-5</v>
      </c>
      <c r="AJ74" s="34">
        <v>0</v>
      </c>
      <c r="AK74" s="34">
        <f t="shared" si="297"/>
        <v>1.1334876543209878E-5</v>
      </c>
      <c r="AL74" s="34">
        <f t="shared" si="298"/>
        <v>0</v>
      </c>
      <c r="AM74" s="34">
        <f t="shared" si="299"/>
        <v>1.1334876543209878E-5</v>
      </c>
      <c r="AN74" s="35">
        <f t="shared" si="300"/>
        <v>0</v>
      </c>
      <c r="AO74">
        <v>1</v>
      </c>
      <c r="AP74">
        <v>0</v>
      </c>
      <c r="AQ74">
        <v>12</v>
      </c>
      <c r="AR74">
        <v>11</v>
      </c>
      <c r="AS74" s="34">
        <v>2.828587962962963E-4</v>
      </c>
      <c r="AT74" s="34">
        <v>1.9340277777777777E-5</v>
      </c>
      <c r="AU74" s="34">
        <v>2.6351851851851851E-4</v>
      </c>
      <c r="AV74" s="34">
        <v>0</v>
      </c>
      <c r="AW74" s="34">
        <f t="shared" si="289"/>
        <v>2.3571566358024693E-5</v>
      </c>
      <c r="AX74" s="34">
        <f t="shared" si="290"/>
        <v>1.9340277777777777E-5</v>
      </c>
      <c r="AY74" s="34">
        <f t="shared" si="291"/>
        <v>2.3956228956228955E-5</v>
      </c>
      <c r="AZ74" s="35">
        <f t="shared" si="292"/>
        <v>0</v>
      </c>
      <c r="BF74" s="1"/>
      <c r="BS74" s="1"/>
      <c r="CF74" s="1"/>
      <c r="CS74" s="1"/>
      <c r="DF74" s="1"/>
      <c r="DS74" s="1"/>
      <c r="EF74" s="1"/>
      <c r="ES74" s="1"/>
      <c r="FF74" s="1"/>
      <c r="FS74" s="1"/>
      <c r="GF74" s="1"/>
      <c r="GS74" s="1"/>
      <c r="HF74" s="1"/>
      <c r="HS74" s="1"/>
      <c r="IF74" s="1"/>
      <c r="IS74" s="1"/>
    </row>
    <row r="75" spans="1:253" x14ac:dyDescent="0.25">
      <c r="N75" s="14"/>
      <c r="P75" s="10" t="s">
        <v>87</v>
      </c>
      <c r="Q75">
        <v>3</v>
      </c>
      <c r="R75">
        <v>0</v>
      </c>
      <c r="S75">
        <v>13</v>
      </c>
      <c r="T75">
        <v>10</v>
      </c>
      <c r="U75" s="34">
        <v>4.1557870370370365E-4</v>
      </c>
      <c r="V75" s="34">
        <v>1.9050925925925924E-5</v>
      </c>
      <c r="W75" s="34">
        <v>3.9652777777777776E-4</v>
      </c>
      <c r="X75" s="34">
        <v>0</v>
      </c>
      <c r="Y75" s="34">
        <f t="shared" si="293"/>
        <v>3.1967592592592592E-5</v>
      </c>
      <c r="Z75" s="34">
        <f t="shared" si="294"/>
        <v>6.3503086419753079E-6</v>
      </c>
      <c r="AA75" s="34">
        <f t="shared" si="295"/>
        <v>3.9652777777777776E-5</v>
      </c>
      <c r="AB75" s="35">
        <f t="shared" si="296"/>
        <v>0</v>
      </c>
      <c r="AC75">
        <v>3</v>
      </c>
      <c r="AD75">
        <v>0</v>
      </c>
      <c r="AE75">
        <v>6</v>
      </c>
      <c r="AF75">
        <v>3</v>
      </c>
      <c r="AG75" s="34">
        <v>1.8099537037037034E-4</v>
      </c>
      <c r="AH75" s="34">
        <v>1.9050925925925924E-5</v>
      </c>
      <c r="AI75" s="34">
        <v>1.6194444444444446E-4</v>
      </c>
      <c r="AJ75" s="34">
        <v>0</v>
      </c>
      <c r="AK75" s="34">
        <f t="shared" si="297"/>
        <v>3.0165895061728392E-5</v>
      </c>
      <c r="AL75" s="34">
        <f t="shared" si="298"/>
        <v>6.3503086419753079E-6</v>
      </c>
      <c r="AM75" s="34">
        <f t="shared" si="299"/>
        <v>5.3981481481481486E-5</v>
      </c>
      <c r="AN75" s="35">
        <f t="shared" si="300"/>
        <v>0</v>
      </c>
      <c r="AO75">
        <v>0</v>
      </c>
      <c r="AP75">
        <v>0</v>
      </c>
      <c r="AQ75">
        <v>7</v>
      </c>
      <c r="AR75">
        <v>7</v>
      </c>
      <c r="AS75" s="34">
        <v>2.3458333333333331E-4</v>
      </c>
      <c r="AT75" s="34">
        <v>0</v>
      </c>
      <c r="AU75" s="34">
        <v>2.3458333333333331E-4</v>
      </c>
      <c r="AV75" s="34">
        <v>0</v>
      </c>
      <c r="AW75" s="34">
        <f t="shared" si="289"/>
        <v>3.3511904761904758E-5</v>
      </c>
      <c r="AX75" s="34">
        <f t="shared" si="290"/>
        <v>0</v>
      </c>
      <c r="AY75" s="34">
        <f t="shared" si="291"/>
        <v>3.3511904761904758E-5</v>
      </c>
      <c r="AZ75" s="35">
        <f t="shared" si="292"/>
        <v>0</v>
      </c>
    </row>
    <row r="76" spans="1:253" x14ac:dyDescent="0.25">
      <c r="A76" s="3" t="s">
        <v>122</v>
      </c>
      <c r="B76" s="9" t="s">
        <v>123</v>
      </c>
      <c r="C76" s="9" t="s">
        <v>124</v>
      </c>
      <c r="D76" s="9" t="s">
        <v>125</v>
      </c>
      <c r="E76" s="9" t="s">
        <v>126</v>
      </c>
      <c r="F76" s="9" t="s">
        <v>127</v>
      </c>
      <c r="G76" s="22" t="s">
        <v>128</v>
      </c>
      <c r="H76" s="9" t="s">
        <v>15</v>
      </c>
      <c r="I76" s="5" t="s">
        <v>16</v>
      </c>
      <c r="J76" s="5" t="s">
        <v>17</v>
      </c>
      <c r="K76" s="5" t="s">
        <v>18</v>
      </c>
      <c r="L76" s="5" t="s">
        <v>19</v>
      </c>
      <c r="M76" s="5" t="s">
        <v>120</v>
      </c>
      <c r="N76" s="14"/>
      <c r="P76" s="10" t="s">
        <v>89</v>
      </c>
      <c r="Q76">
        <v>8</v>
      </c>
      <c r="R76">
        <v>1</v>
      </c>
      <c r="S76">
        <v>26</v>
      </c>
      <c r="T76">
        <v>17</v>
      </c>
      <c r="U76" s="34">
        <v>1.1981018518518519E-3</v>
      </c>
      <c r="V76" s="34">
        <v>1.9828703703703707E-4</v>
      </c>
      <c r="W76" s="34">
        <v>9.8081018518518526E-4</v>
      </c>
      <c r="X76" s="34">
        <v>1.9004629629629629E-5</v>
      </c>
      <c r="Y76" s="34">
        <f t="shared" si="293"/>
        <v>4.6080840455840454E-5</v>
      </c>
      <c r="Z76" s="34">
        <f t="shared" si="294"/>
        <v>2.4785879629629634E-5</v>
      </c>
      <c r="AA76" s="34">
        <f t="shared" si="295"/>
        <v>5.7694716775599134E-5</v>
      </c>
      <c r="AB76" s="35">
        <f t="shared" si="296"/>
        <v>1.1179193899782134E-6</v>
      </c>
      <c r="AC76">
        <v>3</v>
      </c>
      <c r="AD76">
        <v>0</v>
      </c>
      <c r="AE76">
        <v>6</v>
      </c>
      <c r="AF76">
        <v>3</v>
      </c>
      <c r="AG76" s="34">
        <v>1.8521990740740741E-4</v>
      </c>
      <c r="AH76" s="34">
        <v>4.7418981481481482E-5</v>
      </c>
      <c r="AI76" s="34">
        <v>1.3780092592592595E-4</v>
      </c>
      <c r="AJ76" s="34">
        <v>0</v>
      </c>
      <c r="AK76" s="34">
        <f t="shared" si="297"/>
        <v>3.0869984567901233E-5</v>
      </c>
      <c r="AL76" s="34">
        <f t="shared" si="298"/>
        <v>1.5806327160493826E-5</v>
      </c>
      <c r="AM76" s="34">
        <f t="shared" si="299"/>
        <v>4.5933641975308649E-5</v>
      </c>
      <c r="AN76" s="35">
        <f t="shared" si="300"/>
        <v>0</v>
      </c>
      <c r="AO76">
        <v>5</v>
      </c>
      <c r="AP76">
        <v>1</v>
      </c>
      <c r="AQ76">
        <v>20</v>
      </c>
      <c r="AR76">
        <v>14</v>
      </c>
      <c r="AS76" s="34">
        <v>1.0128819444444445E-3</v>
      </c>
      <c r="AT76" s="34">
        <v>1.5086805555555554E-4</v>
      </c>
      <c r="AU76" s="34">
        <v>8.4300925925925917E-4</v>
      </c>
      <c r="AV76" s="34">
        <v>1.9004629629629629E-5</v>
      </c>
      <c r="AW76" s="34">
        <f t="shared" si="289"/>
        <v>5.0644097222222228E-5</v>
      </c>
      <c r="AX76" s="34">
        <f t="shared" si="290"/>
        <v>3.0173611111111107E-5</v>
      </c>
      <c r="AY76" s="34">
        <f t="shared" si="291"/>
        <v>6.0214947089947086E-5</v>
      </c>
      <c r="AZ76" s="35">
        <f t="shared" si="292"/>
        <v>1.9004629629629629E-5</v>
      </c>
    </row>
    <row r="77" spans="1:253" ht="15.75" x14ac:dyDescent="0.25">
      <c r="A77" s="2"/>
      <c r="B77" s="10">
        <f>IF($C69=2,B73-B66,B66-B73)</f>
        <v>714</v>
      </c>
      <c r="C77" s="10">
        <f t="shared" ref="C77:M77" si="301">IF($C69=2,C73-C66,C66-C73)</f>
        <v>-37.699999999999989</v>
      </c>
      <c r="D77" s="10">
        <f t="shared" si="301"/>
        <v>15.100000000000001</v>
      </c>
      <c r="E77" s="10">
        <f t="shared" si="301"/>
        <v>139.5</v>
      </c>
      <c r="F77" s="10">
        <f t="shared" si="301"/>
        <v>36.000000000000014</v>
      </c>
      <c r="G77" s="10">
        <f t="shared" si="301"/>
        <v>10.200000000000003</v>
      </c>
      <c r="H77" s="10">
        <f t="shared" si="301"/>
        <v>2</v>
      </c>
      <c r="I77" s="10">
        <f t="shared" si="301"/>
        <v>1</v>
      </c>
      <c r="J77" s="10">
        <f t="shared" si="301"/>
        <v>-1</v>
      </c>
      <c r="K77" s="10">
        <f t="shared" si="301"/>
        <v>0</v>
      </c>
      <c r="L77" s="10">
        <f t="shared" si="301"/>
        <v>-1.6669999999999998</v>
      </c>
      <c r="M77" s="10">
        <f t="shared" si="301"/>
        <v>2</v>
      </c>
      <c r="N77" s="17"/>
      <c r="P77" s="10"/>
      <c r="U77" s="34"/>
      <c r="V77" s="34"/>
      <c r="W77" s="34"/>
      <c r="X77" s="34"/>
      <c r="Y77" s="45">
        <f>Y78/$O$78</f>
        <v>3.8406000667729582E-5</v>
      </c>
      <c r="Z77" s="45">
        <f t="shared" ref="Z77:AB77" si="302">Z78/$O$78</f>
        <v>4.7061694562494869E-5</v>
      </c>
      <c r="AA77" s="45">
        <f t="shared" si="302"/>
        <v>3.7547480572089947E-5</v>
      </c>
      <c r="AB77" s="45">
        <f t="shared" si="302"/>
        <v>7.4170086279461281E-7</v>
      </c>
      <c r="AG77" s="34"/>
      <c r="AH77" s="34"/>
      <c r="AI77" s="34"/>
      <c r="AJ77" s="34"/>
      <c r="AK77" s="45">
        <f>AK78/$O78</f>
        <v>3.3942728223388866E-5</v>
      </c>
      <c r="AL77" s="45">
        <f t="shared" ref="AL77" si="303">AL78/$O78</f>
        <v>4.0407629243827157E-5</v>
      </c>
      <c r="AM77" s="45">
        <f t="shared" ref="AM77" si="304">AM78/$O78</f>
        <v>3.3659507275132271E-5</v>
      </c>
      <c r="AN77" s="45">
        <f t="shared" ref="AN77" si="305">AN78/$O78</f>
        <v>5.289351851851852E-7</v>
      </c>
      <c r="AS77" s="34"/>
      <c r="AT77" s="34"/>
      <c r="AU77" s="34"/>
      <c r="AV77" s="34"/>
      <c r="AW77" s="45">
        <f>AW78/$O78</f>
        <v>4.2662836114559464E-5</v>
      </c>
      <c r="AX77" s="45">
        <f t="shared" ref="AX77" si="306">AX78/$O78</f>
        <v>3.6240008914193696E-5</v>
      </c>
      <c r="AY77" s="45">
        <f t="shared" ref="AY77" si="307">AY78/$O78</f>
        <v>4.1034848484848483E-5</v>
      </c>
      <c r="AZ77" s="45">
        <f t="shared" ref="AZ77" si="308">AZ78/$O78</f>
        <v>5.9768518518518511E-6</v>
      </c>
    </row>
    <row r="78" spans="1:253" x14ac:dyDescent="0.25">
      <c r="B78" s="10">
        <f>IF($C69=2,B74-B67,B67-B74)</f>
        <v>0.36354378818737287</v>
      </c>
      <c r="C78" s="10">
        <f t="shared" ref="C78:G78" si="309">IF($C69=2,C74-C67,C67-C74)</f>
        <v>-0.15091262905417552</v>
      </c>
      <c r="D78" s="10">
        <f t="shared" si="309"/>
        <v>-3.7213754852208764E-3</v>
      </c>
      <c r="E78" s="10">
        <f t="shared" si="309"/>
        <v>0.15603243544284393</v>
      </c>
      <c r="F78" s="10">
        <f t="shared" si="309"/>
        <v>7.9903814047014854E-3</v>
      </c>
      <c r="G78" s="10">
        <f t="shared" si="309"/>
        <v>-1.2500749159412544E-2</v>
      </c>
      <c r="N78" s="14"/>
      <c r="O78">
        <f>COUNTA(P79:P88)</f>
        <v>10</v>
      </c>
      <c r="P78" s="33" t="s">
        <v>91</v>
      </c>
      <c r="Q78" s="1">
        <f>SUM(Q79:Q88)</f>
        <v>105</v>
      </c>
      <c r="R78" s="1">
        <f t="shared" ref="R78:AB78" si="310">SUM(R79:R88)</f>
        <v>2</v>
      </c>
      <c r="S78" s="1">
        <f t="shared" si="310"/>
        <v>206</v>
      </c>
      <c r="T78" s="1">
        <f t="shared" si="310"/>
        <v>99</v>
      </c>
      <c r="U78" s="37">
        <f t="shared" si="310"/>
        <v>7.9595833333333324E-3</v>
      </c>
      <c r="V78" s="37">
        <f t="shared" si="310"/>
        <v>3.6329166666666662E-3</v>
      </c>
      <c r="W78" s="37">
        <f t="shared" si="310"/>
        <v>4.2467361111111117E-3</v>
      </c>
      <c r="X78" s="37">
        <f t="shared" si="310"/>
        <v>9.1504629629629626E-5</v>
      </c>
      <c r="Y78" s="37">
        <f t="shared" si="310"/>
        <v>3.8406000667729579E-4</v>
      </c>
      <c r="Z78" s="37">
        <f t="shared" si="310"/>
        <v>4.7061694562494866E-4</v>
      </c>
      <c r="AA78" s="37">
        <f t="shared" si="310"/>
        <v>3.7547480572089944E-4</v>
      </c>
      <c r="AB78" s="37">
        <f t="shared" si="310"/>
        <v>7.4170086279461277E-6</v>
      </c>
      <c r="AC78" s="39">
        <f>SUM(AC79:AC88)</f>
        <v>49</v>
      </c>
      <c r="AD78" s="1">
        <f t="shared" ref="AD78" si="311">SUM(AD79:AD88)</f>
        <v>1</v>
      </c>
      <c r="AE78" s="1">
        <f t="shared" ref="AE78" si="312">SUM(AE79:AE88)</f>
        <v>88</v>
      </c>
      <c r="AF78" s="1">
        <f t="shared" ref="AF78" si="313">SUM(AF79:AF88)</f>
        <v>38</v>
      </c>
      <c r="AG78" s="37">
        <f t="shared" ref="AG78" si="314">SUM(AG79:AG88)</f>
        <v>3.0019328703703701E-3</v>
      </c>
      <c r="AH78" s="37">
        <f t="shared" ref="AH78" si="315">SUM(AH79:AH88)</f>
        <v>1.2493749999999998E-3</v>
      </c>
      <c r="AI78" s="37">
        <f t="shared" ref="AI78" si="316">SUM(AI79:AI88)</f>
        <v>1.7155902777777777E-3</v>
      </c>
      <c r="AJ78" s="37">
        <f t="shared" ref="AJ78" si="317">SUM(AJ79:AJ88)</f>
        <v>3.1736111111111112E-5</v>
      </c>
      <c r="AK78" s="37">
        <f t="shared" ref="AK78" si="318">SUM(AK79:AK88)</f>
        <v>3.3942728223388866E-4</v>
      </c>
      <c r="AL78" s="37">
        <f t="shared" ref="AL78" si="319">SUM(AL79:AL88)</f>
        <v>4.0407629243827158E-4</v>
      </c>
      <c r="AM78" s="37">
        <f t="shared" ref="AM78" si="320">SUM(AM79:AM88)</f>
        <v>3.3659507275132273E-4</v>
      </c>
      <c r="AN78" s="37">
        <f t="shared" ref="AN78" si="321">SUM(AN79:AN88)</f>
        <v>5.2893518518518522E-6</v>
      </c>
      <c r="AO78" s="39">
        <f>SUM(AO79:AO88)</f>
        <v>56</v>
      </c>
      <c r="AP78" s="1">
        <f t="shared" ref="AP78" si="322">SUM(AP79:AP88)</f>
        <v>1</v>
      </c>
      <c r="AQ78" s="1">
        <f t="shared" ref="AQ78" si="323">SUM(AQ79:AQ88)</f>
        <v>118</v>
      </c>
      <c r="AR78" s="1">
        <f t="shared" ref="AR78" si="324">SUM(AR79:AR88)</f>
        <v>61</v>
      </c>
      <c r="AS78" s="37">
        <f t="shared" ref="AS78" si="325">SUM(AS79:AS88)</f>
        <v>4.9576504629629632E-3</v>
      </c>
      <c r="AT78" s="37">
        <f t="shared" ref="AT78" si="326">SUM(AT79:AT88)</f>
        <v>2.3667361111111111E-3</v>
      </c>
      <c r="AU78" s="37">
        <f t="shared" ref="AU78" si="327">SUM(AU79:AU88)</f>
        <v>2.5311458333333332E-3</v>
      </c>
      <c r="AV78" s="37">
        <f t="shared" ref="AV78" si="328">SUM(AV79:AV88)</f>
        <v>5.9768518518518515E-5</v>
      </c>
      <c r="AW78" s="37">
        <f t="shared" ref="AW78" si="329">SUM(AW79:AW88)</f>
        <v>4.2662836114559463E-4</v>
      </c>
      <c r="AX78" s="37">
        <f t="shared" ref="AX78" si="330">SUM(AX79:AX88)</f>
        <v>3.6240008914193697E-4</v>
      </c>
      <c r="AY78" s="37">
        <f t="shared" ref="AY78" si="331">SUM(AY79:AY88)</f>
        <v>4.1034848484848482E-4</v>
      </c>
      <c r="AZ78" s="37">
        <f t="shared" ref="AZ78" si="332">SUM(AZ79:AZ88)</f>
        <v>5.9768518518518515E-5</v>
      </c>
      <c r="BA78" s="36"/>
    </row>
    <row r="79" spans="1:253" ht="15.75" thickBo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P79" s="10" t="s">
        <v>98</v>
      </c>
      <c r="Q79">
        <v>1</v>
      </c>
      <c r="R79">
        <v>1</v>
      </c>
      <c r="S79">
        <v>18</v>
      </c>
      <c r="T79">
        <v>16</v>
      </c>
      <c r="U79" s="34">
        <v>1.1292708333333333E-3</v>
      </c>
      <c r="V79" s="34">
        <v>1.6663194444444443E-4</v>
      </c>
      <c r="W79" s="34">
        <v>9.3090277777777778E-4</v>
      </c>
      <c r="X79" s="34">
        <v>3.1736111111111112E-5</v>
      </c>
      <c r="Y79" s="34">
        <f t="shared" ref="Y79:Y82" si="333">IF(S79&lt;&gt;0,U79/S79,0)</f>
        <v>6.2737268518518516E-5</v>
      </c>
      <c r="Z79" s="34">
        <f t="shared" ref="Z79:Z82" si="334">IF(Q79&lt;&gt;0,V79/Q79,0)</f>
        <v>1.6663194444444443E-4</v>
      </c>
      <c r="AA79" s="34">
        <f t="shared" ref="AA79:AA88" si="335">IF(T79&lt;&gt;0,W79/T79,0)</f>
        <v>5.8181423611111111E-5</v>
      </c>
      <c r="AB79" s="35">
        <f t="shared" ref="AB79:AB88" si="336">IF(T79&lt;&gt;0,X79/T79,0)</f>
        <v>1.9835069444444445E-6</v>
      </c>
      <c r="AC79">
        <v>1</v>
      </c>
      <c r="AD79">
        <v>1</v>
      </c>
      <c r="AE79">
        <v>8</v>
      </c>
      <c r="AF79">
        <v>6</v>
      </c>
      <c r="AG79" s="34">
        <v>7.4871527777777773E-4</v>
      </c>
      <c r="AH79" s="34">
        <v>1.6663194444444443E-4</v>
      </c>
      <c r="AI79" s="34">
        <v>5.5034722222222214E-4</v>
      </c>
      <c r="AJ79" s="34">
        <v>3.1736111111111112E-5</v>
      </c>
      <c r="AK79" s="34">
        <f t="shared" ref="AK79:AK82" si="337">IF(AE79&lt;&gt;0,AG79/AE79,0)</f>
        <v>9.3589409722222216E-5</v>
      </c>
      <c r="AL79" s="34">
        <f t="shared" ref="AL79:AL82" si="338">IF(AC79&lt;&gt;0,AH79/AC79,0)</f>
        <v>1.6663194444444443E-4</v>
      </c>
      <c r="AM79" s="34">
        <f t="shared" ref="AM79:AM82" si="339">IF(AF79&lt;&gt;0,AI79/AF79,0)</f>
        <v>9.1724537037037024E-5</v>
      </c>
      <c r="AN79" s="35">
        <f t="shared" ref="AN79:AN82" si="340">IF(AF79&lt;&gt;0,AJ79/AF79,0)</f>
        <v>5.2893518518518522E-6</v>
      </c>
      <c r="AO79">
        <v>0</v>
      </c>
      <c r="AP79">
        <v>0</v>
      </c>
      <c r="AQ79">
        <v>10</v>
      </c>
      <c r="AR79">
        <v>10</v>
      </c>
      <c r="AS79" s="34">
        <v>3.8055555555555558E-4</v>
      </c>
      <c r="AT79" s="34">
        <v>0</v>
      </c>
      <c r="AU79" s="34">
        <v>3.8055555555555558E-4</v>
      </c>
      <c r="AV79" s="34">
        <v>0</v>
      </c>
      <c r="AW79" s="34">
        <f t="shared" ref="AW79:AW88" si="341">IF(AQ79&lt;&gt;0,AS79/AQ79,0)</f>
        <v>3.805555555555556E-5</v>
      </c>
      <c r="AX79" s="34">
        <f t="shared" ref="AX79:AX88" si="342">IF(AO79&lt;&gt;0,AT79/AO79,0)</f>
        <v>0</v>
      </c>
      <c r="AY79" s="34">
        <f t="shared" ref="AY79:AY88" si="343">IF(AR79&lt;&gt;0,AU79/AR79,0)</f>
        <v>3.805555555555556E-5</v>
      </c>
      <c r="AZ79" s="35">
        <f t="shared" ref="AZ79:AZ88" si="344">IF(AP79&lt;&gt;0,AV79/AP79,0)</f>
        <v>0</v>
      </c>
    </row>
    <row r="80" spans="1:253" x14ac:dyDescent="0.25">
      <c r="A80" s="3"/>
      <c r="N80" s="18"/>
      <c r="P80" s="10" t="s">
        <v>93</v>
      </c>
      <c r="Q80">
        <v>3</v>
      </c>
      <c r="R80">
        <v>0</v>
      </c>
      <c r="S80">
        <v>14</v>
      </c>
      <c r="T80">
        <v>11</v>
      </c>
      <c r="U80" s="34">
        <v>7.2262731481481483E-4</v>
      </c>
      <c r="V80" s="34">
        <v>1.0515046296296296E-4</v>
      </c>
      <c r="W80" s="34">
        <v>6.174768518518518E-4</v>
      </c>
      <c r="X80" s="34">
        <v>0</v>
      </c>
      <c r="Y80" s="34">
        <f t="shared" si="333"/>
        <v>5.1616236772486771E-5</v>
      </c>
      <c r="Z80" s="34">
        <f t="shared" si="334"/>
        <v>3.5050154320987655E-5</v>
      </c>
      <c r="AA80" s="34">
        <f t="shared" si="335"/>
        <v>5.6134259259259252E-5</v>
      </c>
      <c r="AB80" s="35">
        <f t="shared" si="336"/>
        <v>0</v>
      </c>
      <c r="AC80">
        <v>1</v>
      </c>
      <c r="AD80">
        <v>0</v>
      </c>
      <c r="AE80">
        <v>8</v>
      </c>
      <c r="AF80">
        <v>7</v>
      </c>
      <c r="AG80" s="34">
        <v>4.4509259259259263E-4</v>
      </c>
      <c r="AH80" s="34">
        <v>6.2337962962962973E-5</v>
      </c>
      <c r="AI80" s="34">
        <v>3.7752314814814815E-4</v>
      </c>
      <c r="AJ80" s="34">
        <v>0</v>
      </c>
      <c r="AK80" s="34">
        <f t="shared" si="337"/>
        <v>5.5636574074074079E-5</v>
      </c>
      <c r="AL80" s="34">
        <f t="shared" si="338"/>
        <v>6.2337962962962973E-5</v>
      </c>
      <c r="AM80" s="34">
        <f t="shared" si="339"/>
        <v>5.3931878306878306E-5</v>
      </c>
      <c r="AN80" s="35">
        <f t="shared" si="340"/>
        <v>0</v>
      </c>
      <c r="AO80">
        <v>2</v>
      </c>
      <c r="AP80">
        <v>0</v>
      </c>
      <c r="AQ80">
        <v>6</v>
      </c>
      <c r="AR80">
        <v>4</v>
      </c>
      <c r="AS80" s="34">
        <v>2.7753472222222226E-4</v>
      </c>
      <c r="AT80" s="34">
        <v>3.7581018518518517E-5</v>
      </c>
      <c r="AU80" s="34">
        <v>2.3995370370370368E-4</v>
      </c>
      <c r="AV80" s="34">
        <v>0</v>
      </c>
      <c r="AW80" s="34">
        <f t="shared" si="341"/>
        <v>4.625578703703704E-5</v>
      </c>
      <c r="AX80" s="34">
        <f t="shared" si="342"/>
        <v>1.8790509259259259E-5</v>
      </c>
      <c r="AY80" s="34">
        <f t="shared" si="343"/>
        <v>5.9988425925925919E-5</v>
      </c>
      <c r="AZ80" s="35">
        <f t="shared" si="344"/>
        <v>0</v>
      </c>
    </row>
    <row r="81" spans="1:253" ht="15.75" x14ac:dyDescent="0.25">
      <c r="A81" s="2" t="s">
        <v>104</v>
      </c>
      <c r="N81" s="17"/>
      <c r="P81" s="10" t="s">
        <v>116</v>
      </c>
      <c r="Q81">
        <v>11</v>
      </c>
      <c r="R81">
        <v>0</v>
      </c>
      <c r="S81">
        <v>22</v>
      </c>
      <c r="T81">
        <v>11</v>
      </c>
      <c r="U81" s="34">
        <v>8.2335648148148144E-4</v>
      </c>
      <c r="V81" s="34">
        <v>5.1087962962962968E-4</v>
      </c>
      <c r="W81" s="34">
        <v>3.1247685185185187E-4</v>
      </c>
      <c r="X81" s="34">
        <v>0</v>
      </c>
      <c r="Y81" s="34">
        <f t="shared" si="333"/>
        <v>3.7425294612794611E-5</v>
      </c>
      <c r="Z81" s="34">
        <f t="shared" si="334"/>
        <v>4.6443602693602696E-5</v>
      </c>
      <c r="AA81" s="34">
        <f t="shared" si="335"/>
        <v>2.8406986531986533E-5</v>
      </c>
      <c r="AB81" s="35">
        <f t="shared" si="336"/>
        <v>0</v>
      </c>
      <c r="AC81">
        <v>6</v>
      </c>
      <c r="AD81">
        <v>0</v>
      </c>
      <c r="AE81">
        <v>11</v>
      </c>
      <c r="AF81">
        <v>5</v>
      </c>
      <c r="AG81" s="34">
        <v>1.44375E-4</v>
      </c>
      <c r="AH81" s="34">
        <v>8.7534722222222232E-5</v>
      </c>
      <c r="AI81" s="34">
        <v>5.6840277777777774E-5</v>
      </c>
      <c r="AJ81" s="34">
        <v>0</v>
      </c>
      <c r="AK81" s="34">
        <f t="shared" si="337"/>
        <v>1.3125000000000001E-5</v>
      </c>
      <c r="AL81" s="34">
        <f t="shared" si="338"/>
        <v>1.4589120370370373E-5</v>
      </c>
      <c r="AM81" s="34">
        <f t="shared" si="339"/>
        <v>1.1368055555555555E-5</v>
      </c>
      <c r="AN81" s="35">
        <f t="shared" si="340"/>
        <v>0</v>
      </c>
      <c r="AO81">
        <v>5</v>
      </c>
      <c r="AP81">
        <v>0</v>
      </c>
      <c r="AQ81">
        <v>11</v>
      </c>
      <c r="AR81">
        <v>6</v>
      </c>
      <c r="AS81" s="34">
        <v>6.7898148148148147E-4</v>
      </c>
      <c r="AT81" s="34">
        <v>4.2334490740740738E-4</v>
      </c>
      <c r="AU81" s="34">
        <v>2.5563657407407409E-4</v>
      </c>
      <c r="AV81" s="34">
        <v>0</v>
      </c>
      <c r="AW81" s="34">
        <f t="shared" si="341"/>
        <v>6.1725589225589228E-5</v>
      </c>
      <c r="AX81" s="34">
        <f t="shared" si="342"/>
        <v>8.4668981481481479E-5</v>
      </c>
      <c r="AY81" s="34">
        <f t="shared" si="343"/>
        <v>4.2606095679012346E-5</v>
      </c>
      <c r="AZ81" s="35">
        <f t="shared" si="344"/>
        <v>0</v>
      </c>
    </row>
    <row r="82" spans="1:253" x14ac:dyDescent="0.25">
      <c r="N82" s="14"/>
      <c r="P82" s="10" t="s">
        <v>95</v>
      </c>
      <c r="Q82">
        <v>5</v>
      </c>
      <c r="R82">
        <v>0</v>
      </c>
      <c r="S82">
        <v>16</v>
      </c>
      <c r="T82">
        <v>11</v>
      </c>
      <c r="U82" s="34">
        <v>3.0290509259259257E-4</v>
      </c>
      <c r="V82" s="34">
        <v>6.3819444444444457E-5</v>
      </c>
      <c r="W82" s="34">
        <v>2.3908564814814813E-4</v>
      </c>
      <c r="X82" s="34">
        <v>0</v>
      </c>
      <c r="Y82" s="34">
        <f t="shared" si="333"/>
        <v>1.8931568287037036E-5</v>
      </c>
      <c r="Z82" s="34">
        <f t="shared" si="334"/>
        <v>1.2763888888888891E-5</v>
      </c>
      <c r="AA82" s="34">
        <f t="shared" si="335"/>
        <v>2.1735058922558921E-5</v>
      </c>
      <c r="AB82" s="35">
        <f t="shared" si="336"/>
        <v>0</v>
      </c>
      <c r="AC82">
        <v>3</v>
      </c>
      <c r="AD82">
        <v>0</v>
      </c>
      <c r="AE82">
        <v>5</v>
      </c>
      <c r="AF82">
        <v>2</v>
      </c>
      <c r="AG82" s="34">
        <v>4.5902777777777786E-5</v>
      </c>
      <c r="AH82" s="34">
        <v>2.3726851851851847E-5</v>
      </c>
      <c r="AI82" s="34">
        <v>2.2175925925925925E-5</v>
      </c>
      <c r="AJ82" s="34">
        <v>0</v>
      </c>
      <c r="AK82" s="34">
        <f t="shared" si="337"/>
        <v>9.1805555555555575E-6</v>
      </c>
      <c r="AL82" s="34">
        <f t="shared" si="338"/>
        <v>7.9089506172839491E-6</v>
      </c>
      <c r="AM82" s="34">
        <f t="shared" si="339"/>
        <v>1.1087962962962963E-5</v>
      </c>
      <c r="AN82" s="35">
        <f t="shared" si="340"/>
        <v>0</v>
      </c>
      <c r="AO82">
        <v>2</v>
      </c>
      <c r="AP82">
        <v>0</v>
      </c>
      <c r="AQ82">
        <v>11</v>
      </c>
      <c r="AR82">
        <v>9</v>
      </c>
      <c r="AS82" s="34">
        <v>2.5700231481481478E-4</v>
      </c>
      <c r="AT82" s="34">
        <v>4.0092592592592593E-5</v>
      </c>
      <c r="AU82" s="34">
        <v>2.1690972222222226E-4</v>
      </c>
      <c r="AV82" s="34">
        <v>0</v>
      </c>
      <c r="AW82" s="34">
        <f t="shared" si="341"/>
        <v>2.33638468013468E-5</v>
      </c>
      <c r="AX82" s="34">
        <f t="shared" si="342"/>
        <v>2.0046296296296296E-5</v>
      </c>
      <c r="AY82" s="34">
        <f t="shared" si="343"/>
        <v>2.4101080246913584E-5</v>
      </c>
      <c r="AZ82" s="35">
        <f t="shared" si="344"/>
        <v>0</v>
      </c>
      <c r="BF82" s="1"/>
      <c r="BS82" s="1"/>
      <c r="CF82" s="1"/>
      <c r="CS82" s="1"/>
      <c r="DF82" s="1"/>
      <c r="DS82" s="1"/>
      <c r="EF82" s="1"/>
      <c r="ES82" s="1"/>
      <c r="FF82" s="1"/>
      <c r="FS82" s="1"/>
      <c r="GF82" s="1"/>
      <c r="GS82" s="1"/>
      <c r="HF82" s="1"/>
      <c r="HS82" s="1"/>
      <c r="IF82" s="1"/>
      <c r="IS82" s="1"/>
    </row>
    <row r="83" spans="1:253" x14ac:dyDescent="0.25">
      <c r="A83" s="3" t="s">
        <v>2</v>
      </c>
      <c r="N83" s="18"/>
      <c r="P83" s="10" t="s">
        <v>96</v>
      </c>
      <c r="Q83">
        <v>0</v>
      </c>
      <c r="R83">
        <v>0</v>
      </c>
      <c r="S83">
        <v>0</v>
      </c>
      <c r="T83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5">
        <v>0</v>
      </c>
      <c r="AC83">
        <v>0</v>
      </c>
      <c r="AD83">
        <v>0</v>
      </c>
      <c r="AE83">
        <v>0</v>
      </c>
      <c r="AF83">
        <v>0</v>
      </c>
      <c r="AG83" s="34">
        <v>0</v>
      </c>
      <c r="AH83" s="34">
        <v>0</v>
      </c>
      <c r="AI83" s="34">
        <v>0</v>
      </c>
      <c r="AJ83" s="34">
        <v>0</v>
      </c>
      <c r="AK83" s="34">
        <v>0</v>
      </c>
      <c r="AL83" s="34">
        <v>0</v>
      </c>
      <c r="AM83" s="34">
        <v>0</v>
      </c>
      <c r="AN83" s="35">
        <v>0</v>
      </c>
      <c r="AO83">
        <v>0</v>
      </c>
      <c r="AP83">
        <v>0</v>
      </c>
      <c r="AQ83">
        <v>0</v>
      </c>
      <c r="AR83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f t="shared" si="341"/>
        <v>0</v>
      </c>
      <c r="AX83" s="34">
        <f t="shared" si="342"/>
        <v>0</v>
      </c>
      <c r="AY83" s="34">
        <f t="shared" si="343"/>
        <v>0</v>
      </c>
      <c r="AZ83" s="35">
        <f t="shared" si="344"/>
        <v>0</v>
      </c>
    </row>
    <row r="84" spans="1:253" x14ac:dyDescent="0.25">
      <c r="B84" s="4" t="s">
        <v>3</v>
      </c>
      <c r="C84" s="5" t="s">
        <v>4</v>
      </c>
      <c r="D84" s="5" t="s">
        <v>5</v>
      </c>
      <c r="E84" s="5" t="s">
        <v>6</v>
      </c>
      <c r="F84" s="4" t="s">
        <v>118</v>
      </c>
      <c r="G84" s="5" t="s">
        <v>119</v>
      </c>
      <c r="N84" s="14"/>
      <c r="P84" s="10" t="s">
        <v>99</v>
      </c>
      <c r="Q84">
        <v>10</v>
      </c>
      <c r="R84">
        <v>0</v>
      </c>
      <c r="S84">
        <v>26</v>
      </c>
      <c r="T84">
        <v>16</v>
      </c>
      <c r="U84" s="34">
        <v>8.0510416666666664E-4</v>
      </c>
      <c r="V84" s="34">
        <v>2.6379629629629632E-4</v>
      </c>
      <c r="W84" s="34">
        <v>5.4130787037037038E-4</v>
      </c>
      <c r="X84" s="34">
        <v>0</v>
      </c>
      <c r="Y84" s="34">
        <f t="shared" ref="Y84:Y88" si="345">IF(S84&lt;&gt;0,U84/S84,0)</f>
        <v>3.0965544871794872E-5</v>
      </c>
      <c r="Z84" s="34">
        <f t="shared" ref="Z84:Z88" si="346">IF(Q84&lt;&gt;0,V84/Q84,0)</f>
        <v>2.6379629629629632E-5</v>
      </c>
      <c r="AA84" s="34">
        <f t="shared" si="335"/>
        <v>3.3831741898148149E-5</v>
      </c>
      <c r="AB84" s="35">
        <f t="shared" si="336"/>
        <v>0</v>
      </c>
      <c r="AC84">
        <v>5</v>
      </c>
      <c r="AD84">
        <v>0</v>
      </c>
      <c r="AE84">
        <v>10</v>
      </c>
      <c r="AF84">
        <v>5</v>
      </c>
      <c r="AG84" s="34">
        <v>3.7391203703703702E-4</v>
      </c>
      <c r="AH84" s="34">
        <v>1.8474537037037038E-4</v>
      </c>
      <c r="AI84" s="34">
        <v>1.8916666666666669E-4</v>
      </c>
      <c r="AJ84" s="34">
        <v>0</v>
      </c>
      <c r="AK84" s="34">
        <f t="shared" ref="AK84:AK88" si="347">IF(AE84&lt;&gt;0,AG84/AE84,0)</f>
        <v>3.7391203703703701E-5</v>
      </c>
      <c r="AL84" s="34">
        <f t="shared" ref="AL84:AL88" si="348">IF(AC84&lt;&gt;0,AH84/AC84,0)</f>
        <v>3.6949074074074079E-5</v>
      </c>
      <c r="AM84" s="34">
        <f t="shared" ref="AM84:AM88" si="349">IF(AF84&lt;&gt;0,AI84/AF84,0)</f>
        <v>3.7833333333333336E-5</v>
      </c>
      <c r="AN84" s="35">
        <f t="shared" ref="AN84:AN88" si="350">IF(AF84&lt;&gt;0,AJ84/AF84,0)</f>
        <v>0</v>
      </c>
      <c r="AO84">
        <v>5</v>
      </c>
      <c r="AP84">
        <v>0</v>
      </c>
      <c r="AQ84">
        <v>16</v>
      </c>
      <c r="AR84">
        <v>11</v>
      </c>
      <c r="AS84" s="34">
        <v>4.3119212962962962E-4</v>
      </c>
      <c r="AT84" s="34">
        <v>7.9050925925925922E-5</v>
      </c>
      <c r="AU84" s="34">
        <v>3.5214120370370369E-4</v>
      </c>
      <c r="AV84" s="34">
        <v>0</v>
      </c>
      <c r="AW84" s="34">
        <f t="shared" si="341"/>
        <v>2.6949508101851851E-5</v>
      </c>
      <c r="AX84" s="34">
        <f t="shared" si="342"/>
        <v>1.5810185185185186E-5</v>
      </c>
      <c r="AY84" s="34">
        <f t="shared" si="343"/>
        <v>3.2012836700336698E-5</v>
      </c>
      <c r="AZ84" s="35">
        <f t="shared" si="344"/>
        <v>0</v>
      </c>
    </row>
    <row r="85" spans="1:253" x14ac:dyDescent="0.25">
      <c r="B85" t="s">
        <v>130</v>
      </c>
      <c r="C85" s="6">
        <v>26</v>
      </c>
      <c r="D85" s="6">
        <v>157</v>
      </c>
      <c r="E85" s="6">
        <v>57</v>
      </c>
      <c r="F85">
        <v>2173</v>
      </c>
      <c r="G85" s="6">
        <v>1</v>
      </c>
      <c r="N85" s="14"/>
      <c r="P85" s="10" t="s">
        <v>100</v>
      </c>
      <c r="Q85">
        <v>15</v>
      </c>
      <c r="R85">
        <v>1</v>
      </c>
      <c r="S85">
        <v>27</v>
      </c>
      <c r="T85">
        <v>11</v>
      </c>
      <c r="U85" s="34">
        <v>1.111388888888889E-3</v>
      </c>
      <c r="V85" s="34">
        <v>3.7483796296296305E-4</v>
      </c>
      <c r="W85" s="34">
        <v>6.8835648148148152E-4</v>
      </c>
      <c r="X85" s="34">
        <v>5.9768518518518515E-5</v>
      </c>
      <c r="Y85" s="34">
        <f t="shared" si="345"/>
        <v>4.1162551440329221E-5</v>
      </c>
      <c r="Z85" s="34">
        <f t="shared" si="346"/>
        <v>2.4989197530864205E-5</v>
      </c>
      <c r="AA85" s="34">
        <f t="shared" si="335"/>
        <v>6.2577861952861958E-5</v>
      </c>
      <c r="AB85" s="35">
        <f t="shared" si="336"/>
        <v>5.4335016835016832E-6</v>
      </c>
      <c r="AC85">
        <v>8</v>
      </c>
      <c r="AD85">
        <v>0</v>
      </c>
      <c r="AE85">
        <v>10</v>
      </c>
      <c r="AF85">
        <v>2</v>
      </c>
      <c r="AG85" s="34">
        <v>2.264351851851852E-4</v>
      </c>
      <c r="AH85" s="34">
        <v>1.5047453703703702E-4</v>
      </c>
      <c r="AI85" s="34">
        <v>7.5960648148148147E-5</v>
      </c>
      <c r="AJ85" s="34">
        <v>0</v>
      </c>
      <c r="AK85" s="34">
        <f t="shared" si="347"/>
        <v>2.264351851851852E-5</v>
      </c>
      <c r="AL85" s="34">
        <f t="shared" si="348"/>
        <v>1.8809317129629627E-5</v>
      </c>
      <c r="AM85" s="34">
        <f t="shared" si="349"/>
        <v>3.7980324074074073E-5</v>
      </c>
      <c r="AN85" s="35">
        <f t="shared" si="350"/>
        <v>0</v>
      </c>
      <c r="AO85">
        <v>7</v>
      </c>
      <c r="AP85">
        <v>1</v>
      </c>
      <c r="AQ85">
        <v>17</v>
      </c>
      <c r="AR85">
        <v>9</v>
      </c>
      <c r="AS85" s="34">
        <v>8.8495370370370366E-4</v>
      </c>
      <c r="AT85" s="34">
        <v>2.1278935185185184E-4</v>
      </c>
      <c r="AU85" s="34">
        <v>6.1239583333333339E-4</v>
      </c>
      <c r="AV85" s="34">
        <v>5.9768518518518515E-5</v>
      </c>
      <c r="AW85" s="34">
        <f t="shared" si="341"/>
        <v>5.2056100217864922E-5</v>
      </c>
      <c r="AX85" s="34">
        <f t="shared" si="342"/>
        <v>3.0398478835978835E-5</v>
      </c>
      <c r="AY85" s="34">
        <f t="shared" si="343"/>
        <v>6.8043981481481482E-5</v>
      </c>
      <c r="AZ85" s="35">
        <f t="shared" si="344"/>
        <v>5.9768518518518515E-5</v>
      </c>
    </row>
    <row r="86" spans="1:253" x14ac:dyDescent="0.25">
      <c r="N86" s="14"/>
      <c r="P86" s="10" t="s">
        <v>92</v>
      </c>
      <c r="Q86">
        <v>16</v>
      </c>
      <c r="R86">
        <v>0</v>
      </c>
      <c r="S86">
        <v>26</v>
      </c>
      <c r="T86">
        <v>10</v>
      </c>
      <c r="U86" s="34">
        <v>1.5317708333333336E-3</v>
      </c>
      <c r="V86" s="34">
        <v>1.1098611111111112E-3</v>
      </c>
      <c r="W86" s="34">
        <v>4.2190972222222223E-4</v>
      </c>
      <c r="X86" s="34">
        <v>0</v>
      </c>
      <c r="Y86" s="34">
        <f t="shared" si="345"/>
        <v>5.8914262820512829E-5</v>
      </c>
      <c r="Z86" s="34">
        <f t="shared" si="346"/>
        <v>6.9366319444444448E-5</v>
      </c>
      <c r="AA86" s="34">
        <f t="shared" si="335"/>
        <v>4.2190972222222224E-5</v>
      </c>
      <c r="AB86" s="35">
        <f t="shared" si="336"/>
        <v>0</v>
      </c>
      <c r="AC86">
        <v>6</v>
      </c>
      <c r="AD86">
        <v>0</v>
      </c>
      <c r="AE86">
        <v>11</v>
      </c>
      <c r="AF86">
        <v>5</v>
      </c>
      <c r="AG86" s="34">
        <v>5.9770833333333334E-4</v>
      </c>
      <c r="AH86" s="34">
        <v>4.1468749999999996E-4</v>
      </c>
      <c r="AI86" s="34">
        <v>1.8302083333333332E-4</v>
      </c>
      <c r="AJ86" s="34">
        <v>0</v>
      </c>
      <c r="AK86" s="34">
        <f t="shared" si="347"/>
        <v>5.433712121212121E-5</v>
      </c>
      <c r="AL86" s="34">
        <f t="shared" si="348"/>
        <v>6.9114583333333327E-5</v>
      </c>
      <c r="AM86" s="34">
        <f t="shared" si="349"/>
        <v>3.6604166666666664E-5</v>
      </c>
      <c r="AN86" s="35">
        <f t="shared" si="350"/>
        <v>0</v>
      </c>
      <c r="AO86">
        <v>10</v>
      </c>
      <c r="AP86">
        <v>0</v>
      </c>
      <c r="AQ86">
        <v>15</v>
      </c>
      <c r="AR86">
        <v>5</v>
      </c>
      <c r="AS86" s="34">
        <v>9.340625E-4</v>
      </c>
      <c r="AT86" s="34">
        <v>6.9517361111111114E-4</v>
      </c>
      <c r="AU86" s="34">
        <v>2.3888888888888893E-4</v>
      </c>
      <c r="AV86" s="34">
        <v>0</v>
      </c>
      <c r="AW86" s="34">
        <f t="shared" si="341"/>
        <v>6.2270833333333327E-5</v>
      </c>
      <c r="AX86" s="34">
        <f t="shared" si="342"/>
        <v>6.9517361111111112E-5</v>
      </c>
      <c r="AY86" s="34">
        <f t="shared" si="343"/>
        <v>4.7777777777777784E-5</v>
      </c>
      <c r="AZ86" s="35">
        <f t="shared" si="344"/>
        <v>0</v>
      </c>
    </row>
    <row r="87" spans="1:253" x14ac:dyDescent="0.25">
      <c r="N87" s="14"/>
      <c r="P87" s="10" t="s">
        <v>36</v>
      </c>
      <c r="Q87">
        <v>41</v>
      </c>
      <c r="R87">
        <v>0</v>
      </c>
      <c r="S87">
        <v>47</v>
      </c>
      <c r="T87">
        <v>6</v>
      </c>
      <c r="U87" s="34">
        <v>9.0200231481481479E-4</v>
      </c>
      <c r="V87" s="34">
        <v>8.3182870370370366E-4</v>
      </c>
      <c r="W87" s="34">
        <v>7.0173611111111117E-5</v>
      </c>
      <c r="X87" s="34">
        <v>0</v>
      </c>
      <c r="Y87" s="34">
        <f t="shared" si="345"/>
        <v>1.9191538613081165E-5</v>
      </c>
      <c r="Z87" s="34">
        <f t="shared" si="346"/>
        <v>2.0288504968383016E-5</v>
      </c>
      <c r="AA87" s="34">
        <f t="shared" si="335"/>
        <v>1.1695601851851853E-5</v>
      </c>
      <c r="AB87" s="35">
        <f t="shared" si="336"/>
        <v>0</v>
      </c>
      <c r="AC87">
        <v>18</v>
      </c>
      <c r="AD87">
        <v>0</v>
      </c>
      <c r="AE87">
        <v>19</v>
      </c>
      <c r="AF87">
        <v>1</v>
      </c>
      <c r="AG87" s="34">
        <v>1.4417824074074075E-4</v>
      </c>
      <c r="AH87" s="34">
        <v>1.3923611111111111E-4</v>
      </c>
      <c r="AI87" s="34">
        <v>4.9421296296296287E-6</v>
      </c>
      <c r="AJ87" s="34">
        <v>0</v>
      </c>
      <c r="AK87" s="34">
        <f t="shared" si="347"/>
        <v>7.5883284600389865E-6</v>
      </c>
      <c r="AL87" s="34">
        <f t="shared" si="348"/>
        <v>7.735339506172839E-6</v>
      </c>
      <c r="AM87" s="34">
        <f t="shared" si="349"/>
        <v>4.9421296296296287E-6</v>
      </c>
      <c r="AN87" s="35">
        <f t="shared" si="350"/>
        <v>0</v>
      </c>
      <c r="AO87">
        <v>23</v>
      </c>
      <c r="AP87">
        <v>0</v>
      </c>
      <c r="AQ87">
        <v>28</v>
      </c>
      <c r="AR87">
        <v>5</v>
      </c>
      <c r="AS87" s="34">
        <v>7.5782407407407406E-4</v>
      </c>
      <c r="AT87" s="34">
        <v>6.9259259259259263E-4</v>
      </c>
      <c r="AU87" s="34">
        <v>6.5231481481481488E-5</v>
      </c>
      <c r="AV87" s="34">
        <v>0</v>
      </c>
      <c r="AW87" s="34">
        <f t="shared" si="341"/>
        <v>2.7065145502645501E-5</v>
      </c>
      <c r="AX87" s="34">
        <f t="shared" si="342"/>
        <v>3.0112721417069246E-5</v>
      </c>
      <c r="AY87" s="34">
        <f t="shared" si="343"/>
        <v>1.3046296296296297E-5</v>
      </c>
      <c r="AZ87" s="35">
        <f t="shared" si="344"/>
        <v>0</v>
      </c>
    </row>
    <row r="88" spans="1:253" ht="15.75" x14ac:dyDescent="0.25">
      <c r="A88" s="8" t="s">
        <v>14</v>
      </c>
      <c r="B88" t="s">
        <v>121</v>
      </c>
      <c r="C88">
        <v>1</v>
      </c>
      <c r="N88" s="19"/>
      <c r="P88" s="10" t="s">
        <v>94</v>
      </c>
      <c r="Q88">
        <v>3</v>
      </c>
      <c r="R88">
        <v>0</v>
      </c>
      <c r="S88">
        <v>10</v>
      </c>
      <c r="T88">
        <v>7</v>
      </c>
      <c r="U88" s="34">
        <v>6.3115740740740743E-4</v>
      </c>
      <c r="V88" s="34">
        <v>2.0611111111111112E-4</v>
      </c>
      <c r="W88" s="34">
        <v>4.2504629629629625E-4</v>
      </c>
      <c r="X88" s="34">
        <v>0</v>
      </c>
      <c r="Y88" s="34">
        <f t="shared" si="345"/>
        <v>6.311574074074074E-5</v>
      </c>
      <c r="Z88" s="34">
        <f t="shared" si="346"/>
        <v>6.8703703703703703E-5</v>
      </c>
      <c r="AA88" s="34">
        <f t="shared" si="335"/>
        <v>6.0720899470899463E-5</v>
      </c>
      <c r="AB88" s="35">
        <f t="shared" si="336"/>
        <v>0</v>
      </c>
      <c r="AC88">
        <v>1</v>
      </c>
      <c r="AD88">
        <v>0</v>
      </c>
      <c r="AE88">
        <v>6</v>
      </c>
      <c r="AF88">
        <v>5</v>
      </c>
      <c r="AG88" s="34">
        <v>2.756134259259259E-4</v>
      </c>
      <c r="AH88" s="34">
        <v>2.0000000000000002E-5</v>
      </c>
      <c r="AI88" s="34">
        <v>2.5561342592592595E-4</v>
      </c>
      <c r="AJ88" s="34">
        <v>0</v>
      </c>
      <c r="AK88" s="34">
        <f t="shared" si="347"/>
        <v>4.5935570987654314E-5</v>
      </c>
      <c r="AL88" s="34">
        <f t="shared" si="348"/>
        <v>2.0000000000000002E-5</v>
      </c>
      <c r="AM88" s="34">
        <f t="shared" si="349"/>
        <v>5.112268518518519E-5</v>
      </c>
      <c r="AN88" s="35">
        <f t="shared" si="350"/>
        <v>0</v>
      </c>
      <c r="AO88">
        <v>2</v>
      </c>
      <c r="AP88">
        <v>0</v>
      </c>
      <c r="AQ88">
        <v>4</v>
      </c>
      <c r="AR88">
        <v>2</v>
      </c>
      <c r="AS88" s="34">
        <v>3.5554398148148148E-4</v>
      </c>
      <c r="AT88" s="34">
        <v>1.8611111111111107E-4</v>
      </c>
      <c r="AU88" s="34">
        <v>1.6943287037037035E-4</v>
      </c>
      <c r="AV88" s="34">
        <v>0</v>
      </c>
      <c r="AW88" s="34">
        <f t="shared" si="341"/>
        <v>8.8885995370370369E-5</v>
      </c>
      <c r="AX88" s="34">
        <f t="shared" si="342"/>
        <v>9.3055555555555535E-5</v>
      </c>
      <c r="AY88" s="34">
        <f t="shared" si="343"/>
        <v>8.4716435185185177E-5</v>
      </c>
      <c r="AZ88" s="35">
        <f t="shared" si="344"/>
        <v>0</v>
      </c>
    </row>
    <row r="89" spans="1:253" x14ac:dyDescent="0.25">
      <c r="N89" s="14"/>
      <c r="AH89" s="34"/>
    </row>
    <row r="90" spans="1:253" ht="15.75" thickBot="1" x14ac:dyDescent="0.3">
      <c r="A90" s="3" t="s">
        <v>7</v>
      </c>
      <c r="N90" s="18"/>
      <c r="O90" s="43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4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44"/>
      <c r="AT90" s="7"/>
      <c r="AU90" s="7"/>
      <c r="AV90" s="7"/>
      <c r="AW90" s="7"/>
      <c r="AX90" s="7"/>
      <c r="AY90" s="7"/>
      <c r="AZ90" s="7"/>
      <c r="BF90" s="1"/>
      <c r="BS90" s="1"/>
      <c r="CF90" s="1"/>
      <c r="CS90" s="1"/>
      <c r="DF90" s="1"/>
      <c r="DS90" s="1"/>
      <c r="EF90" s="1"/>
      <c r="ES90" s="1"/>
      <c r="FF90" s="1"/>
      <c r="FS90" s="1"/>
      <c r="GF90" s="1"/>
      <c r="GS90" s="1"/>
      <c r="HF90" s="1"/>
      <c r="HS90" s="1"/>
      <c r="IF90" s="1"/>
      <c r="IS90" s="1"/>
    </row>
    <row r="91" spans="1:253" x14ac:dyDescent="0.25">
      <c r="B91" s="4" t="s">
        <v>8</v>
      </c>
      <c r="C91" s="5" t="s">
        <v>9</v>
      </c>
      <c r="D91" s="5" t="s">
        <v>10</v>
      </c>
      <c r="E91" s="5" t="s">
        <v>11</v>
      </c>
      <c r="F91" s="5" t="s">
        <v>12</v>
      </c>
      <c r="G91" s="11" t="s">
        <v>13</v>
      </c>
      <c r="H91" s="9" t="s">
        <v>15</v>
      </c>
      <c r="I91" s="5" t="s">
        <v>16</v>
      </c>
      <c r="J91" s="5" t="s">
        <v>17</v>
      </c>
      <c r="K91" s="5" t="s">
        <v>18</v>
      </c>
      <c r="L91" s="5" t="s">
        <v>19</v>
      </c>
      <c r="M91" s="5" t="s">
        <v>120</v>
      </c>
      <c r="N91" s="14"/>
    </row>
    <row r="92" spans="1:253" x14ac:dyDescent="0.25">
      <c r="B92" s="23">
        <v>608</v>
      </c>
      <c r="C92" s="24">
        <v>114.8</v>
      </c>
      <c r="D92" s="24">
        <v>33.9</v>
      </c>
      <c r="E92" s="24">
        <v>14.5</v>
      </c>
      <c r="F92" s="24">
        <v>6.4</v>
      </c>
      <c r="G92" s="25">
        <v>1.3</v>
      </c>
      <c r="H92" s="10">
        <v>2</v>
      </c>
      <c r="I92" s="6">
        <v>0</v>
      </c>
      <c r="J92" s="6">
        <v>0</v>
      </c>
      <c r="K92" s="6">
        <v>1</v>
      </c>
      <c r="L92" s="6">
        <v>-3</v>
      </c>
      <c r="M92" s="6">
        <v>1</v>
      </c>
      <c r="N92" s="14"/>
      <c r="O92" t="s">
        <v>140</v>
      </c>
    </row>
    <row r="93" spans="1:253" x14ac:dyDescent="0.25">
      <c r="A93" t="s">
        <v>129</v>
      </c>
      <c r="B93">
        <f>B92/F85</f>
        <v>0.27979751495628163</v>
      </c>
      <c r="C93" s="26">
        <f>C92*4/B92</f>
        <v>0.75526315789473686</v>
      </c>
      <c r="D93">
        <f>D92*4/B92</f>
        <v>0.22302631578947368</v>
      </c>
      <c r="E93" s="26">
        <f>E92*4/B92</f>
        <v>9.5394736842105268E-2</v>
      </c>
      <c r="F93" s="26">
        <f>F92*9/B92</f>
        <v>9.4736842105263161E-2</v>
      </c>
      <c r="G93" s="28">
        <f>G92*9/B92</f>
        <v>1.924342105263158E-2</v>
      </c>
      <c r="H93" s="10"/>
      <c r="N93" s="14"/>
      <c r="P93" s="9" t="s">
        <v>123</v>
      </c>
      <c r="Q93" s="9" t="s">
        <v>124</v>
      </c>
      <c r="R93" s="9" t="s">
        <v>125</v>
      </c>
      <c r="S93" s="9" t="s">
        <v>126</v>
      </c>
      <c r="T93" s="9" t="s">
        <v>127</v>
      </c>
      <c r="U93" s="22" t="s">
        <v>128</v>
      </c>
      <c r="V93" s="9" t="s">
        <v>15</v>
      </c>
      <c r="W93" s="5" t="s">
        <v>16</v>
      </c>
      <c r="X93" s="5" t="s">
        <v>17</v>
      </c>
      <c r="Y93" s="5" t="s">
        <v>18</v>
      </c>
      <c r="Z93" s="5" t="s">
        <v>19</v>
      </c>
      <c r="AA93" s="5" t="s">
        <v>120</v>
      </c>
    </row>
    <row r="94" spans="1:253" ht="15.75" x14ac:dyDescent="0.25">
      <c r="A94" s="8"/>
      <c r="N94" s="18"/>
      <c r="P94">
        <f t="shared" ref="P94:V94" si="351">(B25+B51+B77+B103+B129+B155+B181+B207+B233+B259+B285+B311+B337+B363+B389)/15</f>
        <v>274.06666666666666</v>
      </c>
      <c r="Q94">
        <f t="shared" si="351"/>
        <v>26.493333333333339</v>
      </c>
      <c r="R94">
        <f t="shared" si="351"/>
        <v>16.706666666666663</v>
      </c>
      <c r="S94">
        <f t="shared" si="351"/>
        <v>25.98</v>
      </c>
      <c r="T94">
        <f t="shared" si="351"/>
        <v>7.5866666666666678</v>
      </c>
      <c r="U94">
        <f t="shared" si="351"/>
        <v>5.0333333333333332</v>
      </c>
      <c r="V94">
        <f t="shared" si="351"/>
        <v>1.4</v>
      </c>
      <c r="W94">
        <f t="shared" ref="W94:AA94" si="352">(I25+I51+I77+I103+I129+I155+I181+I207+I233+I259+I285+I311+I337+I363+I389)/15</f>
        <v>6.6666666666666666E-2</v>
      </c>
      <c r="X94">
        <f t="shared" si="352"/>
        <v>0.8666666666666667</v>
      </c>
      <c r="Y94">
        <f t="shared" si="352"/>
        <v>0.46666666666666667</v>
      </c>
      <c r="Z94">
        <f t="shared" si="352"/>
        <v>-0.3013333333333334</v>
      </c>
      <c r="AA94">
        <f t="shared" si="352"/>
        <v>0.6</v>
      </c>
    </row>
    <row r="95" spans="1:253" ht="15.75" x14ac:dyDescent="0.25">
      <c r="A95" s="8" t="s">
        <v>101</v>
      </c>
      <c r="B95" t="s">
        <v>121</v>
      </c>
      <c r="C95">
        <v>2</v>
      </c>
      <c r="N95" s="18"/>
      <c r="P95">
        <f>(B26+B52+B78+B104+B130+B156+B182+B208+B234+B260+B286+B312+B338+B364+B390)/15</f>
        <v>0.11448146350890351</v>
      </c>
      <c r="Q95">
        <f t="shared" ref="Q95:U95" si="353">(C26+C52+C78+C104+C130+C156+C182+C208+C234+C260+C286+C312+C338+C364+C390)/15</f>
        <v>-7.4951660814284466E-3</v>
      </c>
      <c r="R95">
        <f t="shared" si="353"/>
        <v>2.3071172315200048E-2</v>
      </c>
      <c r="S95">
        <f t="shared" si="353"/>
        <v>2.2430006220841511E-2</v>
      </c>
      <c r="T95">
        <f t="shared" si="353"/>
        <v>-2.855851005737577E-3</v>
      </c>
      <c r="U95">
        <f t="shared" si="353"/>
        <v>1.9614971241148226E-3</v>
      </c>
    </row>
    <row r="96" spans="1:253" x14ac:dyDescent="0.25">
      <c r="N96" s="14"/>
    </row>
    <row r="97" spans="1:257" ht="15.75" x14ac:dyDescent="0.25">
      <c r="A97" s="3" t="s">
        <v>7</v>
      </c>
      <c r="N97" s="20"/>
    </row>
    <row r="98" spans="1:257" x14ac:dyDescent="0.25">
      <c r="B98" s="4" t="s">
        <v>8</v>
      </c>
      <c r="C98" s="5" t="s">
        <v>9</v>
      </c>
      <c r="D98" s="5" t="s">
        <v>10</v>
      </c>
      <c r="E98" s="5" t="s">
        <v>11</v>
      </c>
      <c r="F98" s="5" t="s">
        <v>12</v>
      </c>
      <c r="G98" s="11" t="s">
        <v>13</v>
      </c>
      <c r="H98" s="9" t="s">
        <v>15</v>
      </c>
      <c r="I98" s="5" t="s">
        <v>16</v>
      </c>
      <c r="J98" s="5" t="s">
        <v>17</v>
      </c>
      <c r="K98" s="5" t="s">
        <v>18</v>
      </c>
      <c r="L98" s="5" t="s">
        <v>19</v>
      </c>
      <c r="M98" s="5" t="s">
        <v>120</v>
      </c>
      <c r="N98" s="21"/>
      <c r="O98" t="s">
        <v>141</v>
      </c>
    </row>
    <row r="99" spans="1:257" x14ac:dyDescent="0.25">
      <c r="B99" s="29">
        <v>836</v>
      </c>
      <c r="C99" s="6">
        <v>102.2</v>
      </c>
      <c r="D99" s="6">
        <v>64.900000000000006</v>
      </c>
      <c r="E99" s="6">
        <v>57</v>
      </c>
      <c r="F99" s="6">
        <v>19.7</v>
      </c>
      <c r="G99" s="12">
        <v>7.5</v>
      </c>
      <c r="H99" s="10">
        <v>4</v>
      </c>
      <c r="I99" s="6">
        <v>0</v>
      </c>
      <c r="J99" s="6">
        <v>1</v>
      </c>
      <c r="K99" s="6">
        <v>2</v>
      </c>
      <c r="L99" s="6">
        <v>5</v>
      </c>
      <c r="M99" s="6">
        <v>1</v>
      </c>
      <c r="N99" s="14"/>
      <c r="P99" s="9" t="s">
        <v>123</v>
      </c>
      <c r="Q99" s="9" t="s">
        <v>124</v>
      </c>
      <c r="R99" s="9" t="s">
        <v>125</v>
      </c>
      <c r="S99" s="9" t="s">
        <v>126</v>
      </c>
      <c r="T99" s="9" t="s">
        <v>127</v>
      </c>
      <c r="U99" s="22" t="s">
        <v>128</v>
      </c>
      <c r="V99" s="9" t="s">
        <v>15</v>
      </c>
      <c r="W99" s="5" t="s">
        <v>16</v>
      </c>
      <c r="X99" s="5" t="s">
        <v>17</v>
      </c>
      <c r="Y99" s="5" t="s">
        <v>18</v>
      </c>
      <c r="Z99" s="5" t="s">
        <v>19</v>
      </c>
      <c r="AA99" s="5" t="s">
        <v>120</v>
      </c>
    </row>
    <row r="100" spans="1:257" x14ac:dyDescent="0.25">
      <c r="A100" t="s">
        <v>129</v>
      </c>
      <c r="B100">
        <f>B99/F85</f>
        <v>0.38472158306488724</v>
      </c>
      <c r="C100" s="26">
        <f>C99*4/B99</f>
        <v>0.48899521531100482</v>
      </c>
      <c r="D100" s="27">
        <f>D99*4/B99</f>
        <v>0.31052631578947371</v>
      </c>
      <c r="E100" s="26">
        <f>E99*4/B99</f>
        <v>0.27272727272727271</v>
      </c>
      <c r="F100" s="26">
        <f>F99*9/B99</f>
        <v>0.21208133971291865</v>
      </c>
      <c r="G100" s="28">
        <f>G99*9/B99</f>
        <v>8.0741626794258378E-2</v>
      </c>
      <c r="N100" s="14"/>
      <c r="P100">
        <f>(B25+B51+B77+B103+B181+B207+B233+B311+B337+B389)/10</f>
        <v>198.5</v>
      </c>
      <c r="Q100">
        <f t="shared" ref="Q100:AA100" si="354">(C25+C51+C77+C103+C181+C207+C233+C311+C337+C389)/10</f>
        <v>3.2600000000000064</v>
      </c>
      <c r="R100">
        <f t="shared" si="354"/>
        <v>21.659999999999997</v>
      </c>
      <c r="S100">
        <f t="shared" si="354"/>
        <v>21.380000000000003</v>
      </c>
      <c r="T100">
        <f t="shared" si="354"/>
        <v>13.140000000000004</v>
      </c>
      <c r="U100">
        <f t="shared" si="354"/>
        <v>6.01</v>
      </c>
      <c r="V100">
        <f t="shared" si="354"/>
        <v>1.2</v>
      </c>
      <c r="W100">
        <f t="shared" si="354"/>
        <v>0.1</v>
      </c>
      <c r="X100">
        <f t="shared" si="354"/>
        <v>-0.3</v>
      </c>
      <c r="Y100">
        <f t="shared" si="354"/>
        <v>0.9</v>
      </c>
      <c r="Z100">
        <f t="shared" si="354"/>
        <v>1.7777999999999998</v>
      </c>
      <c r="AA100">
        <f t="shared" si="354"/>
        <v>0.5</v>
      </c>
    </row>
    <row r="101" spans="1:257" x14ac:dyDescent="0.25">
      <c r="N101" s="14"/>
      <c r="P101">
        <f>(B26+B52+B78+B104+B182+B208+B234+B312+B338+B390)/10</f>
        <v>8.9305103918209852E-2</v>
      </c>
      <c r="Q101">
        <f t="shared" ref="Q101:U101" si="355">(C26+C52+C78+C104+C182+C208+C234+C312+C338+C390)/10</f>
        <v>-3.7117429113950051E-2</v>
      </c>
      <c r="R101">
        <f t="shared" si="355"/>
        <v>3.6606891550567552E-2</v>
      </c>
      <c r="S101">
        <f t="shared" si="355"/>
        <v>2.7883064272163104E-2</v>
      </c>
      <c r="T101">
        <f t="shared" si="355"/>
        <v>2.5992232926714771E-2</v>
      </c>
      <c r="U101">
        <f t="shared" si="355"/>
        <v>1.220479701770447E-2</v>
      </c>
    </row>
    <row r="102" spans="1:257" x14ac:dyDescent="0.25">
      <c r="A102" s="3" t="s">
        <v>122</v>
      </c>
      <c r="B102" s="9" t="s">
        <v>123</v>
      </c>
      <c r="C102" s="9" t="s">
        <v>124</v>
      </c>
      <c r="D102" s="9" t="s">
        <v>125</v>
      </c>
      <c r="E102" s="9" t="s">
        <v>126</v>
      </c>
      <c r="F102" s="9" t="s">
        <v>127</v>
      </c>
      <c r="G102" s="22" t="s">
        <v>128</v>
      </c>
      <c r="H102" s="9" t="s">
        <v>15</v>
      </c>
      <c r="I102" s="5" t="s">
        <v>16</v>
      </c>
      <c r="J102" s="5" t="s">
        <v>17</v>
      </c>
      <c r="K102" s="5" t="s">
        <v>18</v>
      </c>
      <c r="L102" s="5" t="s">
        <v>19</v>
      </c>
      <c r="M102" s="5" t="s">
        <v>120</v>
      </c>
      <c r="N102" s="14"/>
    </row>
    <row r="103" spans="1:257" ht="15.75" x14ac:dyDescent="0.25">
      <c r="A103" s="2"/>
      <c r="B103" s="10">
        <f t="shared" ref="B103:M103" si="356">IF($C95=2,B99-B92,B92-B99)</f>
        <v>228</v>
      </c>
      <c r="C103" s="10">
        <f t="shared" si="356"/>
        <v>-12.599999999999994</v>
      </c>
      <c r="D103" s="10">
        <f t="shared" si="356"/>
        <v>31.000000000000007</v>
      </c>
      <c r="E103" s="10">
        <f t="shared" si="356"/>
        <v>42.5</v>
      </c>
      <c r="F103" s="10">
        <f t="shared" si="356"/>
        <v>13.299999999999999</v>
      </c>
      <c r="G103" s="10">
        <f t="shared" si="356"/>
        <v>6.2</v>
      </c>
      <c r="H103" s="10">
        <f t="shared" si="356"/>
        <v>2</v>
      </c>
      <c r="I103" s="10">
        <f t="shared" si="356"/>
        <v>0</v>
      </c>
      <c r="J103" s="10">
        <f t="shared" si="356"/>
        <v>1</v>
      </c>
      <c r="K103" s="10">
        <f t="shared" si="356"/>
        <v>1</v>
      </c>
      <c r="L103" s="10">
        <f t="shared" si="356"/>
        <v>8</v>
      </c>
      <c r="M103" s="10">
        <f t="shared" si="356"/>
        <v>0</v>
      </c>
      <c r="N103" s="17"/>
    </row>
    <row r="104" spans="1:257" ht="15.75" x14ac:dyDescent="0.25">
      <c r="B104" s="10">
        <f t="shared" ref="B104:G104" si="357">IF($C95=2,B100-B93,B93-B100)</f>
        <v>0.10492406810860561</v>
      </c>
      <c r="C104" s="10">
        <f t="shared" si="357"/>
        <v>-0.26626794258373204</v>
      </c>
      <c r="D104" s="10">
        <f t="shared" si="357"/>
        <v>8.7500000000000022E-2</v>
      </c>
      <c r="E104" s="10">
        <f t="shared" si="357"/>
        <v>0.17733253588516745</v>
      </c>
      <c r="F104" s="10">
        <f t="shared" si="357"/>
        <v>0.11734449760765549</v>
      </c>
      <c r="G104" s="10">
        <f t="shared" si="357"/>
        <v>6.1498205741626802E-2</v>
      </c>
      <c r="N104" s="14"/>
      <c r="O104" t="s">
        <v>142</v>
      </c>
      <c r="AF104" s="8"/>
      <c r="AS104" s="8"/>
      <c r="BF104" s="8"/>
      <c r="BS104" s="8"/>
      <c r="CF104" s="8"/>
      <c r="CS104" s="8"/>
      <c r="DF104" s="8"/>
      <c r="DS104" s="8"/>
      <c r="EF104" s="8"/>
      <c r="ES104" s="8"/>
      <c r="FF104" s="8"/>
      <c r="FS104" s="8"/>
      <c r="GF104" s="8"/>
      <c r="GS104" s="8"/>
      <c r="HF104" s="8"/>
      <c r="HS104" s="8"/>
      <c r="IF104" s="8"/>
      <c r="IS104" s="8"/>
    </row>
    <row r="105" spans="1:257" ht="15.75" thickBo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5"/>
      <c r="P105" s="9" t="s">
        <v>123</v>
      </c>
      <c r="Q105" s="9" t="s">
        <v>124</v>
      </c>
      <c r="R105" s="9" t="s">
        <v>125</v>
      </c>
      <c r="S105" s="9" t="s">
        <v>126</v>
      </c>
      <c r="T105" s="9" t="s">
        <v>127</v>
      </c>
      <c r="U105" s="22" t="s">
        <v>128</v>
      </c>
      <c r="V105" s="9" t="s">
        <v>15</v>
      </c>
      <c r="W105" s="5" t="s">
        <v>16</v>
      </c>
      <c r="X105" s="5" t="s">
        <v>17</v>
      </c>
      <c r="Y105" s="5" t="s">
        <v>18</v>
      </c>
      <c r="Z105" s="5" t="s">
        <v>19</v>
      </c>
      <c r="AA105" s="5" t="s">
        <v>120</v>
      </c>
    </row>
    <row r="106" spans="1:257" x14ac:dyDescent="0.25">
      <c r="A106" s="3"/>
      <c r="N106" s="18"/>
      <c r="P106">
        <f>(B129+B155+B259+B285+B363)/5</f>
        <v>425.2</v>
      </c>
      <c r="Q106">
        <f t="shared" ref="Q106:AA106" si="358">(C129+C155+C259+C285+C363)/5</f>
        <v>72.960000000000008</v>
      </c>
      <c r="R106">
        <f t="shared" si="358"/>
        <v>6.7999999999999954</v>
      </c>
      <c r="S106">
        <f t="shared" si="358"/>
        <v>35.18</v>
      </c>
      <c r="T106">
        <f t="shared" si="358"/>
        <v>-3.5200000000000018</v>
      </c>
      <c r="U106">
        <f t="shared" si="358"/>
        <v>3.0799999999999996</v>
      </c>
      <c r="V106">
        <f t="shared" si="358"/>
        <v>1.8</v>
      </c>
      <c r="W106">
        <f t="shared" si="358"/>
        <v>0</v>
      </c>
      <c r="X106">
        <f t="shared" si="358"/>
        <v>3.2</v>
      </c>
      <c r="Y106">
        <f t="shared" si="358"/>
        <v>-0.4</v>
      </c>
      <c r="Z106">
        <f t="shared" si="358"/>
        <v>-4.4596</v>
      </c>
      <c r="AA106">
        <f t="shared" si="358"/>
        <v>0.8</v>
      </c>
      <c r="AF106" s="3"/>
      <c r="AS106" s="3"/>
      <c r="BF106" s="3"/>
      <c r="BS106" s="3"/>
      <c r="CF106" s="3"/>
      <c r="CS106" s="3"/>
      <c r="DF106" s="3"/>
      <c r="DS106" s="3"/>
      <c r="EF106" s="3"/>
      <c r="ES106" s="3"/>
      <c r="FF106" s="3"/>
      <c r="FS106" s="3"/>
      <c r="GF106" s="3"/>
      <c r="GS106" s="3"/>
      <c r="HF106" s="3"/>
      <c r="HS106" s="3"/>
      <c r="IF106" s="3"/>
      <c r="IS106" s="3"/>
    </row>
    <row r="107" spans="1:257" ht="15.75" x14ac:dyDescent="0.25">
      <c r="A107" s="2" t="s">
        <v>105</v>
      </c>
      <c r="N107" s="17"/>
      <c r="P107">
        <f>(B130+B156+B260+B286+B364)/5</f>
        <v>0.16483418269029076</v>
      </c>
      <c r="Q107">
        <f t="shared" ref="Q107:U107" si="359">(C130+C156+C260+C286+C364)/5</f>
        <v>5.1749359983614761E-2</v>
      </c>
      <c r="R107">
        <f t="shared" si="359"/>
        <v>-4.0002661555349761E-3</v>
      </c>
      <c r="S107">
        <f t="shared" si="359"/>
        <v>1.1523890118198312E-2</v>
      </c>
      <c r="T107">
        <f t="shared" si="359"/>
        <v>-6.055201887064228E-2</v>
      </c>
      <c r="U107">
        <f t="shared" si="359"/>
        <v>-1.8525102663064466E-2</v>
      </c>
    </row>
    <row r="108" spans="1:257" x14ac:dyDescent="0.25">
      <c r="N108" s="14"/>
    </row>
    <row r="109" spans="1:257" ht="15.75" thickBot="1" x14ac:dyDescent="0.3">
      <c r="A109" s="3" t="s">
        <v>2</v>
      </c>
      <c r="N109" s="18"/>
      <c r="O109" s="43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257" x14ac:dyDescent="0.25">
      <c r="B110" s="4" t="s">
        <v>3</v>
      </c>
      <c r="C110" s="5" t="s">
        <v>4</v>
      </c>
      <c r="D110" s="5" t="s">
        <v>5</v>
      </c>
      <c r="E110" s="5" t="s">
        <v>6</v>
      </c>
      <c r="F110" s="4" t="s">
        <v>118</v>
      </c>
      <c r="G110" s="5" t="s">
        <v>119</v>
      </c>
      <c r="N110" s="14"/>
      <c r="O110" s="3"/>
      <c r="AF110" s="48"/>
      <c r="AG110" s="48"/>
      <c r="AS110" s="48"/>
      <c r="AT110" s="48"/>
      <c r="BF110" s="48"/>
      <c r="BG110" s="48"/>
      <c r="BS110" s="48"/>
      <c r="BT110" s="48"/>
      <c r="CF110" s="48"/>
      <c r="CG110" s="48"/>
      <c r="CS110" s="48"/>
      <c r="CT110" s="48"/>
      <c r="DF110" s="48"/>
      <c r="DG110" s="48"/>
      <c r="DS110" s="48"/>
      <c r="DT110" s="48"/>
      <c r="EF110" s="48"/>
      <c r="EG110" s="48"/>
      <c r="ES110" s="48"/>
      <c r="ET110" s="48"/>
      <c r="FF110" s="48"/>
      <c r="FG110" s="48"/>
      <c r="FS110" s="48"/>
      <c r="FT110" s="48"/>
      <c r="GF110" s="48"/>
      <c r="GG110" s="48"/>
      <c r="GS110" s="48"/>
      <c r="GT110" s="48"/>
      <c r="HF110" s="48"/>
      <c r="HG110" s="48"/>
      <c r="HS110" s="48"/>
      <c r="HT110" s="48"/>
      <c r="IF110" s="48"/>
      <c r="IG110" s="48"/>
      <c r="IS110" s="48"/>
      <c r="IT110" s="48"/>
    </row>
    <row r="111" spans="1:257" x14ac:dyDescent="0.25">
      <c r="B111" t="s">
        <v>117</v>
      </c>
      <c r="C111" s="6">
        <v>23</v>
      </c>
      <c r="D111" s="6">
        <v>186</v>
      </c>
      <c r="E111" s="6">
        <v>86</v>
      </c>
      <c r="F111">
        <v>3126</v>
      </c>
      <c r="G111" s="6">
        <v>2</v>
      </c>
      <c r="N111" s="14"/>
      <c r="O111" t="s">
        <v>143</v>
      </c>
    </row>
    <row r="112" spans="1:257" ht="15.75" x14ac:dyDescent="0.25">
      <c r="N112" s="14"/>
      <c r="O112" s="16"/>
      <c r="P112" s="9" t="s">
        <v>123</v>
      </c>
      <c r="Q112" s="9" t="s">
        <v>124</v>
      </c>
      <c r="R112" s="9" t="s">
        <v>125</v>
      </c>
      <c r="S112" s="9" t="s">
        <v>126</v>
      </c>
      <c r="T112" s="9" t="s">
        <v>127</v>
      </c>
      <c r="U112" s="22" t="s">
        <v>128</v>
      </c>
      <c r="V112" s="9" t="s">
        <v>15</v>
      </c>
      <c r="W112" s="5" t="s">
        <v>16</v>
      </c>
      <c r="X112" s="5" t="s">
        <v>17</v>
      </c>
      <c r="Y112" s="5" t="s">
        <v>18</v>
      </c>
      <c r="Z112" s="5" t="s">
        <v>19</v>
      </c>
      <c r="AA112" s="5" t="s">
        <v>120</v>
      </c>
      <c r="AF112" s="16"/>
      <c r="AG112" s="16"/>
      <c r="AH112" s="16"/>
      <c r="AI112" s="16"/>
      <c r="AJ112" s="16"/>
      <c r="AS112" s="16"/>
      <c r="AT112" s="16"/>
      <c r="AU112" s="16"/>
      <c r="AV112" s="16"/>
      <c r="AW112" s="16"/>
      <c r="BF112" s="16"/>
      <c r="BG112" s="16"/>
      <c r="BH112" s="16"/>
      <c r="BI112" s="16"/>
      <c r="BJ112" s="16"/>
      <c r="BS112" s="16"/>
      <c r="BT112" s="16"/>
      <c r="BU112" s="16"/>
      <c r="BV112" s="16"/>
      <c r="BW112" s="16"/>
      <c r="CF112" s="16"/>
      <c r="CG112" s="16"/>
      <c r="CH112" s="16"/>
      <c r="CI112" s="16"/>
      <c r="CJ112" s="16"/>
      <c r="CS112" s="16"/>
      <c r="CT112" s="16"/>
      <c r="CU112" s="16"/>
      <c r="CV112" s="16"/>
      <c r="CW112" s="16"/>
      <c r="DF112" s="16"/>
      <c r="DG112" s="16"/>
      <c r="DH112" s="16"/>
      <c r="DI112" s="16"/>
      <c r="DJ112" s="16"/>
      <c r="DS112" s="16"/>
      <c r="DT112" s="16"/>
      <c r="DU112" s="16"/>
      <c r="DV112" s="16"/>
      <c r="DW112" s="16"/>
      <c r="EF112" s="16"/>
      <c r="EG112" s="16"/>
      <c r="EH112" s="16"/>
      <c r="EI112" s="16"/>
      <c r="EJ112" s="16"/>
      <c r="ES112" s="16"/>
      <c r="ET112" s="16"/>
      <c r="EU112" s="16"/>
      <c r="EV112" s="16"/>
      <c r="EW112" s="16"/>
      <c r="FF112" s="16"/>
      <c r="FG112" s="16"/>
      <c r="FH112" s="16"/>
      <c r="FI112" s="16"/>
      <c r="FJ112" s="16"/>
      <c r="FS112" s="16"/>
      <c r="FT112" s="16"/>
      <c r="FU112" s="16"/>
      <c r="FV112" s="16"/>
      <c r="FW112" s="16"/>
      <c r="GF112" s="16"/>
      <c r="GG112" s="16"/>
      <c r="GH112" s="16"/>
      <c r="GI112" s="16"/>
      <c r="GJ112" s="16"/>
      <c r="GS112" s="16"/>
      <c r="GT112" s="16"/>
      <c r="GU112" s="16"/>
      <c r="GV112" s="16"/>
      <c r="GW112" s="16"/>
      <c r="HF112" s="16"/>
      <c r="HG112" s="16"/>
      <c r="HH112" s="16"/>
      <c r="HI112" s="16"/>
      <c r="HJ112" s="16"/>
      <c r="HS112" s="16"/>
      <c r="HT112" s="16"/>
      <c r="HU112" s="16"/>
      <c r="HV112" s="16"/>
      <c r="HW112" s="16"/>
      <c r="IF112" s="16"/>
      <c r="IG112" s="16"/>
      <c r="IH112" s="16"/>
      <c r="II112" s="16"/>
      <c r="IJ112" s="16"/>
      <c r="IS112" s="16"/>
      <c r="IT112" s="16"/>
      <c r="IU112" s="16"/>
      <c r="IV112" s="16"/>
      <c r="IW112" s="16"/>
    </row>
    <row r="113" spans="1:253" x14ac:dyDescent="0.25">
      <c r="N113" s="14"/>
      <c r="P113">
        <f>(P119+P125)/2</f>
        <v>2195.833333333333</v>
      </c>
      <c r="Q113">
        <f t="shared" ref="Q113:AA113" si="360">(Q119+Q125)/2</f>
        <v>205.82666666666668</v>
      </c>
      <c r="R113">
        <f t="shared" si="360"/>
        <v>86.526666666666671</v>
      </c>
      <c r="S113">
        <f t="shared" si="360"/>
        <v>108.49000000000001</v>
      </c>
      <c r="T113">
        <f t="shared" si="360"/>
        <v>90.833333333333329</v>
      </c>
      <c r="U113">
        <f t="shared" si="360"/>
        <v>29.630000000000003</v>
      </c>
      <c r="V113">
        <f t="shared" si="360"/>
        <v>6.1666666666666661</v>
      </c>
      <c r="W113">
        <f t="shared" si="360"/>
        <v>1.2333333333333334</v>
      </c>
      <c r="X113">
        <f t="shared" si="360"/>
        <v>1.9666666666666668</v>
      </c>
      <c r="Y113">
        <f t="shared" si="360"/>
        <v>2.1666666666666665</v>
      </c>
      <c r="Z113">
        <f t="shared" si="360"/>
        <v>3.0900000000000003</v>
      </c>
      <c r="AA113">
        <f t="shared" si="360"/>
        <v>3.0333333333333332</v>
      </c>
      <c r="AF113" s="1"/>
      <c r="AS113" s="1"/>
      <c r="BF113" s="1"/>
      <c r="BS113" s="1"/>
      <c r="CF113" s="1"/>
      <c r="CS113" s="1"/>
      <c r="DF113" s="1"/>
      <c r="DS113" s="1"/>
      <c r="EF113" s="1"/>
      <c r="ES113" s="1"/>
      <c r="FF113" s="1"/>
      <c r="FS113" s="1"/>
      <c r="GF113" s="1"/>
      <c r="GS113" s="1"/>
      <c r="HF113" s="1"/>
      <c r="HS113" s="1"/>
      <c r="IF113" s="1"/>
      <c r="IS113" s="1"/>
    </row>
    <row r="114" spans="1:253" ht="15.75" x14ac:dyDescent="0.25">
      <c r="A114" s="8" t="s">
        <v>14</v>
      </c>
      <c r="B114" t="s">
        <v>121</v>
      </c>
      <c r="C114">
        <v>2</v>
      </c>
      <c r="N114" s="19"/>
      <c r="P114">
        <f>(P120+P126)/2</f>
        <v>0.8123133040451076</v>
      </c>
      <c r="Q114">
        <f t="shared" ref="Q114:U114" si="361">(Q120+Q126)/2</f>
        <v>0.39033470690979599</v>
      </c>
      <c r="R114">
        <f t="shared" si="361"/>
        <v>0.16258460600359126</v>
      </c>
      <c r="S114">
        <f t="shared" si="361"/>
        <v>0.19128326811985991</v>
      </c>
      <c r="T114">
        <f t="shared" si="361"/>
        <v>0.35896806947907833</v>
      </c>
      <c r="U114">
        <f t="shared" si="361"/>
        <v>0.1123728112047247</v>
      </c>
    </row>
    <row r="115" spans="1:253" x14ac:dyDescent="0.25">
      <c r="N115" s="14"/>
    </row>
    <row r="116" spans="1:253" x14ac:dyDescent="0.25">
      <c r="A116" s="3" t="s">
        <v>7</v>
      </c>
      <c r="N116" s="18"/>
    </row>
    <row r="117" spans="1:253" x14ac:dyDescent="0.25">
      <c r="B117" s="4" t="s">
        <v>8</v>
      </c>
      <c r="C117" s="5" t="s">
        <v>9</v>
      </c>
      <c r="D117" s="5" t="s">
        <v>10</v>
      </c>
      <c r="E117" s="5" t="s">
        <v>11</v>
      </c>
      <c r="F117" s="5" t="s">
        <v>12</v>
      </c>
      <c r="G117" s="11" t="s">
        <v>13</v>
      </c>
      <c r="H117" s="9" t="s">
        <v>15</v>
      </c>
      <c r="I117" s="5" t="s">
        <v>16</v>
      </c>
      <c r="J117" s="5" t="s">
        <v>17</v>
      </c>
      <c r="K117" s="5" t="s">
        <v>18</v>
      </c>
      <c r="L117" s="5" t="s">
        <v>19</v>
      </c>
      <c r="M117" s="5" t="s">
        <v>120</v>
      </c>
      <c r="N117" s="14"/>
      <c r="O117" t="s">
        <v>144</v>
      </c>
    </row>
    <row r="118" spans="1:253" x14ac:dyDescent="0.25">
      <c r="B118" s="29">
        <v>2469</v>
      </c>
      <c r="C118" s="6">
        <v>289.8</v>
      </c>
      <c r="D118" s="30">
        <v>109.4</v>
      </c>
      <c r="E118" s="6">
        <v>213.2</v>
      </c>
      <c r="F118" s="6">
        <v>41.8</v>
      </c>
      <c r="G118" s="12">
        <v>9.8000000000000007</v>
      </c>
      <c r="H118" s="10">
        <v>10</v>
      </c>
      <c r="I118" s="6">
        <v>0</v>
      </c>
      <c r="J118" s="6">
        <v>6</v>
      </c>
      <c r="K118" s="6">
        <v>2</v>
      </c>
      <c r="L118" s="6">
        <v>-1.133</v>
      </c>
      <c r="M118" s="6">
        <v>4</v>
      </c>
      <c r="N118" s="14"/>
      <c r="P118" s="9" t="s">
        <v>123</v>
      </c>
      <c r="Q118" s="9" t="s">
        <v>124</v>
      </c>
      <c r="R118" s="9" t="s">
        <v>125</v>
      </c>
      <c r="S118" s="9" t="s">
        <v>126</v>
      </c>
      <c r="T118" s="9" t="s">
        <v>127</v>
      </c>
      <c r="U118" s="22" t="s">
        <v>128</v>
      </c>
      <c r="V118" s="9" t="s">
        <v>15</v>
      </c>
      <c r="W118" s="5" t="s">
        <v>16</v>
      </c>
      <c r="X118" s="5" t="s">
        <v>17</v>
      </c>
      <c r="Y118" s="5" t="s">
        <v>18</v>
      </c>
      <c r="Z118" s="5" t="s">
        <v>19</v>
      </c>
      <c r="AA118" s="5" t="s">
        <v>120</v>
      </c>
    </row>
    <row r="119" spans="1:253" x14ac:dyDescent="0.25">
      <c r="A119" t="s">
        <v>129</v>
      </c>
      <c r="B119">
        <f>B118/F111</f>
        <v>0.78982725527831099</v>
      </c>
      <c r="C119" s="26">
        <f>C118*4/B118</f>
        <v>0.46950182260024304</v>
      </c>
      <c r="D119">
        <f>D118*4/B118</f>
        <v>0.1772377480761442</v>
      </c>
      <c r="E119" s="26">
        <f>E118*4/B118</f>
        <v>0.34540299716484407</v>
      </c>
      <c r="F119" s="26">
        <f>F118*9/B118</f>
        <v>0.15236938031591737</v>
      </c>
      <c r="G119" s="28">
        <f>G118*9/B118</f>
        <v>3.5722964763061971E-2</v>
      </c>
      <c r="H119" s="10"/>
      <c r="N119" s="14"/>
      <c r="P119">
        <f>(B14+B40+B66+B92+B118+B144+B170+B196+B222+B248+B274+B300+B326+B352+B378)/15</f>
        <v>2200.5333333333333</v>
      </c>
      <c r="Q119">
        <f t="shared" ref="Q119:AA119" si="362">(C14+C40+C66+C92+C118+C144+C170+C196+C222+C248+C274+C300+C326+C352+C378)/15</f>
        <v>216.89999999999998</v>
      </c>
      <c r="R119">
        <f t="shared" si="362"/>
        <v>80.440000000000012</v>
      </c>
      <c r="S119">
        <f t="shared" si="362"/>
        <v>107.22666666666667</v>
      </c>
      <c r="T119">
        <f t="shared" si="362"/>
        <v>85.86666666666666</v>
      </c>
      <c r="U119">
        <f t="shared" si="362"/>
        <v>28.140000000000004</v>
      </c>
      <c r="V119">
        <f t="shared" si="362"/>
        <v>6.0666666666666664</v>
      </c>
      <c r="W119">
        <f t="shared" si="362"/>
        <v>1.2</v>
      </c>
      <c r="X119">
        <f t="shared" si="362"/>
        <v>2.6</v>
      </c>
      <c r="Y119">
        <f t="shared" si="362"/>
        <v>1.8</v>
      </c>
      <c r="Z119">
        <f t="shared" si="362"/>
        <v>1.7541333333333335</v>
      </c>
      <c r="AA119">
        <f t="shared" si="362"/>
        <v>3</v>
      </c>
    </row>
    <row r="120" spans="1:253" ht="15.75" x14ac:dyDescent="0.25">
      <c r="A120" s="8"/>
      <c r="N120" s="18"/>
      <c r="P120">
        <f>(B15+B41+B67+B93+B119+B145+B171+B197+B223+B249+B275+B301+B327+B353+B379)/15</f>
        <v>0.8100172998540861</v>
      </c>
      <c r="Q120">
        <f t="shared" ref="Q120:U120" si="363">(C15+C41+C67+C93+C119+C145+C171+C197+C223+C249+C275+C301+C327+C353+C379)/15</f>
        <v>0.41133207661171517</v>
      </c>
      <c r="R120">
        <f t="shared" si="363"/>
        <v>0.14971559779414623</v>
      </c>
      <c r="S120">
        <f t="shared" si="363"/>
        <v>0.18390956171550524</v>
      </c>
      <c r="T120">
        <f t="shared" si="363"/>
        <v>0.34021198869173302</v>
      </c>
      <c r="U120">
        <f t="shared" si="363"/>
        <v>0.10521702842164578</v>
      </c>
    </row>
    <row r="121" spans="1:253" ht="15.75" x14ac:dyDescent="0.25">
      <c r="A121" s="8" t="s">
        <v>101</v>
      </c>
      <c r="B121" t="s">
        <v>121</v>
      </c>
      <c r="C121">
        <v>1</v>
      </c>
      <c r="N121" s="18"/>
    </row>
    <row r="122" spans="1:253" x14ac:dyDescent="0.25">
      <c r="N122" s="14"/>
    </row>
    <row r="123" spans="1:253" ht="15.75" x14ac:dyDescent="0.25">
      <c r="A123" s="3" t="s">
        <v>7</v>
      </c>
      <c r="N123" s="20"/>
      <c r="O123" t="s">
        <v>145</v>
      </c>
    </row>
    <row r="124" spans="1:253" x14ac:dyDescent="0.25">
      <c r="B124" s="4" t="s">
        <v>8</v>
      </c>
      <c r="C124" s="5" t="s">
        <v>9</v>
      </c>
      <c r="D124" s="5" t="s">
        <v>10</v>
      </c>
      <c r="E124" s="5" t="s">
        <v>11</v>
      </c>
      <c r="F124" s="5" t="s">
        <v>12</v>
      </c>
      <c r="G124" s="11" t="s">
        <v>13</v>
      </c>
      <c r="H124" s="9" t="s">
        <v>15</v>
      </c>
      <c r="I124" s="5" t="s">
        <v>16</v>
      </c>
      <c r="J124" s="5" t="s">
        <v>17</v>
      </c>
      <c r="K124" s="5" t="s">
        <v>18</v>
      </c>
      <c r="L124" s="5" t="s">
        <v>19</v>
      </c>
      <c r="M124" s="5" t="s">
        <v>120</v>
      </c>
      <c r="N124" s="21"/>
      <c r="P124" s="9" t="s">
        <v>123</v>
      </c>
      <c r="Q124" s="9" t="s">
        <v>124</v>
      </c>
      <c r="R124" s="9" t="s">
        <v>125</v>
      </c>
      <c r="S124" s="9" t="s">
        <v>126</v>
      </c>
      <c r="T124" s="9" t="s">
        <v>127</v>
      </c>
      <c r="U124" s="22" t="s">
        <v>128</v>
      </c>
      <c r="V124" s="9" t="s">
        <v>15</v>
      </c>
      <c r="W124" s="5" t="s">
        <v>16</v>
      </c>
      <c r="X124" s="5" t="s">
        <v>17</v>
      </c>
      <c r="Y124" s="5" t="s">
        <v>18</v>
      </c>
      <c r="Z124" s="5" t="s">
        <v>19</v>
      </c>
      <c r="AA124" s="5" t="s">
        <v>120</v>
      </c>
    </row>
    <row r="125" spans="1:253" x14ac:dyDescent="0.25">
      <c r="B125" s="23">
        <v>2272</v>
      </c>
      <c r="C125" s="24">
        <v>157.9</v>
      </c>
      <c r="D125" s="24">
        <v>75.2</v>
      </c>
      <c r="E125" s="24">
        <v>143</v>
      </c>
      <c r="F125" s="24">
        <v>114.2</v>
      </c>
      <c r="G125" s="25">
        <v>28.2</v>
      </c>
      <c r="H125" s="10">
        <v>7</v>
      </c>
      <c r="I125" s="6">
        <v>3</v>
      </c>
      <c r="J125" s="6">
        <v>0</v>
      </c>
      <c r="K125" s="6">
        <v>1</v>
      </c>
      <c r="L125" s="6">
        <v>2.7</v>
      </c>
      <c r="M125" s="6">
        <v>2</v>
      </c>
      <c r="N125" s="14"/>
      <c r="P125">
        <f>(B21+B47+B73+B99+B125+B151+B177+B203+B229+B255+B281+B307+B333+B359+B385)/15</f>
        <v>2191.1333333333332</v>
      </c>
      <c r="Q125">
        <f t="shared" ref="Q125:AA125" si="364">(C21+C47+C73+C99+C125+C151+C177+C203+C229+C255+C281+C307+C333+C359+C385)/15</f>
        <v>194.75333333333339</v>
      </c>
      <c r="R125">
        <f t="shared" si="364"/>
        <v>92.61333333333333</v>
      </c>
      <c r="S125">
        <f t="shared" si="364"/>
        <v>109.75333333333333</v>
      </c>
      <c r="T125">
        <f t="shared" si="364"/>
        <v>95.8</v>
      </c>
      <c r="U125">
        <f t="shared" si="364"/>
        <v>31.119999999999997</v>
      </c>
      <c r="V125">
        <f t="shared" si="364"/>
        <v>6.2666666666666666</v>
      </c>
      <c r="W125">
        <f t="shared" si="364"/>
        <v>1.2666666666666666</v>
      </c>
      <c r="X125">
        <f t="shared" si="364"/>
        <v>1.3333333333333333</v>
      </c>
      <c r="Y125">
        <f t="shared" si="364"/>
        <v>2.5333333333333332</v>
      </c>
      <c r="Z125">
        <f t="shared" si="364"/>
        <v>4.4258666666666668</v>
      </c>
      <c r="AA125">
        <f t="shared" si="364"/>
        <v>3.0666666666666669</v>
      </c>
    </row>
    <row r="126" spans="1:253" x14ac:dyDescent="0.25">
      <c r="A126" t="s">
        <v>129</v>
      </c>
      <c r="B126">
        <f>B125/F111</f>
        <v>0.72680742162507994</v>
      </c>
      <c r="C126" s="26">
        <f>C125*4/B125</f>
        <v>0.27799295774647886</v>
      </c>
      <c r="D126" s="27">
        <f>D125*4/B125</f>
        <v>0.13239436619718312</v>
      </c>
      <c r="E126" s="26">
        <f>E125*4/B125</f>
        <v>0.25176056338028169</v>
      </c>
      <c r="F126" s="26">
        <f>F125*9/B125</f>
        <v>0.45237676056338028</v>
      </c>
      <c r="G126" s="28">
        <f>G125*9/B125</f>
        <v>0.11170774647887323</v>
      </c>
      <c r="N126" s="14"/>
      <c r="P126">
        <f>(B22+B48+B74+B100+B126+B152+B178+B204+B230+B256+B282+B308+B334+B360+B386)/15</f>
        <v>0.81460930823612909</v>
      </c>
      <c r="Q126">
        <f t="shared" ref="Q126:U126" si="365">(C22+C48+C74+C100+C126+C152+C178+C204+C230+C256+C282+C308+C334+C360+C386)/15</f>
        <v>0.36933733720787681</v>
      </c>
      <c r="R126">
        <f t="shared" si="365"/>
        <v>0.17545361421303626</v>
      </c>
      <c r="S126">
        <f t="shared" si="365"/>
        <v>0.19865697452421457</v>
      </c>
      <c r="T126">
        <f t="shared" si="365"/>
        <v>0.3777241502664237</v>
      </c>
      <c r="U126">
        <f t="shared" si="365"/>
        <v>0.11952859398780361</v>
      </c>
    </row>
    <row r="127" spans="1:253" x14ac:dyDescent="0.25">
      <c r="N127" s="14"/>
    </row>
    <row r="128" spans="1:253" ht="15.75" thickBot="1" x14ac:dyDescent="0.3">
      <c r="A128" s="3" t="s">
        <v>122</v>
      </c>
      <c r="B128" s="9" t="s">
        <v>123</v>
      </c>
      <c r="C128" s="9" t="s">
        <v>124</v>
      </c>
      <c r="D128" s="9" t="s">
        <v>125</v>
      </c>
      <c r="E128" s="9" t="s">
        <v>126</v>
      </c>
      <c r="F128" s="9" t="s">
        <v>127</v>
      </c>
      <c r="G128" s="22" t="s">
        <v>128</v>
      </c>
      <c r="H128" s="9" t="s">
        <v>15</v>
      </c>
      <c r="I128" s="5" t="s">
        <v>16</v>
      </c>
      <c r="J128" s="5" t="s">
        <v>17</v>
      </c>
      <c r="K128" s="5" t="s">
        <v>18</v>
      </c>
      <c r="L128" s="5" t="s">
        <v>19</v>
      </c>
      <c r="M128" s="5" t="s">
        <v>120</v>
      </c>
      <c r="N128" s="14"/>
      <c r="O128" s="43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253" ht="15.75" x14ac:dyDescent="0.25">
      <c r="A129" s="2"/>
      <c r="B129" s="10">
        <f>IF($C121=2,B125-B118,B118-B125)</f>
        <v>197</v>
      </c>
      <c r="C129" s="10">
        <f t="shared" ref="C129:M129" si="366">IF($C121=2,C125-C118,C118-C125)</f>
        <v>131.9</v>
      </c>
      <c r="D129" s="10">
        <f t="shared" si="366"/>
        <v>34.200000000000003</v>
      </c>
      <c r="E129" s="10">
        <f t="shared" si="366"/>
        <v>70.199999999999989</v>
      </c>
      <c r="F129" s="10">
        <f t="shared" si="366"/>
        <v>-72.400000000000006</v>
      </c>
      <c r="G129" s="10">
        <f t="shared" si="366"/>
        <v>-18.399999999999999</v>
      </c>
      <c r="H129" s="10">
        <f t="shared" si="366"/>
        <v>3</v>
      </c>
      <c r="I129" s="10">
        <f t="shared" si="366"/>
        <v>-3</v>
      </c>
      <c r="J129" s="10">
        <f t="shared" si="366"/>
        <v>6</v>
      </c>
      <c r="K129" s="10">
        <f t="shared" si="366"/>
        <v>1</v>
      </c>
      <c r="L129" s="10">
        <f t="shared" si="366"/>
        <v>-3.8330000000000002</v>
      </c>
      <c r="M129" s="10">
        <f t="shared" si="366"/>
        <v>2</v>
      </c>
      <c r="N129" s="17"/>
    </row>
    <row r="130" spans="1:253" x14ac:dyDescent="0.25">
      <c r="B130" s="10">
        <f>IF($C121=2,B126-B119,B119-B126)</f>
        <v>6.301983365323105E-2</v>
      </c>
      <c r="C130" s="10">
        <f t="shared" ref="C130:G130" si="367">IF($C121=2,C126-C119,C119-C126)</f>
        <v>0.19150886485376417</v>
      </c>
      <c r="D130" s="10">
        <f t="shared" si="367"/>
        <v>4.4843381878961086E-2</v>
      </c>
      <c r="E130" s="10">
        <f t="shared" si="367"/>
        <v>9.3642433784562384E-2</v>
      </c>
      <c r="F130" s="10">
        <f t="shared" si="367"/>
        <v>-0.30000738024746287</v>
      </c>
      <c r="G130" s="10">
        <f t="shared" si="367"/>
        <v>-7.5984781715811259E-2</v>
      </c>
      <c r="N130" s="14"/>
      <c r="O130" t="s">
        <v>146</v>
      </c>
    </row>
    <row r="131" spans="1:253" ht="15.75" thickBo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5"/>
      <c r="P131" t="s">
        <v>4</v>
      </c>
      <c r="Q131" t="s">
        <v>5</v>
      </c>
      <c r="R131" t="s">
        <v>6</v>
      </c>
      <c r="S131" t="s">
        <v>118</v>
      </c>
      <c r="T131" t="s">
        <v>119</v>
      </c>
    </row>
    <row r="132" spans="1:253" x14ac:dyDescent="0.25">
      <c r="A132" s="3"/>
      <c r="N132" s="18"/>
      <c r="P132">
        <f>(C7+C33+C59+C85+C111+C137+C163+C189+C215+C241+C267+C293+C319+C345+C371)/15</f>
        <v>26.333333333333332</v>
      </c>
      <c r="Q132">
        <f t="shared" ref="Q132:T132" si="368">(D7+D33+D59+D85+D111+D137+D163+D189+D215+D241+D267+D293+D319+D345+D371)/15</f>
        <v>175.13333333333333</v>
      </c>
      <c r="R132">
        <f t="shared" si="368"/>
        <v>74.933333333333337</v>
      </c>
      <c r="S132">
        <f t="shared" si="368"/>
        <v>2729.9333333333334</v>
      </c>
      <c r="T132">
        <f t="shared" si="368"/>
        <v>1.1333333333333333</v>
      </c>
    </row>
    <row r="133" spans="1:253" ht="15.75" x14ac:dyDescent="0.25">
      <c r="A133" s="2" t="s">
        <v>106</v>
      </c>
      <c r="N133" s="17"/>
    </row>
    <row r="134" spans="1:253" x14ac:dyDescent="0.25">
      <c r="N134" s="14"/>
    </row>
    <row r="135" spans="1:253" x14ac:dyDescent="0.25">
      <c r="A135" s="3" t="s">
        <v>2</v>
      </c>
      <c r="N135" s="18"/>
      <c r="AF135" s="1"/>
      <c r="AS135" s="1"/>
      <c r="BF135" s="1"/>
      <c r="BS135" s="1"/>
      <c r="CF135" s="1"/>
      <c r="CS135" s="1"/>
      <c r="DF135" s="1"/>
      <c r="DS135" s="1"/>
      <c r="EF135" s="1"/>
      <c r="ES135" s="1"/>
      <c r="FF135" s="1"/>
      <c r="FS135" s="1"/>
      <c r="GF135" s="1"/>
      <c r="GS135" s="1"/>
      <c r="HF135" s="1"/>
      <c r="HS135" s="1"/>
      <c r="IF135" s="1"/>
      <c r="IS135" s="1"/>
    </row>
    <row r="136" spans="1:253" x14ac:dyDescent="0.25">
      <c r="B136" s="4" t="s">
        <v>3</v>
      </c>
      <c r="C136" s="5" t="s">
        <v>4</v>
      </c>
      <c r="D136" s="5" t="s">
        <v>5</v>
      </c>
      <c r="E136" s="5" t="s">
        <v>6</v>
      </c>
      <c r="F136" s="4" t="s">
        <v>118</v>
      </c>
      <c r="G136" s="5" t="s">
        <v>119</v>
      </c>
      <c r="N136" s="14"/>
    </row>
    <row r="137" spans="1:253" x14ac:dyDescent="0.25">
      <c r="B137" t="s">
        <v>117</v>
      </c>
      <c r="C137" s="6">
        <v>22</v>
      </c>
      <c r="D137" s="6">
        <v>180</v>
      </c>
      <c r="E137" s="6">
        <v>80</v>
      </c>
      <c r="F137">
        <v>2654</v>
      </c>
      <c r="G137" s="6">
        <v>0</v>
      </c>
      <c r="N137" s="14"/>
    </row>
    <row r="138" spans="1:253" x14ac:dyDescent="0.25">
      <c r="N138" s="14"/>
    </row>
    <row r="139" spans="1:253" x14ac:dyDescent="0.25">
      <c r="N139" s="14"/>
    </row>
    <row r="140" spans="1:253" ht="15.75" x14ac:dyDescent="0.25">
      <c r="A140" s="8" t="s">
        <v>14</v>
      </c>
      <c r="B140" t="s">
        <v>121</v>
      </c>
      <c r="C140">
        <v>2</v>
      </c>
      <c r="N140" s="19"/>
    </row>
    <row r="141" spans="1:253" x14ac:dyDescent="0.25">
      <c r="N141" s="14"/>
    </row>
    <row r="142" spans="1:253" x14ac:dyDescent="0.25">
      <c r="A142" s="3" t="s">
        <v>7</v>
      </c>
      <c r="N142" s="18"/>
    </row>
    <row r="143" spans="1:253" x14ac:dyDescent="0.25">
      <c r="B143" s="4" t="s">
        <v>8</v>
      </c>
      <c r="C143" s="5" t="s">
        <v>9</v>
      </c>
      <c r="D143" s="5" t="s">
        <v>10</v>
      </c>
      <c r="E143" s="5" t="s">
        <v>11</v>
      </c>
      <c r="F143" s="5" t="s">
        <v>12</v>
      </c>
      <c r="G143" s="11" t="s">
        <v>13</v>
      </c>
      <c r="H143" s="9" t="s">
        <v>15</v>
      </c>
      <c r="I143" s="5" t="s">
        <v>16</v>
      </c>
      <c r="J143" s="5" t="s">
        <v>17</v>
      </c>
      <c r="K143" s="5" t="s">
        <v>18</v>
      </c>
      <c r="L143" s="5" t="s">
        <v>19</v>
      </c>
      <c r="M143" s="5" t="s">
        <v>120</v>
      </c>
      <c r="N143" s="14"/>
      <c r="AF143" s="1"/>
      <c r="AS143" s="1"/>
      <c r="BF143" s="1"/>
      <c r="BS143" s="1"/>
      <c r="CF143" s="1"/>
      <c r="CS143" s="1"/>
      <c r="DF143" s="1"/>
      <c r="DS143" s="1"/>
      <c r="EF143" s="1"/>
      <c r="ES143" s="1"/>
      <c r="FF143" s="1"/>
      <c r="FS143" s="1"/>
      <c r="GF143" s="1"/>
      <c r="GS143" s="1"/>
      <c r="HF143" s="1"/>
      <c r="HS143" s="1"/>
      <c r="IF143" s="1"/>
      <c r="IS143" s="1"/>
    </row>
    <row r="144" spans="1:253" x14ac:dyDescent="0.25">
      <c r="B144" s="23">
        <v>2749</v>
      </c>
      <c r="C144" s="24">
        <v>228.7</v>
      </c>
      <c r="D144" s="24">
        <v>116.7</v>
      </c>
      <c r="E144" s="24">
        <v>158.5</v>
      </c>
      <c r="F144" s="24">
        <v>124.9</v>
      </c>
      <c r="G144" s="25">
        <v>65.5</v>
      </c>
      <c r="H144" s="10">
        <v>6</v>
      </c>
      <c r="I144" s="6">
        <v>2</v>
      </c>
      <c r="J144" s="6">
        <v>2</v>
      </c>
      <c r="K144" s="6">
        <v>2</v>
      </c>
      <c r="L144" s="6">
        <v>5.0659999999999998</v>
      </c>
      <c r="M144" s="6">
        <v>4</v>
      </c>
      <c r="N144" s="14"/>
    </row>
    <row r="145" spans="1:253" x14ac:dyDescent="0.25">
      <c r="A145" t="s">
        <v>129</v>
      </c>
      <c r="B145">
        <f>B144/F137</f>
        <v>1.0357950263752826</v>
      </c>
      <c r="C145" s="26">
        <f>C144*4/B144</f>
        <v>0.33277555474718079</v>
      </c>
      <c r="D145">
        <f>D144*4/B144</f>
        <v>0.16980720261913423</v>
      </c>
      <c r="E145" s="26">
        <f>E144*4/B144</f>
        <v>0.23062931975263731</v>
      </c>
      <c r="F145" s="26">
        <f>F144*9/B144</f>
        <v>0.40891233175700259</v>
      </c>
      <c r="G145" s="28">
        <f>G144*9/B144</f>
        <v>0.21444161513277554</v>
      </c>
      <c r="H145" s="10"/>
      <c r="N145" s="14"/>
    </row>
    <row r="146" spans="1:253" ht="15.75" x14ac:dyDescent="0.25">
      <c r="A146" s="8"/>
      <c r="N146" s="18"/>
    </row>
    <row r="147" spans="1:253" ht="15.75" x14ac:dyDescent="0.25">
      <c r="A147" s="8" t="s">
        <v>101</v>
      </c>
      <c r="B147" t="s">
        <v>121</v>
      </c>
      <c r="C147">
        <v>1</v>
      </c>
      <c r="N147" s="18"/>
    </row>
    <row r="148" spans="1:253" x14ac:dyDescent="0.25">
      <c r="N148" s="14"/>
    </row>
    <row r="149" spans="1:253" ht="15.75" x14ac:dyDescent="0.25">
      <c r="A149" s="3" t="s">
        <v>7</v>
      </c>
      <c r="N149" s="20"/>
    </row>
    <row r="150" spans="1:253" x14ac:dyDescent="0.25">
      <c r="B150" s="4" t="s">
        <v>8</v>
      </c>
      <c r="C150" s="5" t="s">
        <v>9</v>
      </c>
      <c r="D150" s="5" t="s">
        <v>10</v>
      </c>
      <c r="E150" s="5" t="s">
        <v>11</v>
      </c>
      <c r="F150" s="5" t="s">
        <v>12</v>
      </c>
      <c r="G150" s="11" t="s">
        <v>13</v>
      </c>
      <c r="H150" s="9" t="s">
        <v>15</v>
      </c>
      <c r="I150" s="5" t="s">
        <v>16</v>
      </c>
      <c r="J150" s="5" t="s">
        <v>17</v>
      </c>
      <c r="K150" s="5" t="s">
        <v>18</v>
      </c>
      <c r="L150" s="5" t="s">
        <v>19</v>
      </c>
      <c r="M150" s="5" t="s">
        <v>120</v>
      </c>
      <c r="N150" s="21"/>
    </row>
    <row r="151" spans="1:253" x14ac:dyDescent="0.25">
      <c r="B151" s="29">
        <v>1259</v>
      </c>
      <c r="C151" s="6">
        <v>94.7</v>
      </c>
      <c r="D151" s="6">
        <v>13.4</v>
      </c>
      <c r="E151" s="6">
        <v>108.5</v>
      </c>
      <c r="F151" s="6">
        <v>46</v>
      </c>
      <c r="G151" s="12">
        <v>17.5</v>
      </c>
      <c r="H151" s="10">
        <v>3</v>
      </c>
      <c r="I151" s="6">
        <v>0</v>
      </c>
      <c r="J151" s="6">
        <v>1</v>
      </c>
      <c r="K151" s="6">
        <v>2</v>
      </c>
      <c r="L151" s="6">
        <v>3.6360000000000001</v>
      </c>
      <c r="M151" s="6">
        <v>4</v>
      </c>
      <c r="N151" s="14"/>
      <c r="AF151" s="1"/>
      <c r="AS151" s="1"/>
      <c r="BF151" s="1"/>
      <c r="BS151" s="1"/>
      <c r="CF151" s="1"/>
      <c r="CS151" s="1"/>
      <c r="DF151" s="1"/>
      <c r="DS151" s="1"/>
      <c r="EF151" s="1"/>
      <c r="ES151" s="1"/>
      <c r="FF151" s="1"/>
      <c r="FS151" s="1"/>
      <c r="GF151" s="1"/>
      <c r="GS151" s="1"/>
      <c r="HF151" s="1"/>
      <c r="HS151" s="1"/>
      <c r="IF151" s="1"/>
      <c r="IS151" s="1"/>
    </row>
    <row r="152" spans="1:253" x14ac:dyDescent="0.25">
      <c r="A152" t="s">
        <v>129</v>
      </c>
      <c r="B152">
        <f>B151/F137</f>
        <v>0.47437829691032402</v>
      </c>
      <c r="C152" s="26">
        <f>C151*4/B151</f>
        <v>0.30087370929308976</v>
      </c>
      <c r="D152" s="27">
        <f>D151*4/B151</f>
        <v>4.2573471008737096E-2</v>
      </c>
      <c r="E152" s="26">
        <f>E151*4/B151</f>
        <v>0.34471803018268465</v>
      </c>
      <c r="F152" s="26">
        <f>F151*9/B151</f>
        <v>0.3288324066719619</v>
      </c>
      <c r="G152" s="28">
        <f>G151*9/B151</f>
        <v>0.12509928514694202</v>
      </c>
      <c r="N152" s="14"/>
    </row>
    <row r="153" spans="1:253" x14ac:dyDescent="0.25">
      <c r="N153" s="14"/>
    </row>
    <row r="154" spans="1:253" x14ac:dyDescent="0.25">
      <c r="A154" s="3" t="s">
        <v>122</v>
      </c>
      <c r="B154" s="9" t="s">
        <v>123</v>
      </c>
      <c r="C154" s="9" t="s">
        <v>124</v>
      </c>
      <c r="D154" s="9" t="s">
        <v>125</v>
      </c>
      <c r="E154" s="9" t="s">
        <v>126</v>
      </c>
      <c r="F154" s="9" t="s">
        <v>127</v>
      </c>
      <c r="G154" s="22" t="s">
        <v>128</v>
      </c>
      <c r="H154" s="9" t="s">
        <v>15</v>
      </c>
      <c r="I154" s="5" t="s">
        <v>16</v>
      </c>
      <c r="J154" s="5" t="s">
        <v>17</v>
      </c>
      <c r="K154" s="5" t="s">
        <v>18</v>
      </c>
      <c r="L154" s="5" t="s">
        <v>19</v>
      </c>
      <c r="M154" s="5" t="s">
        <v>120</v>
      </c>
      <c r="N154" s="14"/>
    </row>
    <row r="155" spans="1:253" ht="15.75" x14ac:dyDescent="0.25">
      <c r="A155" s="2"/>
      <c r="B155" s="10">
        <f>IF($C147=2,B151-B144,B144-B151)</f>
        <v>1490</v>
      </c>
      <c r="C155" s="10">
        <f t="shared" ref="C155:M155" si="369">IF($C147=2,C151-C144,C144-C151)</f>
        <v>134</v>
      </c>
      <c r="D155" s="10">
        <f t="shared" si="369"/>
        <v>103.3</v>
      </c>
      <c r="E155" s="10">
        <f t="shared" si="369"/>
        <v>50</v>
      </c>
      <c r="F155" s="10">
        <f t="shared" si="369"/>
        <v>78.900000000000006</v>
      </c>
      <c r="G155" s="10">
        <f t="shared" si="369"/>
        <v>48</v>
      </c>
      <c r="H155" s="10">
        <f t="shared" si="369"/>
        <v>3</v>
      </c>
      <c r="I155" s="10">
        <f t="shared" si="369"/>
        <v>2</v>
      </c>
      <c r="J155" s="10">
        <f t="shared" si="369"/>
        <v>1</v>
      </c>
      <c r="K155" s="10">
        <f t="shared" si="369"/>
        <v>0</v>
      </c>
      <c r="L155" s="10">
        <f t="shared" si="369"/>
        <v>1.4299999999999997</v>
      </c>
      <c r="M155" s="10">
        <f t="shared" si="369"/>
        <v>0</v>
      </c>
      <c r="N155" s="17"/>
    </row>
    <row r="156" spans="1:253" x14ac:dyDescent="0.25">
      <c r="B156" s="10">
        <f>IF($C147=2,B152-B145,B145-B152)</f>
        <v>0.56141672946495857</v>
      </c>
      <c r="C156" s="10">
        <f t="shared" ref="C156:G156" si="370">IF($C147=2,C152-C145,C145-C152)</f>
        <v>3.1901845454091027E-2</v>
      </c>
      <c r="D156" s="10">
        <f t="shared" si="370"/>
        <v>0.12723373161039714</v>
      </c>
      <c r="E156" s="10">
        <f t="shared" si="370"/>
        <v>-0.11408871043004734</v>
      </c>
      <c r="F156" s="10">
        <f t="shared" si="370"/>
        <v>8.0079925085040693E-2</v>
      </c>
      <c r="G156" s="10">
        <f t="shared" si="370"/>
        <v>8.9342329985833524E-2</v>
      </c>
      <c r="N156" s="14"/>
    </row>
    <row r="157" spans="1:253" ht="15.75" thickBo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5"/>
    </row>
    <row r="158" spans="1:253" x14ac:dyDescent="0.25">
      <c r="A158" s="3"/>
      <c r="N158" s="18"/>
    </row>
    <row r="159" spans="1:253" ht="15.75" x14ac:dyDescent="0.25">
      <c r="A159" s="2" t="s">
        <v>107</v>
      </c>
      <c r="N159" s="17"/>
    </row>
    <row r="160" spans="1:253" x14ac:dyDescent="0.25">
      <c r="N160" s="14"/>
    </row>
    <row r="161" spans="1:253" x14ac:dyDescent="0.25">
      <c r="A161" s="3" t="s">
        <v>2</v>
      </c>
      <c r="N161" s="18"/>
      <c r="AF161" s="1"/>
      <c r="AS161" s="1"/>
      <c r="BF161" s="1"/>
      <c r="BS161" s="1"/>
      <c r="CF161" s="1"/>
      <c r="CS161" s="1"/>
      <c r="DF161" s="1"/>
      <c r="DS161" s="1"/>
      <c r="EF161" s="1"/>
      <c r="ES161" s="1"/>
      <c r="FF161" s="1"/>
      <c r="FS161" s="1"/>
      <c r="GF161" s="1"/>
      <c r="GS161" s="1"/>
      <c r="HF161" s="1"/>
      <c r="HS161" s="1"/>
      <c r="IF161" s="1"/>
      <c r="IS161" s="1"/>
    </row>
    <row r="162" spans="1:253" x14ac:dyDescent="0.25">
      <c r="B162" s="4" t="s">
        <v>3</v>
      </c>
      <c r="C162" s="5" t="s">
        <v>4</v>
      </c>
      <c r="D162" s="5" t="s">
        <v>5</v>
      </c>
      <c r="E162" s="5" t="s">
        <v>6</v>
      </c>
      <c r="F162" s="4" t="s">
        <v>118</v>
      </c>
      <c r="G162" s="5" t="s">
        <v>119</v>
      </c>
      <c r="N162" s="14"/>
    </row>
    <row r="163" spans="1:253" x14ac:dyDescent="0.25">
      <c r="B163" t="s">
        <v>117</v>
      </c>
      <c r="C163" s="6">
        <v>25</v>
      </c>
      <c r="D163" s="6">
        <v>187</v>
      </c>
      <c r="E163" s="6">
        <v>68</v>
      </c>
      <c r="F163">
        <v>3118</v>
      </c>
      <c r="G163" s="6">
        <v>1</v>
      </c>
      <c r="N163" s="14"/>
    </row>
    <row r="164" spans="1:253" x14ac:dyDescent="0.25">
      <c r="N164" s="14"/>
    </row>
    <row r="165" spans="1:253" x14ac:dyDescent="0.25">
      <c r="N165" s="14"/>
    </row>
    <row r="166" spans="1:253" ht="15.75" x14ac:dyDescent="0.25">
      <c r="A166" s="8" t="s">
        <v>14</v>
      </c>
      <c r="B166" t="s">
        <v>121</v>
      </c>
      <c r="C166">
        <v>1</v>
      </c>
      <c r="N166" s="19"/>
    </row>
    <row r="167" spans="1:253" x14ac:dyDescent="0.25">
      <c r="N167" s="14"/>
    </row>
    <row r="168" spans="1:253" x14ac:dyDescent="0.25">
      <c r="A168" s="3" t="s">
        <v>7</v>
      </c>
      <c r="N168" s="18"/>
      <c r="AF168" s="1"/>
      <c r="AS168" s="1"/>
      <c r="BF168" s="1"/>
      <c r="BS168" s="1"/>
      <c r="CF168" s="1"/>
      <c r="CS168" s="1"/>
      <c r="DF168" s="1"/>
      <c r="DS168" s="1"/>
      <c r="EF168" s="1"/>
      <c r="ES168" s="1"/>
      <c r="FF168" s="1"/>
      <c r="FS168" s="1"/>
      <c r="GF168" s="1"/>
      <c r="GS168" s="1"/>
      <c r="HF168" s="1"/>
      <c r="HS168" s="1"/>
      <c r="IF168" s="1"/>
      <c r="IS168" s="1"/>
    </row>
    <row r="169" spans="1:253" x14ac:dyDescent="0.25">
      <c r="B169" s="4" t="s">
        <v>8</v>
      </c>
      <c r="C169" s="5" t="s">
        <v>9</v>
      </c>
      <c r="D169" s="5" t="s">
        <v>10</v>
      </c>
      <c r="E169" s="5" t="s">
        <v>11</v>
      </c>
      <c r="F169" s="5" t="s">
        <v>12</v>
      </c>
      <c r="G169" s="11" t="s">
        <v>13</v>
      </c>
      <c r="H169" s="9" t="s">
        <v>15</v>
      </c>
      <c r="I169" s="5" t="s">
        <v>16</v>
      </c>
      <c r="J169" s="5" t="s">
        <v>17</v>
      </c>
      <c r="K169" s="5" t="s">
        <v>18</v>
      </c>
      <c r="L169" s="5" t="s">
        <v>19</v>
      </c>
      <c r="M169" s="5" t="s">
        <v>120</v>
      </c>
      <c r="N169" s="14"/>
    </row>
    <row r="170" spans="1:253" x14ac:dyDescent="0.25">
      <c r="B170" s="23">
        <v>1094</v>
      </c>
      <c r="C170" s="24">
        <v>108.1</v>
      </c>
      <c r="D170" s="24">
        <v>28.2</v>
      </c>
      <c r="E170" s="24">
        <v>75.7</v>
      </c>
      <c r="F170" s="24">
        <v>36.299999999999997</v>
      </c>
      <c r="G170" s="25">
        <v>10.8</v>
      </c>
      <c r="H170" s="10">
        <v>1</v>
      </c>
      <c r="I170" s="6">
        <v>1</v>
      </c>
      <c r="J170" s="6">
        <v>2</v>
      </c>
      <c r="K170" s="6">
        <v>2</v>
      </c>
      <c r="L170" s="6">
        <v>-2.3330000000000002</v>
      </c>
      <c r="M170" s="6">
        <v>4</v>
      </c>
      <c r="N170" s="14"/>
    </row>
    <row r="171" spans="1:253" x14ac:dyDescent="0.25">
      <c r="A171" t="s">
        <v>129</v>
      </c>
      <c r="B171">
        <f>B170/F163</f>
        <v>0.35086593970493907</v>
      </c>
      <c r="C171" s="26">
        <f>C170*4/B170</f>
        <v>0.39524680073126139</v>
      </c>
      <c r="D171">
        <f>D170*4/B170</f>
        <v>0.10310786106032907</v>
      </c>
      <c r="E171" s="26">
        <f>E170*4/B170</f>
        <v>0.27678244972577698</v>
      </c>
      <c r="F171" s="26">
        <f>F170*9/B170</f>
        <v>0.29862888482632538</v>
      </c>
      <c r="G171" s="28">
        <f>G170*9/B170</f>
        <v>8.8848263254113352E-2</v>
      </c>
      <c r="H171" s="10"/>
      <c r="N171" s="14"/>
    </row>
    <row r="172" spans="1:253" ht="15.75" x14ac:dyDescent="0.25">
      <c r="A172" s="8"/>
      <c r="N172" s="18"/>
    </row>
    <row r="173" spans="1:253" ht="15.75" x14ac:dyDescent="0.25">
      <c r="A173" s="8" t="s">
        <v>101</v>
      </c>
      <c r="B173" t="s">
        <v>121</v>
      </c>
      <c r="C173">
        <v>2</v>
      </c>
      <c r="N173" s="18"/>
    </row>
    <row r="174" spans="1:253" x14ac:dyDescent="0.25">
      <c r="N174" s="14"/>
    </row>
    <row r="175" spans="1:253" ht="15.75" x14ac:dyDescent="0.25">
      <c r="A175" s="3" t="s">
        <v>7</v>
      </c>
      <c r="N175" s="20"/>
    </row>
    <row r="176" spans="1:253" x14ac:dyDescent="0.25">
      <c r="B176" s="4" t="s">
        <v>8</v>
      </c>
      <c r="C176" s="5" t="s">
        <v>9</v>
      </c>
      <c r="D176" s="5" t="s">
        <v>10</v>
      </c>
      <c r="E176" s="5" t="s">
        <v>11</v>
      </c>
      <c r="F176" s="5" t="s">
        <v>12</v>
      </c>
      <c r="G176" s="11" t="s">
        <v>13</v>
      </c>
      <c r="H176" s="9" t="s">
        <v>15</v>
      </c>
      <c r="I176" s="5" t="s">
        <v>16</v>
      </c>
      <c r="J176" s="5" t="s">
        <v>17</v>
      </c>
      <c r="K176" s="5" t="s">
        <v>18</v>
      </c>
      <c r="L176" s="5" t="s">
        <v>19</v>
      </c>
      <c r="M176" s="5" t="s">
        <v>120</v>
      </c>
      <c r="N176" s="21"/>
      <c r="AF176" s="1"/>
      <c r="AS176" s="1"/>
      <c r="BF176" s="1"/>
      <c r="BS176" s="1"/>
      <c r="CF176" s="1"/>
      <c r="CS176" s="1"/>
      <c r="DF176" s="1"/>
      <c r="DS176" s="1"/>
      <c r="EF176" s="1"/>
      <c r="ES176" s="1"/>
      <c r="FF176" s="1"/>
      <c r="FS176" s="1"/>
      <c r="GF176" s="1"/>
      <c r="GS176" s="1"/>
      <c r="HF176" s="1"/>
      <c r="HS176" s="1"/>
      <c r="IF176" s="1"/>
      <c r="IS176" s="1"/>
    </row>
    <row r="177" spans="1:253" x14ac:dyDescent="0.25">
      <c r="B177" s="29">
        <v>2076</v>
      </c>
      <c r="C177" s="6">
        <v>130.69999999999999</v>
      </c>
      <c r="D177" s="6">
        <v>41</v>
      </c>
      <c r="E177" s="6">
        <v>82.9</v>
      </c>
      <c r="F177" s="6">
        <v>94.9</v>
      </c>
      <c r="G177" s="12">
        <v>24.9</v>
      </c>
      <c r="H177" s="10">
        <v>5</v>
      </c>
      <c r="I177" s="6">
        <v>1</v>
      </c>
      <c r="J177" s="6">
        <v>2</v>
      </c>
      <c r="K177" s="6">
        <v>2</v>
      </c>
      <c r="L177" s="6">
        <v>-2.25</v>
      </c>
      <c r="M177" s="6">
        <v>5</v>
      </c>
      <c r="N177" s="14"/>
    </row>
    <row r="178" spans="1:253" x14ac:dyDescent="0.25">
      <c r="A178" t="s">
        <v>129</v>
      </c>
      <c r="B178">
        <f>B177/F163</f>
        <v>0.66581141757536888</v>
      </c>
      <c r="C178" s="26">
        <f>C177*4/B177</f>
        <v>0.25183044315992292</v>
      </c>
      <c r="D178" s="27">
        <f>D177*4/B177</f>
        <v>7.8998073217726394E-2</v>
      </c>
      <c r="E178" s="26">
        <f>E177*4/B177</f>
        <v>0.15973025048169559</v>
      </c>
      <c r="F178" s="26">
        <f>F177*9/B177</f>
        <v>0.41141618497109828</v>
      </c>
      <c r="G178" s="28">
        <f>G177*9/B177</f>
        <v>0.10794797687861271</v>
      </c>
      <c r="N178" s="14"/>
    </row>
    <row r="179" spans="1:253" x14ac:dyDescent="0.25">
      <c r="N179" s="14"/>
    </row>
    <row r="180" spans="1:253" x14ac:dyDescent="0.25">
      <c r="A180" s="3" t="s">
        <v>122</v>
      </c>
      <c r="B180" s="9" t="s">
        <v>123</v>
      </c>
      <c r="C180" s="9" t="s">
        <v>124</v>
      </c>
      <c r="D180" s="9" t="s">
        <v>125</v>
      </c>
      <c r="E180" s="9" t="s">
        <v>126</v>
      </c>
      <c r="F180" s="9" t="s">
        <v>127</v>
      </c>
      <c r="G180" s="22" t="s">
        <v>128</v>
      </c>
      <c r="H180" s="9" t="s">
        <v>15</v>
      </c>
      <c r="I180" s="5" t="s">
        <v>16</v>
      </c>
      <c r="J180" s="5" t="s">
        <v>17</v>
      </c>
      <c r="K180" s="5" t="s">
        <v>18</v>
      </c>
      <c r="L180" s="5" t="s">
        <v>19</v>
      </c>
      <c r="M180" s="5" t="s">
        <v>120</v>
      </c>
      <c r="N180" s="14"/>
    </row>
    <row r="181" spans="1:253" ht="15.75" x14ac:dyDescent="0.25">
      <c r="A181" s="2"/>
      <c r="B181" s="10">
        <f>IF($C173=2,B177-B170,B170-B177)</f>
        <v>982</v>
      </c>
      <c r="C181" s="10">
        <f t="shared" ref="C181:M181" si="371">IF($C173=2,C177-C170,C170-C177)</f>
        <v>22.599999999999994</v>
      </c>
      <c r="D181" s="10">
        <f t="shared" si="371"/>
        <v>12.8</v>
      </c>
      <c r="E181" s="10">
        <f t="shared" si="371"/>
        <v>7.2000000000000028</v>
      </c>
      <c r="F181" s="10">
        <f t="shared" si="371"/>
        <v>58.600000000000009</v>
      </c>
      <c r="G181" s="10">
        <f t="shared" si="371"/>
        <v>14.099999999999998</v>
      </c>
      <c r="H181" s="10">
        <f t="shared" si="371"/>
        <v>4</v>
      </c>
      <c r="I181" s="10">
        <f t="shared" si="371"/>
        <v>0</v>
      </c>
      <c r="J181" s="10">
        <f t="shared" si="371"/>
        <v>0</v>
      </c>
      <c r="K181" s="10">
        <f t="shared" si="371"/>
        <v>0</v>
      </c>
      <c r="L181" s="10">
        <f t="shared" si="371"/>
        <v>8.3000000000000185E-2</v>
      </c>
      <c r="M181" s="10">
        <f t="shared" si="371"/>
        <v>1</v>
      </c>
      <c r="N181" s="17"/>
    </row>
    <row r="182" spans="1:253" x14ac:dyDescent="0.25">
      <c r="B182" s="10">
        <f>IF($C173=2,B178-B171,B171-B178)</f>
        <v>0.31494547787042981</v>
      </c>
      <c r="C182" s="10">
        <f t="shared" ref="C182:G182" si="372">IF($C173=2,C178-C171,C171-C178)</f>
        <v>-0.14341635757133847</v>
      </c>
      <c r="D182" s="10">
        <f t="shared" si="372"/>
        <v>-2.4109787842602676E-2</v>
      </c>
      <c r="E182" s="10">
        <f t="shared" si="372"/>
        <v>-0.11705219924408139</v>
      </c>
      <c r="F182" s="10">
        <f t="shared" si="372"/>
        <v>0.1127873001447729</v>
      </c>
      <c r="G182" s="10">
        <f t="shared" si="372"/>
        <v>1.9099713624499359E-2</v>
      </c>
      <c r="N182" s="14"/>
    </row>
    <row r="183" spans="1:253" ht="15.75" thickBo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5"/>
    </row>
    <row r="184" spans="1:253" x14ac:dyDescent="0.25">
      <c r="A184" s="3"/>
      <c r="N184" s="18"/>
      <c r="AF184" s="1"/>
      <c r="AS184" s="1"/>
      <c r="BF184" s="1"/>
      <c r="BS184" s="1"/>
      <c r="CF184" s="1"/>
      <c r="CS184" s="1"/>
      <c r="DF184" s="1"/>
      <c r="DS184" s="1"/>
      <c r="EF184" s="1"/>
      <c r="ES184" s="1"/>
      <c r="FF184" s="1"/>
      <c r="FS184" s="1"/>
      <c r="GF184" s="1"/>
      <c r="GS184" s="1"/>
      <c r="HF184" s="1"/>
      <c r="HS184" s="1"/>
      <c r="IF184" s="1"/>
      <c r="IS184" s="1"/>
    </row>
    <row r="185" spans="1:253" ht="15.75" x14ac:dyDescent="0.25">
      <c r="A185" s="2" t="s">
        <v>108</v>
      </c>
      <c r="N185" s="17"/>
    </row>
    <row r="186" spans="1:253" x14ac:dyDescent="0.25">
      <c r="N186" s="14"/>
    </row>
    <row r="187" spans="1:253" x14ac:dyDescent="0.25">
      <c r="A187" s="3" t="s">
        <v>2</v>
      </c>
      <c r="N187" s="18"/>
    </row>
    <row r="188" spans="1:253" x14ac:dyDescent="0.25">
      <c r="B188" s="4" t="s">
        <v>3</v>
      </c>
      <c r="C188" s="5" t="s">
        <v>4</v>
      </c>
      <c r="D188" s="5" t="s">
        <v>5</v>
      </c>
      <c r="E188" s="5" t="s">
        <v>6</v>
      </c>
      <c r="F188" s="4" t="s">
        <v>118</v>
      </c>
      <c r="G188" s="5" t="s">
        <v>119</v>
      </c>
      <c r="N188" s="14"/>
    </row>
    <row r="189" spans="1:253" x14ac:dyDescent="0.25">
      <c r="B189" t="s">
        <v>130</v>
      </c>
      <c r="C189" s="6">
        <v>27</v>
      </c>
      <c r="D189" s="6">
        <v>152</v>
      </c>
      <c r="E189" s="6">
        <v>55</v>
      </c>
      <c r="F189">
        <v>2389</v>
      </c>
      <c r="G189" s="6">
        <v>0</v>
      </c>
      <c r="N189" s="14"/>
    </row>
    <row r="190" spans="1:253" x14ac:dyDescent="0.25">
      <c r="N190" s="14"/>
    </row>
    <row r="191" spans="1:253" x14ac:dyDescent="0.25">
      <c r="N191" s="14"/>
    </row>
    <row r="192" spans="1:253" ht="15.75" x14ac:dyDescent="0.25">
      <c r="A192" s="8" t="s">
        <v>14</v>
      </c>
      <c r="B192" t="s">
        <v>121</v>
      </c>
      <c r="C192">
        <v>1</v>
      </c>
      <c r="N192" s="19"/>
    </row>
    <row r="193" spans="1:265" x14ac:dyDescent="0.25">
      <c r="N193" s="14"/>
    </row>
    <row r="194" spans="1:265" x14ac:dyDescent="0.25">
      <c r="A194" s="3" t="s">
        <v>7</v>
      </c>
      <c r="N194" s="18"/>
    </row>
    <row r="195" spans="1:265" x14ac:dyDescent="0.25">
      <c r="B195" s="4" t="s">
        <v>8</v>
      </c>
      <c r="C195" s="5" t="s">
        <v>9</v>
      </c>
      <c r="D195" s="5" t="s">
        <v>10</v>
      </c>
      <c r="E195" s="5" t="s">
        <v>11</v>
      </c>
      <c r="F195" s="5" t="s">
        <v>12</v>
      </c>
      <c r="G195" s="11" t="s">
        <v>13</v>
      </c>
      <c r="H195" s="9" t="s">
        <v>15</v>
      </c>
      <c r="I195" s="5" t="s">
        <v>16</v>
      </c>
      <c r="J195" s="5" t="s">
        <v>17</v>
      </c>
      <c r="K195" s="5" t="s">
        <v>18</v>
      </c>
      <c r="L195" s="5" t="s">
        <v>19</v>
      </c>
      <c r="M195" s="5" t="s">
        <v>120</v>
      </c>
      <c r="N195" s="14"/>
    </row>
    <row r="196" spans="1:265" x14ac:dyDescent="0.25">
      <c r="B196" s="23">
        <v>2118</v>
      </c>
      <c r="C196" s="24">
        <v>286.5</v>
      </c>
      <c r="D196" s="24">
        <v>183.3</v>
      </c>
      <c r="E196" s="24">
        <v>92.6</v>
      </c>
      <c r="F196" s="24">
        <v>59.8</v>
      </c>
      <c r="G196" s="25">
        <v>22.8</v>
      </c>
      <c r="H196" s="10">
        <v>8</v>
      </c>
      <c r="I196" s="6">
        <v>1</v>
      </c>
      <c r="J196" s="6">
        <v>0</v>
      </c>
      <c r="K196" s="6">
        <v>2</v>
      </c>
      <c r="L196" s="6">
        <v>7.05</v>
      </c>
      <c r="M196" s="6">
        <v>3</v>
      </c>
      <c r="N196" s="14"/>
      <c r="AE196" s="14"/>
      <c r="AR196" s="14"/>
      <c r="BE196" s="14"/>
      <c r="BR196" s="14"/>
      <c r="CE196" s="14"/>
      <c r="CR196" s="14"/>
      <c r="DE196" s="14"/>
      <c r="DR196" s="14"/>
      <c r="EE196" s="14"/>
      <c r="ER196" s="14"/>
      <c r="FE196" s="14"/>
      <c r="FR196" s="14"/>
      <c r="GE196" s="14"/>
      <c r="GR196" s="14"/>
      <c r="HE196" s="14"/>
      <c r="HR196" s="14"/>
      <c r="IE196" s="14"/>
      <c r="IR196" s="14"/>
      <c r="JE196" s="14"/>
    </row>
    <row r="197" spans="1:265" x14ac:dyDescent="0.25">
      <c r="A197" t="s">
        <v>129</v>
      </c>
      <c r="B197">
        <f>B196/F189</f>
        <v>0.88656341565508578</v>
      </c>
      <c r="C197" s="26">
        <f>C196*4/B196</f>
        <v>0.54107648725212465</v>
      </c>
      <c r="D197">
        <f>D196*4/B196</f>
        <v>0.34617563739376772</v>
      </c>
      <c r="E197" s="26">
        <f>E196*4/B196</f>
        <v>0.17488196411709159</v>
      </c>
      <c r="F197" s="26">
        <f>F196*9/B196</f>
        <v>0.25410764872521241</v>
      </c>
      <c r="G197" s="28">
        <f>G196*9/B196</f>
        <v>9.6883852691218145E-2</v>
      </c>
      <c r="H197" s="10"/>
      <c r="N197" s="14"/>
    </row>
    <row r="198" spans="1:265" ht="15.75" x14ac:dyDescent="0.25">
      <c r="A198" s="8"/>
      <c r="N198" s="18"/>
    </row>
    <row r="199" spans="1:265" ht="15.75" x14ac:dyDescent="0.25">
      <c r="A199" s="8" t="s">
        <v>101</v>
      </c>
      <c r="B199" t="s">
        <v>121</v>
      </c>
      <c r="C199">
        <v>2</v>
      </c>
      <c r="N199" s="18"/>
    </row>
    <row r="200" spans="1:265" x14ac:dyDescent="0.25">
      <c r="N200" s="14"/>
    </row>
    <row r="201" spans="1:265" ht="15.75" x14ac:dyDescent="0.25">
      <c r="A201" s="3" t="s">
        <v>7</v>
      </c>
      <c r="N201" s="20"/>
    </row>
    <row r="202" spans="1:265" x14ac:dyDescent="0.25">
      <c r="B202" s="4" t="s">
        <v>8</v>
      </c>
      <c r="C202" s="5" t="s">
        <v>9</v>
      </c>
      <c r="D202" s="5" t="s">
        <v>10</v>
      </c>
      <c r="E202" s="5" t="s">
        <v>11</v>
      </c>
      <c r="F202" s="5" t="s">
        <v>12</v>
      </c>
      <c r="G202" s="11" t="s">
        <v>13</v>
      </c>
      <c r="H202" s="9" t="s">
        <v>15</v>
      </c>
      <c r="I202" s="5" t="s">
        <v>16</v>
      </c>
      <c r="J202" s="5" t="s">
        <v>17</v>
      </c>
      <c r="K202" s="5" t="s">
        <v>18</v>
      </c>
      <c r="L202" s="5" t="s">
        <v>19</v>
      </c>
      <c r="M202" s="5" t="s">
        <v>120</v>
      </c>
      <c r="N202" s="21"/>
    </row>
    <row r="203" spans="1:265" x14ac:dyDescent="0.25">
      <c r="B203" s="29">
        <v>2759</v>
      </c>
      <c r="C203" s="6">
        <v>295.10000000000002</v>
      </c>
      <c r="D203" s="6">
        <v>169.7</v>
      </c>
      <c r="E203" s="6">
        <v>114.8</v>
      </c>
      <c r="F203" s="6">
        <v>111.1</v>
      </c>
      <c r="G203" s="12">
        <v>55.5</v>
      </c>
      <c r="H203" s="10">
        <v>9</v>
      </c>
      <c r="I203" s="6">
        <v>3</v>
      </c>
      <c r="J203" s="6">
        <v>0</v>
      </c>
      <c r="K203" s="6">
        <v>3</v>
      </c>
      <c r="L203" s="6">
        <v>7.25</v>
      </c>
      <c r="M203" s="6">
        <v>3</v>
      </c>
      <c r="N203" s="14"/>
    </row>
    <row r="204" spans="1:265" x14ac:dyDescent="0.25">
      <c r="A204" t="s">
        <v>129</v>
      </c>
      <c r="B204">
        <f>B203/F189</f>
        <v>1.1548765173712852</v>
      </c>
      <c r="C204" s="26">
        <f>C203*4/B203</f>
        <v>0.42783617252627765</v>
      </c>
      <c r="D204" s="27">
        <f>D203*4/B203</f>
        <v>0.2460311707140268</v>
      </c>
      <c r="E204" s="26">
        <f>E203*4/B203</f>
        <v>0.16643711489670171</v>
      </c>
      <c r="F204" s="26">
        <f>F203*9/B203</f>
        <v>0.36241391808626311</v>
      </c>
      <c r="G204" s="28">
        <f>G203*9/B203</f>
        <v>0.18104385646973542</v>
      </c>
      <c r="N204" s="14"/>
    </row>
    <row r="205" spans="1:265" x14ac:dyDescent="0.25">
      <c r="N205" s="14"/>
    </row>
    <row r="206" spans="1:265" x14ac:dyDescent="0.25">
      <c r="A206" s="3" t="s">
        <v>122</v>
      </c>
      <c r="B206" s="9" t="s">
        <v>123</v>
      </c>
      <c r="C206" s="9" t="s">
        <v>124</v>
      </c>
      <c r="D206" s="9" t="s">
        <v>125</v>
      </c>
      <c r="E206" s="9" t="s">
        <v>126</v>
      </c>
      <c r="F206" s="9" t="s">
        <v>127</v>
      </c>
      <c r="G206" s="22" t="s">
        <v>128</v>
      </c>
      <c r="H206" s="9" t="s">
        <v>15</v>
      </c>
      <c r="I206" s="5" t="s">
        <v>16</v>
      </c>
      <c r="J206" s="5" t="s">
        <v>17</v>
      </c>
      <c r="K206" s="5" t="s">
        <v>18</v>
      </c>
      <c r="L206" s="5" t="s">
        <v>19</v>
      </c>
      <c r="M206" s="5" t="s">
        <v>120</v>
      </c>
      <c r="N206" s="14"/>
    </row>
    <row r="207" spans="1:265" ht="15.75" x14ac:dyDescent="0.25">
      <c r="A207" s="2"/>
      <c r="B207" s="10">
        <f>IF($C199=2,B203-B196,B196-B203)</f>
        <v>641</v>
      </c>
      <c r="C207" s="10">
        <f t="shared" ref="C207:M207" si="373">IF($C199=2,C203-C196,C196-C203)</f>
        <v>8.6000000000000227</v>
      </c>
      <c r="D207" s="10">
        <f t="shared" si="373"/>
        <v>-13.600000000000023</v>
      </c>
      <c r="E207" s="10">
        <f t="shared" si="373"/>
        <v>22.200000000000003</v>
      </c>
      <c r="F207" s="10">
        <f t="shared" si="373"/>
        <v>51.3</v>
      </c>
      <c r="G207" s="10">
        <f t="shared" si="373"/>
        <v>32.700000000000003</v>
      </c>
      <c r="H207" s="10">
        <f t="shared" si="373"/>
        <v>1</v>
      </c>
      <c r="I207" s="10">
        <f t="shared" si="373"/>
        <v>2</v>
      </c>
      <c r="J207" s="10">
        <f t="shared" si="373"/>
        <v>0</v>
      </c>
      <c r="K207" s="10">
        <f t="shared" si="373"/>
        <v>1</v>
      </c>
      <c r="L207" s="10">
        <f t="shared" si="373"/>
        <v>0.20000000000000018</v>
      </c>
      <c r="M207" s="10">
        <f t="shared" si="373"/>
        <v>0</v>
      </c>
      <c r="N207" s="17"/>
    </row>
    <row r="208" spans="1:265" x14ac:dyDescent="0.25">
      <c r="B208" s="10">
        <f>IF($C199=2,B204-B197,B197-B204)</f>
        <v>0.26831310171619938</v>
      </c>
      <c r="C208" s="10">
        <f t="shared" ref="C208:G208" si="374">IF($C199=2,C204-C197,C197-C204)</f>
        <v>-0.113240314725847</v>
      </c>
      <c r="D208" s="10">
        <f t="shared" si="374"/>
        <v>-0.10014446667974092</v>
      </c>
      <c r="E208" s="10">
        <f t="shared" si="374"/>
        <v>-8.4448492203898773E-3</v>
      </c>
      <c r="F208" s="10">
        <f t="shared" si="374"/>
        <v>0.1083062693610507</v>
      </c>
      <c r="G208" s="10">
        <f t="shared" si="374"/>
        <v>8.4160003778517276E-2</v>
      </c>
      <c r="N208" s="14"/>
    </row>
    <row r="209" spans="1:14" ht="15.75" thickBo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5"/>
    </row>
    <row r="210" spans="1:14" x14ac:dyDescent="0.25">
      <c r="A210" s="3"/>
      <c r="N210" s="18"/>
    </row>
    <row r="211" spans="1:14" ht="15.75" x14ac:dyDescent="0.25">
      <c r="A211" s="2" t="s">
        <v>109</v>
      </c>
      <c r="N211" s="17"/>
    </row>
    <row r="212" spans="1:14" x14ac:dyDescent="0.25">
      <c r="N212" s="14"/>
    </row>
    <row r="213" spans="1:14" x14ac:dyDescent="0.25">
      <c r="A213" s="3" t="s">
        <v>2</v>
      </c>
      <c r="N213" s="18"/>
    </row>
    <row r="214" spans="1:14" x14ac:dyDescent="0.25">
      <c r="B214" s="4" t="s">
        <v>3</v>
      </c>
      <c r="C214" s="5" t="s">
        <v>4</v>
      </c>
      <c r="D214" s="5" t="s">
        <v>5</v>
      </c>
      <c r="E214" s="5" t="s">
        <v>6</v>
      </c>
      <c r="F214" s="4" t="s">
        <v>118</v>
      </c>
      <c r="G214" s="5" t="s">
        <v>119</v>
      </c>
      <c r="N214" s="14"/>
    </row>
    <row r="215" spans="1:14" x14ac:dyDescent="0.25">
      <c r="B215" t="s">
        <v>117</v>
      </c>
      <c r="C215" s="6">
        <v>22</v>
      </c>
      <c r="D215" s="6">
        <v>194</v>
      </c>
      <c r="E215" s="6">
        <v>83</v>
      </c>
      <c r="F215">
        <v>3076</v>
      </c>
      <c r="G215" s="6">
        <v>1</v>
      </c>
      <c r="N215" s="14"/>
    </row>
    <row r="216" spans="1:14" x14ac:dyDescent="0.25">
      <c r="N216" s="14"/>
    </row>
    <row r="217" spans="1:14" x14ac:dyDescent="0.25">
      <c r="N217" s="14"/>
    </row>
    <row r="218" spans="1:14" ht="15.75" x14ac:dyDescent="0.25">
      <c r="A218" s="8" t="s">
        <v>14</v>
      </c>
      <c r="B218" t="s">
        <v>121</v>
      </c>
      <c r="C218">
        <v>1</v>
      </c>
      <c r="N218" s="19"/>
    </row>
    <row r="219" spans="1:14" x14ac:dyDescent="0.25">
      <c r="N219" s="14"/>
    </row>
    <row r="220" spans="1:14" x14ac:dyDescent="0.25">
      <c r="A220" s="3" t="s">
        <v>7</v>
      </c>
      <c r="N220" s="18"/>
    </row>
    <row r="221" spans="1:14" x14ac:dyDescent="0.25">
      <c r="B221" s="4" t="s">
        <v>8</v>
      </c>
      <c r="C221" s="5" t="s">
        <v>9</v>
      </c>
      <c r="D221" s="5" t="s">
        <v>10</v>
      </c>
      <c r="E221" s="5" t="s">
        <v>11</v>
      </c>
      <c r="F221" s="5" t="s">
        <v>12</v>
      </c>
      <c r="G221" s="11" t="s">
        <v>13</v>
      </c>
      <c r="H221" s="9" t="s">
        <v>15</v>
      </c>
      <c r="I221" s="5" t="s">
        <v>16</v>
      </c>
      <c r="J221" s="5" t="s">
        <v>17</v>
      </c>
      <c r="K221" s="5" t="s">
        <v>18</v>
      </c>
      <c r="L221" s="5" t="s">
        <v>19</v>
      </c>
      <c r="M221" s="5" t="s">
        <v>120</v>
      </c>
      <c r="N221" s="14"/>
    </row>
    <row r="222" spans="1:14" x14ac:dyDescent="0.25">
      <c r="B222" s="23">
        <v>2493</v>
      </c>
      <c r="C222" s="24">
        <v>231</v>
      </c>
      <c r="D222" s="24">
        <v>96</v>
      </c>
      <c r="E222" s="24">
        <v>102.1</v>
      </c>
      <c r="F222" s="24">
        <v>120.5</v>
      </c>
      <c r="G222" s="25">
        <v>37.799999999999997</v>
      </c>
      <c r="H222" s="10">
        <v>4</v>
      </c>
      <c r="I222" s="6">
        <v>2</v>
      </c>
      <c r="J222" s="6">
        <v>0</v>
      </c>
      <c r="K222" s="6">
        <v>3</v>
      </c>
      <c r="L222" s="6">
        <v>4.9290000000000003</v>
      </c>
      <c r="M222" s="6">
        <v>3</v>
      </c>
      <c r="N222" s="14"/>
    </row>
    <row r="223" spans="1:14" x14ac:dyDescent="0.25">
      <c r="A223" t="s">
        <v>129</v>
      </c>
      <c r="B223">
        <f>B222/F215</f>
        <v>0.81046814044213267</v>
      </c>
      <c r="C223" s="26">
        <f>C222*4/B222</f>
        <v>0.37063778580024065</v>
      </c>
      <c r="D223">
        <f>D222*4/B222</f>
        <v>0.15403128760529483</v>
      </c>
      <c r="E223" s="26">
        <f>E222*4/B222</f>
        <v>0.16381869233854793</v>
      </c>
      <c r="F223" s="26">
        <f>F222*9/B222</f>
        <v>0.43501805054151627</v>
      </c>
      <c r="G223" s="28">
        <f>G222*9/B222</f>
        <v>0.13646209386281588</v>
      </c>
      <c r="H223" s="10"/>
      <c r="N223" s="14"/>
    </row>
    <row r="224" spans="1:14" ht="15.75" x14ac:dyDescent="0.25">
      <c r="A224" s="8"/>
      <c r="N224" s="18"/>
    </row>
    <row r="225" spans="1:28" ht="15.75" x14ac:dyDescent="0.25">
      <c r="A225" s="8" t="s">
        <v>101</v>
      </c>
      <c r="B225" t="s">
        <v>121</v>
      </c>
      <c r="C225">
        <v>2</v>
      </c>
      <c r="N225" s="18"/>
    </row>
    <row r="226" spans="1:28" x14ac:dyDescent="0.25">
      <c r="N226" s="14"/>
    </row>
    <row r="227" spans="1:28" ht="15.75" x14ac:dyDescent="0.25">
      <c r="A227" s="3" t="s">
        <v>7</v>
      </c>
      <c r="N227" s="20"/>
    </row>
    <row r="228" spans="1:28" x14ac:dyDescent="0.25">
      <c r="B228" s="4" t="s">
        <v>8</v>
      </c>
      <c r="C228" s="5" t="s">
        <v>9</v>
      </c>
      <c r="D228" s="5" t="s">
        <v>10</v>
      </c>
      <c r="E228" s="5" t="s">
        <v>11</v>
      </c>
      <c r="F228" s="5" t="s">
        <v>12</v>
      </c>
      <c r="G228" s="11" t="s">
        <v>13</v>
      </c>
      <c r="H228" s="9" t="s">
        <v>15</v>
      </c>
      <c r="I228" s="5" t="s">
        <v>16</v>
      </c>
      <c r="J228" s="5" t="s">
        <v>17</v>
      </c>
      <c r="K228" s="5" t="s">
        <v>18</v>
      </c>
      <c r="L228" s="5" t="s">
        <v>19</v>
      </c>
      <c r="M228" s="5" t="s">
        <v>120</v>
      </c>
      <c r="N228" s="21"/>
      <c r="S228" s="48"/>
      <c r="T228" s="48"/>
      <c r="U228" s="48"/>
      <c r="V228" s="48"/>
      <c r="W228" s="48"/>
      <c r="X228" s="48"/>
      <c r="Y228" s="48"/>
    </row>
    <row r="229" spans="1:28" x14ac:dyDescent="0.25">
      <c r="B229" s="29">
        <v>2550</v>
      </c>
      <c r="C229" s="6">
        <v>252</v>
      </c>
      <c r="D229" s="6">
        <v>125</v>
      </c>
      <c r="E229" s="6">
        <v>102.9</v>
      </c>
      <c r="F229" s="6">
        <v>117.7</v>
      </c>
      <c r="G229" s="12">
        <v>30.5</v>
      </c>
      <c r="H229" s="10">
        <v>6</v>
      </c>
      <c r="I229" s="6">
        <v>1</v>
      </c>
      <c r="J229" s="6">
        <v>3</v>
      </c>
      <c r="K229" s="6">
        <v>3</v>
      </c>
      <c r="L229" s="6">
        <v>7.2</v>
      </c>
      <c r="M229" s="6">
        <v>4</v>
      </c>
      <c r="N229" s="14"/>
    </row>
    <row r="230" spans="1:28" ht="15.75" x14ac:dyDescent="0.25">
      <c r="A230" t="s">
        <v>129</v>
      </c>
      <c r="B230">
        <f>B229/F215</f>
        <v>0.82899869960988293</v>
      </c>
      <c r="C230" s="26">
        <f>C229*4/B229</f>
        <v>0.3952941176470588</v>
      </c>
      <c r="D230" s="27">
        <f>D229*4/B229</f>
        <v>0.19607843137254902</v>
      </c>
      <c r="E230" s="26">
        <f>E229*4/B229</f>
        <v>0.16141176470588237</v>
      </c>
      <c r="F230" s="26">
        <f>F229*9/B229</f>
        <v>0.41541176470588231</v>
      </c>
      <c r="G230" s="28">
        <f>G229*9/B229</f>
        <v>0.10764705882352942</v>
      </c>
      <c r="N230" s="14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x14ac:dyDescent="0.25">
      <c r="N231" s="14"/>
      <c r="S231" s="1"/>
      <c r="T231" s="1"/>
      <c r="U231" s="1"/>
      <c r="V231" s="1"/>
      <c r="W231" s="1"/>
      <c r="X231" s="1"/>
    </row>
    <row r="232" spans="1:28" x14ac:dyDescent="0.25">
      <c r="A232" s="3" t="s">
        <v>122</v>
      </c>
      <c r="B232" s="9" t="s">
        <v>123</v>
      </c>
      <c r="C232" s="9" t="s">
        <v>124</v>
      </c>
      <c r="D232" s="9" t="s">
        <v>125</v>
      </c>
      <c r="E232" s="9" t="s">
        <v>126</v>
      </c>
      <c r="F232" s="9" t="s">
        <v>127</v>
      </c>
      <c r="G232" s="22" t="s">
        <v>128</v>
      </c>
      <c r="H232" s="9" t="s">
        <v>15</v>
      </c>
      <c r="I232" s="5" t="s">
        <v>16</v>
      </c>
      <c r="J232" s="5" t="s">
        <v>17</v>
      </c>
      <c r="K232" s="5" t="s">
        <v>18</v>
      </c>
      <c r="L232" s="5" t="s">
        <v>19</v>
      </c>
      <c r="M232" s="5" t="s">
        <v>120</v>
      </c>
      <c r="N232" s="14"/>
    </row>
    <row r="233" spans="1:28" ht="15.75" x14ac:dyDescent="0.25">
      <c r="A233" s="2"/>
      <c r="B233" s="10">
        <f>IF($C225=2,B229-B222,B222-B229)</f>
        <v>57</v>
      </c>
      <c r="C233" s="10">
        <f t="shared" ref="C233:M233" si="375">IF($C225=2,C229-C222,C222-C229)</f>
        <v>21</v>
      </c>
      <c r="D233" s="10">
        <f t="shared" si="375"/>
        <v>29</v>
      </c>
      <c r="E233" s="10">
        <f t="shared" si="375"/>
        <v>0.80000000000001137</v>
      </c>
      <c r="F233" s="10">
        <f t="shared" si="375"/>
        <v>-2.7999999999999972</v>
      </c>
      <c r="G233" s="10">
        <f t="shared" si="375"/>
        <v>-7.2999999999999972</v>
      </c>
      <c r="H233" s="10">
        <f t="shared" si="375"/>
        <v>2</v>
      </c>
      <c r="I233" s="10">
        <f t="shared" si="375"/>
        <v>-1</v>
      </c>
      <c r="J233" s="10">
        <f t="shared" si="375"/>
        <v>3</v>
      </c>
      <c r="K233" s="10">
        <f t="shared" si="375"/>
        <v>0</v>
      </c>
      <c r="L233" s="10">
        <f t="shared" si="375"/>
        <v>2.2709999999999999</v>
      </c>
      <c r="M233" s="10">
        <f t="shared" si="375"/>
        <v>1</v>
      </c>
      <c r="N233" s="17"/>
    </row>
    <row r="234" spans="1:28" x14ac:dyDescent="0.25">
      <c r="B234" s="10">
        <f>IF($C225=2,B230-B223,B223-B230)</f>
        <v>1.853055916775026E-2</v>
      </c>
      <c r="C234" s="10">
        <f t="shared" ref="C234:G234" si="376">IF($C225=2,C230-C223,C223-C230)</f>
        <v>2.4656331846818147E-2</v>
      </c>
      <c r="D234" s="10">
        <f t="shared" si="376"/>
        <v>4.2047143767254186E-2</v>
      </c>
      <c r="E234" s="10">
        <f t="shared" si="376"/>
        <v>-2.406927632665562E-3</v>
      </c>
      <c r="F234" s="10">
        <f t="shared" si="376"/>
        <v>-1.9606285835633952E-2</v>
      </c>
      <c r="G234" s="10">
        <f t="shared" si="376"/>
        <v>-2.8815035039286466E-2</v>
      </c>
      <c r="N234" s="14"/>
    </row>
    <row r="235" spans="1:28" ht="15.75" thickBo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5"/>
    </row>
    <row r="236" spans="1:28" x14ac:dyDescent="0.25">
      <c r="A236" s="3"/>
      <c r="N236" s="18"/>
    </row>
    <row r="237" spans="1:28" ht="15.75" x14ac:dyDescent="0.25">
      <c r="A237" s="2" t="s">
        <v>110</v>
      </c>
      <c r="N237" s="17"/>
    </row>
    <row r="238" spans="1:28" x14ac:dyDescent="0.25">
      <c r="N238" s="14"/>
    </row>
    <row r="239" spans="1:28" x14ac:dyDescent="0.25">
      <c r="A239" s="3" t="s">
        <v>2</v>
      </c>
      <c r="N239" s="18"/>
    </row>
    <row r="240" spans="1:28" x14ac:dyDescent="0.25">
      <c r="B240" s="4" t="s">
        <v>3</v>
      </c>
      <c r="C240" s="5" t="s">
        <v>4</v>
      </c>
      <c r="D240" s="5" t="s">
        <v>5</v>
      </c>
      <c r="E240" s="5" t="s">
        <v>6</v>
      </c>
      <c r="F240" s="4" t="s">
        <v>118</v>
      </c>
      <c r="G240" s="5" t="s">
        <v>119</v>
      </c>
      <c r="N240" s="14"/>
    </row>
    <row r="241" spans="1:24" x14ac:dyDescent="0.25">
      <c r="B241" t="s">
        <v>130</v>
      </c>
      <c r="C241" s="6">
        <v>25</v>
      </c>
      <c r="D241" s="6">
        <v>158</v>
      </c>
      <c r="E241" s="6">
        <v>56</v>
      </c>
      <c r="F241">
        <v>2161</v>
      </c>
      <c r="G241" s="6">
        <v>1</v>
      </c>
      <c r="N241" s="14"/>
    </row>
    <row r="242" spans="1:24" x14ac:dyDescent="0.25">
      <c r="N242" s="14"/>
    </row>
    <row r="243" spans="1:24" x14ac:dyDescent="0.25">
      <c r="N243" s="14"/>
    </row>
    <row r="244" spans="1:24" ht="15.75" x14ac:dyDescent="0.25">
      <c r="A244" s="8" t="s">
        <v>14</v>
      </c>
      <c r="B244" t="s">
        <v>121</v>
      </c>
      <c r="C244">
        <v>2</v>
      </c>
      <c r="N244" s="19"/>
    </row>
    <row r="245" spans="1:24" x14ac:dyDescent="0.25">
      <c r="N245" s="14"/>
    </row>
    <row r="246" spans="1:24" x14ac:dyDescent="0.25">
      <c r="A246" s="3" t="s">
        <v>7</v>
      </c>
      <c r="N246" s="18"/>
    </row>
    <row r="247" spans="1:24" x14ac:dyDescent="0.25">
      <c r="B247" s="4" t="s">
        <v>8</v>
      </c>
      <c r="C247" s="5" t="s">
        <v>9</v>
      </c>
      <c r="D247" s="5" t="s">
        <v>10</v>
      </c>
      <c r="E247" s="5" t="s">
        <v>11</v>
      </c>
      <c r="F247" s="5" t="s">
        <v>12</v>
      </c>
      <c r="G247" s="11" t="s">
        <v>13</v>
      </c>
      <c r="H247" s="9" t="s">
        <v>15</v>
      </c>
      <c r="I247" s="5" t="s">
        <v>16</v>
      </c>
      <c r="J247" s="5" t="s">
        <v>17</v>
      </c>
      <c r="K247" s="5" t="s">
        <v>18</v>
      </c>
      <c r="L247" s="5" t="s">
        <v>19</v>
      </c>
      <c r="M247" s="5" t="s">
        <v>120</v>
      </c>
      <c r="N247" s="14"/>
    </row>
    <row r="248" spans="1:24" x14ac:dyDescent="0.25">
      <c r="B248" s="23">
        <v>2332</v>
      </c>
      <c r="C248" s="24">
        <v>204.4</v>
      </c>
      <c r="D248" s="24">
        <v>87.8</v>
      </c>
      <c r="E248" s="24">
        <v>52.7</v>
      </c>
      <c r="F248" s="24">
        <v>101.3</v>
      </c>
      <c r="G248" s="25">
        <v>20.5</v>
      </c>
      <c r="H248" s="10">
        <v>11</v>
      </c>
      <c r="I248" s="6">
        <v>2</v>
      </c>
      <c r="J248" s="6">
        <v>3</v>
      </c>
      <c r="K248" s="6">
        <v>2</v>
      </c>
      <c r="L248" s="6">
        <v>-1.2</v>
      </c>
      <c r="M248" s="6">
        <v>5</v>
      </c>
      <c r="N248" s="14"/>
    </row>
    <row r="249" spans="1:24" x14ac:dyDescent="0.25">
      <c r="A249" t="s">
        <v>129</v>
      </c>
      <c r="B249">
        <f>B248/F241</f>
        <v>1.0791300323924109</v>
      </c>
      <c r="C249" s="26">
        <f>C248*4/B248</f>
        <v>0.35060034305317322</v>
      </c>
      <c r="D249">
        <f>D248*4/B248</f>
        <v>0.15060034305317324</v>
      </c>
      <c r="E249" s="26">
        <f>E248*4/B248</f>
        <v>9.0394511149228141E-2</v>
      </c>
      <c r="F249" s="26">
        <f>F248*9/B248</f>
        <v>0.3909519725557461</v>
      </c>
      <c r="G249" s="28">
        <f>G248*9/B248</f>
        <v>7.9116638078902235E-2</v>
      </c>
      <c r="H249" s="10"/>
      <c r="N249" s="14"/>
    </row>
    <row r="250" spans="1:24" ht="15.75" x14ac:dyDescent="0.25">
      <c r="A250" s="8"/>
      <c r="N250" s="18"/>
    </row>
    <row r="251" spans="1:24" ht="15.75" x14ac:dyDescent="0.25">
      <c r="A251" s="8" t="s">
        <v>101</v>
      </c>
      <c r="B251" t="s">
        <v>121</v>
      </c>
      <c r="C251">
        <v>1</v>
      </c>
      <c r="N251" s="18"/>
    </row>
    <row r="252" spans="1:24" x14ac:dyDescent="0.25">
      <c r="N252" s="14"/>
    </row>
    <row r="253" spans="1:24" ht="15.75" x14ac:dyDescent="0.25">
      <c r="A253" s="3" t="s">
        <v>7</v>
      </c>
      <c r="N253" s="20"/>
      <c r="S253" s="1"/>
      <c r="T253" s="1"/>
      <c r="U253" s="1"/>
      <c r="V253" s="1"/>
      <c r="W253" s="1"/>
      <c r="X253" s="1"/>
    </row>
    <row r="254" spans="1:24" x14ac:dyDescent="0.25">
      <c r="B254" s="4" t="s">
        <v>8</v>
      </c>
      <c r="C254" s="5" t="s">
        <v>9</v>
      </c>
      <c r="D254" s="5" t="s">
        <v>10</v>
      </c>
      <c r="E254" s="5" t="s">
        <v>11</v>
      </c>
      <c r="F254" s="5" t="s">
        <v>12</v>
      </c>
      <c r="G254" s="11" t="s">
        <v>13</v>
      </c>
      <c r="H254" s="9" t="s">
        <v>15</v>
      </c>
      <c r="I254" s="5" t="s">
        <v>16</v>
      </c>
      <c r="J254" s="5" t="s">
        <v>17</v>
      </c>
      <c r="K254" s="5" t="s">
        <v>18</v>
      </c>
      <c r="L254" s="5" t="s">
        <v>19</v>
      </c>
      <c r="M254" s="5" t="s">
        <v>120</v>
      </c>
      <c r="N254" s="21"/>
    </row>
    <row r="255" spans="1:24" x14ac:dyDescent="0.25">
      <c r="B255" s="29">
        <v>1735</v>
      </c>
      <c r="C255" s="6">
        <v>149.19999999999999</v>
      </c>
      <c r="D255" s="6">
        <v>79.7</v>
      </c>
      <c r="E255" s="6">
        <v>26.7</v>
      </c>
      <c r="F255" s="6">
        <v>72.900000000000006</v>
      </c>
      <c r="G255" s="12">
        <v>15.9</v>
      </c>
      <c r="H255" s="10">
        <v>9</v>
      </c>
      <c r="I255" s="6">
        <v>1</v>
      </c>
      <c r="J255" s="6">
        <v>1</v>
      </c>
      <c r="K255" s="6">
        <v>2</v>
      </c>
      <c r="L255" s="6">
        <v>-1.5</v>
      </c>
      <c r="M255" s="6">
        <v>4</v>
      </c>
      <c r="N255" s="14"/>
    </row>
    <row r="256" spans="1:24" x14ac:dyDescent="0.25">
      <c r="A256" t="s">
        <v>129</v>
      </c>
      <c r="B256">
        <f>B255/F241</f>
        <v>0.80286904211013421</v>
      </c>
      <c r="C256" s="26">
        <f>C255*4/B255</f>
        <v>0.34397694524495676</v>
      </c>
      <c r="D256" s="27">
        <f>D255*4/B255</f>
        <v>0.1837463976945245</v>
      </c>
      <c r="E256" s="26">
        <f>E255*4/B255</f>
        <v>6.1556195965417865E-2</v>
      </c>
      <c r="F256" s="26">
        <f>F255*9/B255</f>
        <v>0.37815561959654181</v>
      </c>
      <c r="G256" s="28">
        <f>G255*9/B255</f>
        <v>8.2478386167146978E-2</v>
      </c>
      <c r="N256" s="14"/>
    </row>
    <row r="257" spans="1:24" x14ac:dyDescent="0.25">
      <c r="N257" s="14"/>
    </row>
    <row r="258" spans="1:24" x14ac:dyDescent="0.25">
      <c r="A258" s="3" t="s">
        <v>122</v>
      </c>
      <c r="B258" s="9" t="s">
        <v>123</v>
      </c>
      <c r="C258" s="9" t="s">
        <v>124</v>
      </c>
      <c r="D258" s="9" t="s">
        <v>125</v>
      </c>
      <c r="E258" s="9" t="s">
        <v>126</v>
      </c>
      <c r="F258" s="9" t="s">
        <v>127</v>
      </c>
      <c r="G258" s="22" t="s">
        <v>128</v>
      </c>
      <c r="H258" s="9" t="s">
        <v>15</v>
      </c>
      <c r="I258" s="5" t="s">
        <v>16</v>
      </c>
      <c r="J258" s="5" t="s">
        <v>17</v>
      </c>
      <c r="K258" s="5" t="s">
        <v>18</v>
      </c>
      <c r="L258" s="5" t="s">
        <v>19</v>
      </c>
      <c r="M258" s="5" t="s">
        <v>120</v>
      </c>
      <c r="N258" s="14"/>
    </row>
    <row r="259" spans="1:24" ht="15.75" x14ac:dyDescent="0.25">
      <c r="A259" s="2"/>
      <c r="B259" s="10">
        <f>IF($C251=2,B255-B248,B248-B255)</f>
        <v>597</v>
      </c>
      <c r="C259" s="10">
        <f t="shared" ref="C259:M259" si="377">IF($C251=2,C255-C248,C248-C255)</f>
        <v>55.200000000000017</v>
      </c>
      <c r="D259" s="10">
        <f t="shared" si="377"/>
        <v>8.0999999999999943</v>
      </c>
      <c r="E259" s="10">
        <f t="shared" si="377"/>
        <v>26.000000000000004</v>
      </c>
      <c r="F259" s="10">
        <f t="shared" si="377"/>
        <v>28.399999999999991</v>
      </c>
      <c r="G259" s="10">
        <f t="shared" si="377"/>
        <v>4.5999999999999996</v>
      </c>
      <c r="H259" s="10">
        <f t="shared" si="377"/>
        <v>2</v>
      </c>
      <c r="I259" s="10">
        <f t="shared" si="377"/>
        <v>1</v>
      </c>
      <c r="J259" s="10">
        <f t="shared" si="377"/>
        <v>2</v>
      </c>
      <c r="K259" s="10">
        <f t="shared" si="377"/>
        <v>0</v>
      </c>
      <c r="L259" s="10">
        <f t="shared" si="377"/>
        <v>0.30000000000000004</v>
      </c>
      <c r="M259" s="10">
        <f t="shared" si="377"/>
        <v>1</v>
      </c>
      <c r="N259" s="17"/>
    </row>
    <row r="260" spans="1:24" x14ac:dyDescent="0.25">
      <c r="B260" s="10">
        <f>IF($C251=2,B256-B249,B249-B256)</f>
        <v>0.27626099028227669</v>
      </c>
      <c r="C260" s="10">
        <f t="shared" ref="C260:G260" si="378">IF($C251=2,C256-C249,C249-C256)</f>
        <v>6.6233978082164691E-3</v>
      </c>
      <c r="D260" s="10">
        <f t="shared" si="378"/>
        <v>-3.3146054641351258E-2</v>
      </c>
      <c r="E260" s="10">
        <f t="shared" si="378"/>
        <v>2.8838315183810276E-2</v>
      </c>
      <c r="F260" s="10">
        <f t="shared" si="378"/>
        <v>1.2796352959204282E-2</v>
      </c>
      <c r="G260" s="10">
        <f t="shared" si="378"/>
        <v>-3.3617480882447426E-3</v>
      </c>
      <c r="N260" s="14"/>
    </row>
    <row r="261" spans="1:24" ht="15.75" thickBo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5"/>
      <c r="S261" s="1"/>
      <c r="T261" s="1"/>
      <c r="U261" s="1"/>
      <c r="V261" s="1"/>
      <c r="W261" s="1"/>
      <c r="X261" s="1"/>
    </row>
    <row r="262" spans="1:24" x14ac:dyDescent="0.25">
      <c r="A262" s="3"/>
      <c r="N262" s="18"/>
    </row>
    <row r="263" spans="1:24" ht="15.75" x14ac:dyDescent="0.25">
      <c r="A263" s="2" t="s">
        <v>111</v>
      </c>
      <c r="N263" s="17"/>
    </row>
    <row r="264" spans="1:24" x14ac:dyDescent="0.25">
      <c r="N264" s="14"/>
    </row>
    <row r="265" spans="1:24" x14ac:dyDescent="0.25">
      <c r="A265" s="3" t="s">
        <v>2</v>
      </c>
      <c r="N265" s="18"/>
    </row>
    <row r="266" spans="1:24" x14ac:dyDescent="0.25">
      <c r="B266" s="4" t="s">
        <v>3</v>
      </c>
      <c r="C266" s="5" t="s">
        <v>4</v>
      </c>
      <c r="D266" s="5" t="s">
        <v>5</v>
      </c>
      <c r="E266" s="5" t="s">
        <v>6</v>
      </c>
      <c r="F266" s="4" t="s">
        <v>118</v>
      </c>
      <c r="G266" s="5" t="s">
        <v>119</v>
      </c>
      <c r="N266" s="14"/>
    </row>
    <row r="267" spans="1:24" x14ac:dyDescent="0.25">
      <c r="B267" t="s">
        <v>117</v>
      </c>
      <c r="C267" s="6">
        <v>26</v>
      </c>
      <c r="D267" s="6">
        <v>175</v>
      </c>
      <c r="E267" s="6">
        <v>75</v>
      </c>
      <c r="F267">
        <v>3257</v>
      </c>
      <c r="G267" s="6">
        <v>1</v>
      </c>
      <c r="N267" s="14"/>
    </row>
    <row r="268" spans="1:24" x14ac:dyDescent="0.25">
      <c r="N268" s="14"/>
    </row>
    <row r="269" spans="1:24" x14ac:dyDescent="0.25">
      <c r="N269" s="14"/>
      <c r="S269" s="1"/>
      <c r="T269" s="1"/>
      <c r="U269" s="1"/>
      <c r="V269" s="1"/>
      <c r="W269" s="1"/>
      <c r="X269" s="1"/>
    </row>
    <row r="270" spans="1:24" ht="15.75" x14ac:dyDescent="0.25">
      <c r="A270" s="8" t="s">
        <v>14</v>
      </c>
      <c r="B270" t="s">
        <v>121</v>
      </c>
      <c r="C270">
        <v>2</v>
      </c>
      <c r="N270" s="19"/>
    </row>
    <row r="271" spans="1:24" x14ac:dyDescent="0.25">
      <c r="N271" s="14"/>
    </row>
    <row r="272" spans="1:24" x14ac:dyDescent="0.25">
      <c r="A272" s="3" t="s">
        <v>7</v>
      </c>
      <c r="N272" s="18"/>
    </row>
    <row r="273" spans="1:24" x14ac:dyDescent="0.25">
      <c r="B273" s="4" t="s">
        <v>8</v>
      </c>
      <c r="C273" s="5" t="s">
        <v>9</v>
      </c>
      <c r="D273" s="5" t="s">
        <v>10</v>
      </c>
      <c r="E273" s="5" t="s">
        <v>11</v>
      </c>
      <c r="F273" s="5" t="s">
        <v>12</v>
      </c>
      <c r="G273" s="11" t="s">
        <v>13</v>
      </c>
      <c r="H273" s="9" t="s">
        <v>15</v>
      </c>
      <c r="I273" s="5" t="s">
        <v>16</v>
      </c>
      <c r="J273" s="5" t="s">
        <v>17</v>
      </c>
      <c r="K273" s="5" t="s">
        <v>18</v>
      </c>
      <c r="L273" s="5" t="s">
        <v>19</v>
      </c>
      <c r="M273" s="5" t="s">
        <v>120</v>
      </c>
      <c r="N273" s="14"/>
    </row>
    <row r="274" spans="1:24" x14ac:dyDescent="0.25">
      <c r="B274" s="23">
        <v>3371</v>
      </c>
      <c r="C274" s="24">
        <v>417</v>
      </c>
      <c r="D274" s="24">
        <v>72.099999999999994</v>
      </c>
      <c r="E274" s="24">
        <v>222.6</v>
      </c>
      <c r="F274" s="24">
        <v>79.400000000000006</v>
      </c>
      <c r="G274" s="25">
        <v>25.5</v>
      </c>
      <c r="H274" s="10">
        <v>10</v>
      </c>
      <c r="I274" s="6">
        <v>1</v>
      </c>
      <c r="J274" s="6">
        <v>11</v>
      </c>
      <c r="K274" s="6">
        <v>0</v>
      </c>
      <c r="L274" s="6">
        <v>4.8879999999999999</v>
      </c>
      <c r="M274" s="6">
        <v>3</v>
      </c>
      <c r="N274" s="14"/>
    </row>
    <row r="275" spans="1:24" x14ac:dyDescent="0.25">
      <c r="A275" t="s">
        <v>129</v>
      </c>
      <c r="B275">
        <f>B274/F267</f>
        <v>1.0350015351550506</v>
      </c>
      <c r="C275" s="26">
        <f>C274*4/B274</f>
        <v>0.49480866211806585</v>
      </c>
      <c r="D275">
        <f>D274*4/B274</f>
        <v>8.5553248294274686E-2</v>
      </c>
      <c r="E275" s="26">
        <f>E274*4/B274</f>
        <v>0.26413527143280924</v>
      </c>
      <c r="F275" s="26">
        <f>F274*9/B274</f>
        <v>0.21198457431029369</v>
      </c>
      <c r="G275" s="28">
        <f>G274*9/B274</f>
        <v>6.8080688223079208E-2</v>
      </c>
      <c r="H275" s="10"/>
      <c r="N275" s="14"/>
    </row>
    <row r="276" spans="1:24" ht="15.75" x14ac:dyDescent="0.25">
      <c r="A276" s="8"/>
      <c r="N276" s="18"/>
    </row>
    <row r="277" spans="1:24" ht="15.75" x14ac:dyDescent="0.25">
      <c r="A277" s="8" t="s">
        <v>101</v>
      </c>
      <c r="B277" t="s">
        <v>121</v>
      </c>
      <c r="C277">
        <v>1</v>
      </c>
      <c r="N277" s="18"/>
    </row>
    <row r="278" spans="1:24" x14ac:dyDescent="0.25">
      <c r="N278" s="14"/>
    </row>
    <row r="279" spans="1:24" ht="15.75" x14ac:dyDescent="0.25">
      <c r="A279" s="3" t="s">
        <v>7</v>
      </c>
      <c r="N279" s="20"/>
    </row>
    <row r="280" spans="1:24" x14ac:dyDescent="0.25">
      <c r="B280" s="4" t="s">
        <v>8</v>
      </c>
      <c r="C280" s="5" t="s">
        <v>9</v>
      </c>
      <c r="D280" s="5" t="s">
        <v>10</v>
      </c>
      <c r="E280" s="5" t="s">
        <v>11</v>
      </c>
      <c r="F280" s="5" t="s">
        <v>12</v>
      </c>
      <c r="G280" s="11" t="s">
        <v>13</v>
      </c>
      <c r="H280" s="9" t="s">
        <v>15</v>
      </c>
      <c r="I280" s="5" t="s">
        <v>16</v>
      </c>
      <c r="J280" s="5" t="s">
        <v>17</v>
      </c>
      <c r="K280" s="5" t="s">
        <v>18</v>
      </c>
      <c r="L280" s="5" t="s">
        <v>19</v>
      </c>
      <c r="M280" s="5" t="s">
        <v>120</v>
      </c>
      <c r="N280" s="21"/>
      <c r="S280" s="1"/>
      <c r="T280" s="1"/>
      <c r="U280" s="1"/>
      <c r="V280" s="1"/>
      <c r="W280" s="1"/>
      <c r="X280" s="1"/>
    </row>
    <row r="281" spans="1:24" x14ac:dyDescent="0.25">
      <c r="B281" s="29">
        <v>2916</v>
      </c>
      <c r="C281" s="6">
        <v>292.5</v>
      </c>
      <c r="D281" s="6">
        <v>147.80000000000001</v>
      </c>
      <c r="E281" s="6">
        <v>185.7</v>
      </c>
      <c r="F281" s="6">
        <v>102.9</v>
      </c>
      <c r="G281" s="12">
        <v>24.7</v>
      </c>
      <c r="H281" s="10">
        <v>9</v>
      </c>
      <c r="I281" s="6">
        <v>2</v>
      </c>
      <c r="J281" s="6">
        <v>1</v>
      </c>
      <c r="K281" s="6">
        <v>0</v>
      </c>
      <c r="L281" s="6">
        <v>6.0830000000000002</v>
      </c>
      <c r="M281" s="6">
        <v>2</v>
      </c>
      <c r="N281" s="14"/>
    </row>
    <row r="282" spans="1:24" x14ac:dyDescent="0.25">
      <c r="A282" t="s">
        <v>129</v>
      </c>
      <c r="B282">
        <f>B281/F267</f>
        <v>0.89530242554498007</v>
      </c>
      <c r="C282" s="26">
        <f>C281*4/B281</f>
        <v>0.40123456790123457</v>
      </c>
      <c r="D282" s="27">
        <f>D281*4/B281</f>
        <v>0.20274348422496571</v>
      </c>
      <c r="E282" s="26">
        <f>E281*4/B281</f>
        <v>0.25473251028806582</v>
      </c>
      <c r="F282" s="26">
        <f>F281*9/B281</f>
        <v>0.31759259259259259</v>
      </c>
      <c r="G282" s="28">
        <f>G281*9/B281</f>
        <v>7.6234567901234562E-2</v>
      </c>
      <c r="N282" s="14"/>
    </row>
    <row r="283" spans="1:24" x14ac:dyDescent="0.25">
      <c r="N283" s="14"/>
    </row>
    <row r="284" spans="1:24" x14ac:dyDescent="0.25">
      <c r="A284" s="3" t="s">
        <v>122</v>
      </c>
      <c r="B284" s="9" t="s">
        <v>123</v>
      </c>
      <c r="C284" s="9" t="s">
        <v>124</v>
      </c>
      <c r="D284" s="9" t="s">
        <v>125</v>
      </c>
      <c r="E284" s="9" t="s">
        <v>126</v>
      </c>
      <c r="F284" s="9" t="s">
        <v>127</v>
      </c>
      <c r="G284" s="22" t="s">
        <v>128</v>
      </c>
      <c r="H284" s="9" t="s">
        <v>15</v>
      </c>
      <c r="I284" s="5" t="s">
        <v>16</v>
      </c>
      <c r="J284" s="5" t="s">
        <v>17</v>
      </c>
      <c r="K284" s="5" t="s">
        <v>18</v>
      </c>
      <c r="L284" s="5" t="s">
        <v>19</v>
      </c>
      <c r="M284" s="5" t="s">
        <v>120</v>
      </c>
      <c r="N284" s="14"/>
    </row>
    <row r="285" spans="1:24" ht="15.75" x14ac:dyDescent="0.25">
      <c r="A285" s="2"/>
      <c r="B285" s="10">
        <f>IF($C277=2,B281-B274,B274-B281)</f>
        <v>455</v>
      </c>
      <c r="C285" s="10">
        <f t="shared" ref="C285:M285" si="379">IF($C277=2,C281-C274,C274-C281)</f>
        <v>124.5</v>
      </c>
      <c r="D285" s="10">
        <f t="shared" si="379"/>
        <v>-75.700000000000017</v>
      </c>
      <c r="E285" s="10">
        <f t="shared" si="379"/>
        <v>36.900000000000006</v>
      </c>
      <c r="F285" s="10">
        <f t="shared" si="379"/>
        <v>-23.5</v>
      </c>
      <c r="G285" s="10">
        <f t="shared" si="379"/>
        <v>0.80000000000000071</v>
      </c>
      <c r="H285" s="10">
        <f t="shared" si="379"/>
        <v>1</v>
      </c>
      <c r="I285" s="10">
        <f t="shared" si="379"/>
        <v>-1</v>
      </c>
      <c r="J285" s="10">
        <f t="shared" si="379"/>
        <v>10</v>
      </c>
      <c r="K285" s="10">
        <f t="shared" si="379"/>
        <v>0</v>
      </c>
      <c r="L285" s="10">
        <f t="shared" si="379"/>
        <v>-1.1950000000000003</v>
      </c>
      <c r="M285" s="10">
        <f t="shared" si="379"/>
        <v>1</v>
      </c>
      <c r="N285" s="17"/>
    </row>
    <row r="286" spans="1:24" x14ac:dyDescent="0.25">
      <c r="B286" s="10">
        <f>IF($C277=2,B282-B275,B275-B282)</f>
        <v>0.13969910961007048</v>
      </c>
      <c r="C286" s="10">
        <f t="shared" ref="C286:G286" si="380">IF($C277=2,C282-C275,C275-C282)</f>
        <v>9.3574094216831272E-2</v>
      </c>
      <c r="D286" s="10">
        <f t="shared" si="380"/>
        <v>-0.11719023593069103</v>
      </c>
      <c r="E286" s="10">
        <f t="shared" si="380"/>
        <v>9.4027611447434212E-3</v>
      </c>
      <c r="F286" s="10">
        <f t="shared" si="380"/>
        <v>-0.1056080182822989</v>
      </c>
      <c r="G286" s="10">
        <f t="shared" si="380"/>
        <v>-8.1538796781553541E-3</v>
      </c>
      <c r="N286" s="14"/>
    </row>
    <row r="287" spans="1:24" ht="15.75" thickBo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5"/>
      <c r="S287" s="1"/>
      <c r="T287" s="1"/>
      <c r="U287" s="1"/>
      <c r="V287" s="1"/>
      <c r="W287" s="1"/>
      <c r="X287" s="1"/>
    </row>
    <row r="288" spans="1:24" x14ac:dyDescent="0.25">
      <c r="A288" s="3"/>
      <c r="N288" s="18"/>
    </row>
    <row r="289" spans="1:24" ht="15.75" x14ac:dyDescent="0.25">
      <c r="A289" s="2" t="s">
        <v>112</v>
      </c>
      <c r="N289" s="17"/>
    </row>
    <row r="290" spans="1:24" x14ac:dyDescent="0.25">
      <c r="N290" s="14"/>
    </row>
    <row r="291" spans="1:24" x14ac:dyDescent="0.25">
      <c r="A291" s="3" t="s">
        <v>2</v>
      </c>
      <c r="N291" s="18"/>
    </row>
    <row r="292" spans="1:24" x14ac:dyDescent="0.25">
      <c r="B292" s="4" t="s">
        <v>3</v>
      </c>
      <c r="C292" s="5" t="s">
        <v>4</v>
      </c>
      <c r="D292" s="5" t="s">
        <v>5</v>
      </c>
      <c r="E292" s="5" t="s">
        <v>6</v>
      </c>
      <c r="F292" s="4" t="s">
        <v>118</v>
      </c>
      <c r="G292" s="5" t="s">
        <v>119</v>
      </c>
      <c r="N292" s="14"/>
    </row>
    <row r="293" spans="1:24" x14ac:dyDescent="0.25">
      <c r="B293" t="s">
        <v>117</v>
      </c>
      <c r="C293" s="6">
        <v>26</v>
      </c>
      <c r="D293" s="6">
        <v>173</v>
      </c>
      <c r="E293" s="6">
        <v>85</v>
      </c>
      <c r="F293">
        <v>2716</v>
      </c>
      <c r="G293" s="6">
        <v>1</v>
      </c>
      <c r="N293" s="14"/>
    </row>
    <row r="294" spans="1:24" x14ac:dyDescent="0.25">
      <c r="N294" s="14"/>
    </row>
    <row r="295" spans="1:24" x14ac:dyDescent="0.25">
      <c r="N295" s="14"/>
      <c r="S295" s="1"/>
      <c r="T295" s="1"/>
      <c r="U295" s="1"/>
      <c r="V295" s="1"/>
      <c r="W295" s="1"/>
      <c r="X295" s="1"/>
    </row>
    <row r="296" spans="1:24" ht="15.75" x14ac:dyDescent="0.25">
      <c r="A296" s="8" t="s">
        <v>14</v>
      </c>
      <c r="B296" t="s">
        <v>121</v>
      </c>
      <c r="C296">
        <v>1</v>
      </c>
      <c r="N296" s="19"/>
    </row>
    <row r="297" spans="1:24" x14ac:dyDescent="0.25">
      <c r="N297" s="14"/>
    </row>
    <row r="298" spans="1:24" x14ac:dyDescent="0.25">
      <c r="A298" s="3" t="s">
        <v>7</v>
      </c>
      <c r="N298" s="18"/>
    </row>
    <row r="299" spans="1:24" x14ac:dyDescent="0.25">
      <c r="B299" s="4" t="s">
        <v>8</v>
      </c>
      <c r="C299" s="5" t="s">
        <v>9</v>
      </c>
      <c r="D299" s="5" t="s">
        <v>10</v>
      </c>
      <c r="E299" s="5" t="s">
        <v>11</v>
      </c>
      <c r="F299" s="5" t="s">
        <v>12</v>
      </c>
      <c r="G299" s="11" t="s">
        <v>13</v>
      </c>
      <c r="H299" s="9" t="s">
        <v>15</v>
      </c>
      <c r="I299" s="5" t="s">
        <v>16</v>
      </c>
      <c r="J299" s="5" t="s">
        <v>17</v>
      </c>
      <c r="K299" s="5" t="s">
        <v>18</v>
      </c>
      <c r="L299" s="5" t="s">
        <v>19</v>
      </c>
      <c r="M299" s="5" t="s">
        <v>120</v>
      </c>
      <c r="N299" s="14"/>
    </row>
    <row r="300" spans="1:24" x14ac:dyDescent="0.25">
      <c r="B300" s="23">
        <v>1992</v>
      </c>
      <c r="C300" s="24">
        <v>98.2</v>
      </c>
      <c r="D300" s="24">
        <v>46.2</v>
      </c>
      <c r="E300" s="24">
        <v>125.5</v>
      </c>
      <c r="F300" s="24">
        <v>113.6</v>
      </c>
      <c r="G300" s="25">
        <v>28.6</v>
      </c>
      <c r="H300" s="10">
        <v>4</v>
      </c>
      <c r="I300" s="6">
        <v>1</v>
      </c>
      <c r="J300" s="6">
        <v>0</v>
      </c>
      <c r="K300" s="6">
        <v>1</v>
      </c>
      <c r="L300" s="6">
        <v>2.4609999999999999</v>
      </c>
      <c r="M300" s="6">
        <v>2</v>
      </c>
      <c r="N300" s="14"/>
    </row>
    <row r="301" spans="1:24" x14ac:dyDescent="0.25">
      <c r="A301" t="s">
        <v>129</v>
      </c>
      <c r="B301">
        <f>B300/F293</f>
        <v>0.73343151693667152</v>
      </c>
      <c r="C301" s="26">
        <f>C300*4/B300</f>
        <v>0.19718875502008032</v>
      </c>
      <c r="D301">
        <f>D300*4/B300</f>
        <v>9.2771084337349402E-2</v>
      </c>
      <c r="E301" s="26">
        <f>E300*4/B300</f>
        <v>0.25200803212851408</v>
      </c>
      <c r="F301" s="26">
        <f>F300*9/B300</f>
        <v>0.51325301204819274</v>
      </c>
      <c r="G301" s="28">
        <f>G300*9/B300</f>
        <v>0.12921686746987954</v>
      </c>
      <c r="H301" s="10"/>
      <c r="N301" s="14"/>
    </row>
    <row r="302" spans="1:24" ht="15.75" x14ac:dyDescent="0.25">
      <c r="A302" s="8"/>
      <c r="N302" s="18"/>
    </row>
    <row r="303" spans="1:24" ht="15.75" x14ac:dyDescent="0.25">
      <c r="A303" s="8" t="s">
        <v>101</v>
      </c>
      <c r="B303" t="s">
        <v>121</v>
      </c>
      <c r="C303">
        <v>2</v>
      </c>
      <c r="N303" s="18"/>
      <c r="S303" s="1"/>
      <c r="T303" s="1"/>
      <c r="U303" s="1"/>
      <c r="V303" s="1"/>
      <c r="W303" s="1"/>
      <c r="X303" s="1"/>
    </row>
    <row r="304" spans="1:24" x14ac:dyDescent="0.25">
      <c r="N304" s="14"/>
    </row>
    <row r="305" spans="1:14" ht="15.75" x14ac:dyDescent="0.25">
      <c r="A305" s="3" t="s">
        <v>7</v>
      </c>
      <c r="N305" s="20"/>
    </row>
    <row r="306" spans="1:14" x14ac:dyDescent="0.25">
      <c r="B306" s="4" t="s">
        <v>8</v>
      </c>
      <c r="C306" s="5" t="s">
        <v>9</v>
      </c>
      <c r="D306" s="5" t="s">
        <v>10</v>
      </c>
      <c r="E306" s="5" t="s">
        <v>11</v>
      </c>
      <c r="F306" s="5" t="s">
        <v>12</v>
      </c>
      <c r="G306" s="11" t="s">
        <v>13</v>
      </c>
      <c r="H306" s="9" t="s">
        <v>15</v>
      </c>
      <c r="I306" s="5" t="s">
        <v>16</v>
      </c>
      <c r="J306" s="5" t="s">
        <v>17</v>
      </c>
      <c r="K306" s="5" t="s">
        <v>18</v>
      </c>
      <c r="L306" s="5" t="s">
        <v>19</v>
      </c>
      <c r="M306" s="5" t="s">
        <v>120</v>
      </c>
      <c r="N306" s="21"/>
    </row>
    <row r="307" spans="1:14" x14ac:dyDescent="0.25">
      <c r="B307" s="29">
        <v>2482</v>
      </c>
      <c r="C307" s="6">
        <v>159</v>
      </c>
      <c r="D307" s="6">
        <v>84.2</v>
      </c>
      <c r="E307" s="6">
        <v>200</v>
      </c>
      <c r="F307" s="6">
        <v>105.9</v>
      </c>
      <c r="G307" s="12">
        <v>31.2</v>
      </c>
      <c r="H307" s="10">
        <v>5</v>
      </c>
      <c r="I307" s="6">
        <v>1</v>
      </c>
      <c r="J307" s="6">
        <v>0</v>
      </c>
      <c r="K307" s="6">
        <v>1</v>
      </c>
      <c r="L307" s="6">
        <v>4</v>
      </c>
      <c r="M307" s="6">
        <v>2</v>
      </c>
      <c r="N307" s="14"/>
    </row>
    <row r="308" spans="1:14" x14ac:dyDescent="0.25">
      <c r="A308" t="s">
        <v>129</v>
      </c>
      <c r="B308">
        <f>B307/F293</f>
        <v>0.91384388807069217</v>
      </c>
      <c r="C308" s="26">
        <f>C307*4/B307</f>
        <v>0.25624496373892025</v>
      </c>
      <c r="D308" s="27">
        <f>D307*4/B307</f>
        <v>0.13569701853344077</v>
      </c>
      <c r="E308" s="26">
        <f>E307*4/B307</f>
        <v>0.32232070910556004</v>
      </c>
      <c r="F308" s="26">
        <f>F307*9/B307</f>
        <v>0.38400483481063657</v>
      </c>
      <c r="G308" s="28">
        <f>G307*9/B307</f>
        <v>0.11313456889605157</v>
      </c>
      <c r="N308" s="14"/>
    </row>
    <row r="309" spans="1:14" x14ac:dyDescent="0.25">
      <c r="N309" s="14"/>
    </row>
    <row r="310" spans="1:14" x14ac:dyDescent="0.25">
      <c r="A310" s="3" t="s">
        <v>122</v>
      </c>
      <c r="B310" s="9" t="s">
        <v>123</v>
      </c>
      <c r="C310" s="9" t="s">
        <v>124</v>
      </c>
      <c r="D310" s="9" t="s">
        <v>125</v>
      </c>
      <c r="E310" s="9" t="s">
        <v>126</v>
      </c>
      <c r="F310" s="9" t="s">
        <v>127</v>
      </c>
      <c r="G310" s="22" t="s">
        <v>128</v>
      </c>
      <c r="H310" s="9" t="s">
        <v>15</v>
      </c>
      <c r="I310" s="5" t="s">
        <v>16</v>
      </c>
      <c r="J310" s="5" t="s">
        <v>17</v>
      </c>
      <c r="K310" s="5" t="s">
        <v>18</v>
      </c>
      <c r="L310" s="5" t="s">
        <v>19</v>
      </c>
      <c r="M310" s="5" t="s">
        <v>120</v>
      </c>
      <c r="N310" s="14"/>
    </row>
    <row r="311" spans="1:14" ht="15.75" x14ac:dyDescent="0.25">
      <c r="A311" s="2"/>
      <c r="B311" s="10">
        <f>IF($C303=2,B307-B300,B300-B307)</f>
        <v>490</v>
      </c>
      <c r="C311" s="10">
        <f t="shared" ref="C311:M311" si="381">IF($C303=2,C307-C300,C300-C307)</f>
        <v>60.8</v>
      </c>
      <c r="D311" s="10">
        <f t="shared" si="381"/>
        <v>38</v>
      </c>
      <c r="E311" s="10">
        <f t="shared" si="381"/>
        <v>74.5</v>
      </c>
      <c r="F311" s="10">
        <f t="shared" si="381"/>
        <v>-7.6999999999999886</v>
      </c>
      <c r="G311" s="10">
        <f t="shared" si="381"/>
        <v>2.5999999999999979</v>
      </c>
      <c r="H311" s="10">
        <f t="shared" si="381"/>
        <v>1</v>
      </c>
      <c r="I311" s="10">
        <f t="shared" si="381"/>
        <v>0</v>
      </c>
      <c r="J311" s="10">
        <f t="shared" si="381"/>
        <v>0</v>
      </c>
      <c r="K311" s="10">
        <f t="shared" si="381"/>
        <v>0</v>
      </c>
      <c r="L311" s="10">
        <f t="shared" si="381"/>
        <v>1.5390000000000001</v>
      </c>
      <c r="M311" s="10">
        <f t="shared" si="381"/>
        <v>0</v>
      </c>
      <c r="N311" s="17"/>
    </row>
    <row r="312" spans="1:14" x14ac:dyDescent="0.25">
      <c r="B312" s="10">
        <f>IF($C303=2,B308-B301,B301-B308)</f>
        <v>0.18041237113402064</v>
      </c>
      <c r="C312" s="10">
        <f t="shared" ref="C312:G312" si="382">IF($C303=2,C308-C301,C301-C308)</f>
        <v>5.9056208718839931E-2</v>
      </c>
      <c r="D312" s="10">
        <f t="shared" si="382"/>
        <v>4.2925934196091364E-2</v>
      </c>
      <c r="E312" s="10">
        <f t="shared" si="382"/>
        <v>7.0312676977045963E-2</v>
      </c>
      <c r="F312" s="10">
        <f t="shared" si="382"/>
        <v>-0.12924817723755616</v>
      </c>
      <c r="G312" s="10">
        <f t="shared" si="382"/>
        <v>-1.6082298573827966E-2</v>
      </c>
      <c r="N312" s="14"/>
    </row>
    <row r="313" spans="1:14" ht="15.75" thickBo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5"/>
    </row>
    <row r="314" spans="1:14" x14ac:dyDescent="0.25">
      <c r="A314" s="3"/>
      <c r="N314" s="18"/>
    </row>
    <row r="315" spans="1:14" ht="15.75" x14ac:dyDescent="0.25">
      <c r="A315" s="2" t="s">
        <v>113</v>
      </c>
      <c r="N315" s="17"/>
    </row>
    <row r="316" spans="1:14" x14ac:dyDescent="0.25">
      <c r="N316" s="14"/>
    </row>
    <row r="317" spans="1:14" x14ac:dyDescent="0.25">
      <c r="A317" s="3" t="s">
        <v>2</v>
      </c>
      <c r="N317" s="18"/>
    </row>
    <row r="318" spans="1:14" x14ac:dyDescent="0.25">
      <c r="B318" s="4" t="s">
        <v>3</v>
      </c>
      <c r="C318" s="5" t="s">
        <v>4</v>
      </c>
      <c r="D318" s="5" t="s">
        <v>5</v>
      </c>
      <c r="E318" s="5" t="s">
        <v>6</v>
      </c>
      <c r="F318" s="4" t="s">
        <v>118</v>
      </c>
      <c r="G318" s="5" t="s">
        <v>119</v>
      </c>
      <c r="N318" s="14"/>
    </row>
    <row r="319" spans="1:14" x14ac:dyDescent="0.25">
      <c r="B319" t="s">
        <v>117</v>
      </c>
      <c r="C319" s="6">
        <v>21</v>
      </c>
      <c r="D319" s="6">
        <v>192</v>
      </c>
      <c r="E319" s="6">
        <v>115</v>
      </c>
      <c r="F319">
        <v>3230</v>
      </c>
      <c r="G319" s="6">
        <v>1</v>
      </c>
      <c r="N319" s="14"/>
    </row>
    <row r="320" spans="1:14" x14ac:dyDescent="0.25">
      <c r="N320" s="14"/>
    </row>
    <row r="321" spans="1:14" x14ac:dyDescent="0.25">
      <c r="N321" s="14"/>
    </row>
    <row r="322" spans="1:14" ht="15.75" x14ac:dyDescent="0.25">
      <c r="A322" s="8" t="s">
        <v>14</v>
      </c>
      <c r="B322" t="s">
        <v>121</v>
      </c>
      <c r="C322">
        <v>1</v>
      </c>
      <c r="N322" s="19"/>
    </row>
    <row r="323" spans="1:14" x14ac:dyDescent="0.25">
      <c r="N323" s="14"/>
    </row>
    <row r="324" spans="1:14" x14ac:dyDescent="0.25">
      <c r="A324" s="3" t="s">
        <v>7</v>
      </c>
      <c r="N324" s="18"/>
    </row>
    <row r="325" spans="1:14" x14ac:dyDescent="0.25">
      <c r="B325" s="4" t="s">
        <v>8</v>
      </c>
      <c r="C325" s="5" t="s">
        <v>9</v>
      </c>
      <c r="D325" s="5" t="s">
        <v>10</v>
      </c>
      <c r="E325" s="5" t="s">
        <v>11</v>
      </c>
      <c r="F325" s="5" t="s">
        <v>12</v>
      </c>
      <c r="G325" s="11" t="s">
        <v>13</v>
      </c>
      <c r="H325" s="9" t="s">
        <v>15</v>
      </c>
      <c r="I325" s="5" t="s">
        <v>16</v>
      </c>
      <c r="J325" s="5" t="s">
        <v>17</v>
      </c>
      <c r="K325" s="5" t="s">
        <v>18</v>
      </c>
      <c r="L325" s="5" t="s">
        <v>19</v>
      </c>
      <c r="M325" s="5" t="s">
        <v>120</v>
      </c>
      <c r="N325" s="14"/>
    </row>
    <row r="326" spans="1:14" x14ac:dyDescent="0.25">
      <c r="B326" s="23">
        <v>3385</v>
      </c>
      <c r="C326" s="24">
        <v>232.6</v>
      </c>
      <c r="D326" s="24">
        <v>100.2</v>
      </c>
      <c r="E326" s="24">
        <v>217</v>
      </c>
      <c r="F326" s="24">
        <v>169.2</v>
      </c>
      <c r="G326" s="25">
        <v>42.6</v>
      </c>
      <c r="H326" s="10">
        <v>5</v>
      </c>
      <c r="I326" s="6">
        <v>4</v>
      </c>
      <c r="J326" s="6">
        <v>2</v>
      </c>
      <c r="K326" s="6">
        <v>2</v>
      </c>
      <c r="L326" s="6">
        <v>5.1760000000000002</v>
      </c>
      <c r="M326" s="6">
        <v>4</v>
      </c>
      <c r="N326" s="14"/>
    </row>
    <row r="327" spans="1:14" x14ac:dyDescent="0.25">
      <c r="A327" t="s">
        <v>129</v>
      </c>
      <c r="B327">
        <f>B326/F319</f>
        <v>1.0479876160990713</v>
      </c>
      <c r="C327" s="26">
        <f>C326*4/B326</f>
        <v>0.2748596750369276</v>
      </c>
      <c r="D327">
        <f>D326*4/B326</f>
        <v>0.11840472673559824</v>
      </c>
      <c r="E327" s="26">
        <f>E326*4/B326</f>
        <v>0.25642540620384047</v>
      </c>
      <c r="F327" s="26">
        <f>F326*9/B326</f>
        <v>0.44986706056129983</v>
      </c>
      <c r="G327" s="28">
        <f>G326*9/B326</f>
        <v>0.11326440177252586</v>
      </c>
      <c r="H327" s="10"/>
      <c r="N327" s="14"/>
    </row>
    <row r="328" spans="1:14" ht="15.75" x14ac:dyDescent="0.25">
      <c r="A328" s="8"/>
      <c r="N328" s="18"/>
    </row>
    <row r="329" spans="1:14" ht="15.75" x14ac:dyDescent="0.25">
      <c r="A329" s="8" t="s">
        <v>101</v>
      </c>
      <c r="B329" t="s">
        <v>121</v>
      </c>
      <c r="C329">
        <v>2</v>
      </c>
      <c r="N329" s="18"/>
    </row>
    <row r="330" spans="1:14" x14ac:dyDescent="0.25">
      <c r="N330" s="14"/>
    </row>
    <row r="331" spans="1:14" ht="15.75" x14ac:dyDescent="0.25">
      <c r="A331" s="3" t="s">
        <v>7</v>
      </c>
      <c r="N331" s="20"/>
    </row>
    <row r="332" spans="1:14" x14ac:dyDescent="0.25">
      <c r="B332" s="4" t="s">
        <v>8</v>
      </c>
      <c r="C332" s="5" t="s">
        <v>9</v>
      </c>
      <c r="D332" s="5" t="s">
        <v>10</v>
      </c>
      <c r="E332" s="5" t="s">
        <v>11</v>
      </c>
      <c r="F332" s="5" t="s">
        <v>12</v>
      </c>
      <c r="G332" s="11" t="s">
        <v>13</v>
      </c>
      <c r="H332" s="9" t="s">
        <v>15</v>
      </c>
      <c r="I332" s="5" t="s">
        <v>16</v>
      </c>
      <c r="J332" s="5" t="s">
        <v>17</v>
      </c>
      <c r="K332" s="5" t="s">
        <v>18</v>
      </c>
      <c r="L332" s="5" t="s">
        <v>19</v>
      </c>
      <c r="M332" s="5" t="s">
        <v>120</v>
      </c>
      <c r="N332" s="21"/>
    </row>
    <row r="333" spans="1:14" x14ac:dyDescent="0.25">
      <c r="B333" s="29">
        <v>3056</v>
      </c>
      <c r="C333" s="6">
        <v>246.6</v>
      </c>
      <c r="D333" s="6">
        <v>104.6</v>
      </c>
      <c r="E333" s="6">
        <v>154.1</v>
      </c>
      <c r="F333" s="6">
        <v>149.1</v>
      </c>
      <c r="G333" s="12">
        <v>67.400000000000006</v>
      </c>
      <c r="H333" s="10">
        <v>8</v>
      </c>
      <c r="I333" s="6">
        <v>0</v>
      </c>
      <c r="J333" s="6">
        <v>2</v>
      </c>
      <c r="K333" s="6">
        <v>8</v>
      </c>
      <c r="L333" s="6">
        <v>7.3570000000000002</v>
      </c>
      <c r="M333" s="6">
        <v>3</v>
      </c>
      <c r="N333" s="14"/>
    </row>
    <row r="334" spans="1:14" x14ac:dyDescent="0.25">
      <c r="A334" t="s">
        <v>129</v>
      </c>
      <c r="B334">
        <f>B333/F319</f>
        <v>0.94613003095975234</v>
      </c>
      <c r="C334" s="26">
        <f>C333*4/B333</f>
        <v>0.32277486910994763</v>
      </c>
      <c r="D334" s="27">
        <f>D333*4/B333</f>
        <v>0.13691099476439789</v>
      </c>
      <c r="E334" s="26">
        <f>E333*4/B333</f>
        <v>0.20170157068062827</v>
      </c>
      <c r="F334" s="26">
        <f>F333*9/B333</f>
        <v>0.4391034031413612</v>
      </c>
      <c r="G334" s="28">
        <f>G333*9/B333</f>
        <v>0.19849476439790575</v>
      </c>
      <c r="N334" s="14"/>
    </row>
    <row r="335" spans="1:14" x14ac:dyDescent="0.25">
      <c r="N335" s="14"/>
    </row>
    <row r="336" spans="1:14" x14ac:dyDescent="0.25">
      <c r="A336" s="3" t="s">
        <v>122</v>
      </c>
      <c r="B336" s="9" t="s">
        <v>123</v>
      </c>
      <c r="C336" s="9" t="s">
        <v>124</v>
      </c>
      <c r="D336" s="9" t="s">
        <v>125</v>
      </c>
      <c r="E336" s="9" t="s">
        <v>126</v>
      </c>
      <c r="F336" s="9" t="s">
        <v>127</v>
      </c>
      <c r="G336" s="22" t="s">
        <v>128</v>
      </c>
      <c r="H336" s="9" t="s">
        <v>15</v>
      </c>
      <c r="I336" s="5" t="s">
        <v>16</v>
      </c>
      <c r="J336" s="5" t="s">
        <v>17</v>
      </c>
      <c r="K336" s="5" t="s">
        <v>18</v>
      </c>
      <c r="L336" s="5" t="s">
        <v>19</v>
      </c>
      <c r="M336" s="5" t="s">
        <v>120</v>
      </c>
      <c r="N336" s="14"/>
    </row>
    <row r="337" spans="1:14" ht="15.75" x14ac:dyDescent="0.25">
      <c r="A337" s="2"/>
      <c r="B337" s="10">
        <f>IF($C329=2,B333-B326,B326-B333)</f>
        <v>-329</v>
      </c>
      <c r="C337" s="10">
        <f t="shared" ref="C337:M337" si="383">IF($C329=2,C333-C326,C326-C333)</f>
        <v>14</v>
      </c>
      <c r="D337" s="10">
        <f t="shared" si="383"/>
        <v>4.3999999999999915</v>
      </c>
      <c r="E337" s="10">
        <f t="shared" si="383"/>
        <v>-62.900000000000006</v>
      </c>
      <c r="F337" s="10">
        <f t="shared" si="383"/>
        <v>-20.099999999999994</v>
      </c>
      <c r="G337" s="10">
        <f t="shared" si="383"/>
        <v>24.800000000000004</v>
      </c>
      <c r="H337" s="10">
        <f t="shared" si="383"/>
        <v>3</v>
      </c>
      <c r="I337" s="10">
        <f t="shared" si="383"/>
        <v>-4</v>
      </c>
      <c r="J337" s="10">
        <f t="shared" si="383"/>
        <v>0</v>
      </c>
      <c r="K337" s="10">
        <f t="shared" si="383"/>
        <v>6</v>
      </c>
      <c r="L337" s="10">
        <f t="shared" si="383"/>
        <v>2.181</v>
      </c>
      <c r="M337" s="10">
        <f t="shared" si="383"/>
        <v>-1</v>
      </c>
      <c r="N337" s="17"/>
    </row>
    <row r="338" spans="1:14" x14ac:dyDescent="0.25">
      <c r="B338" s="10">
        <f>IF($C329=2,B334-B327,B327-B334)</f>
        <v>-0.10185758513931897</v>
      </c>
      <c r="C338" s="10">
        <f t="shared" ref="C338:G338" si="384">IF($C329=2,C334-C327,C327-C334)</f>
        <v>4.7915194073020029E-2</v>
      </c>
      <c r="D338" s="10">
        <f t="shared" si="384"/>
        <v>1.8506268028799649E-2</v>
      </c>
      <c r="E338" s="10">
        <f t="shared" si="384"/>
        <v>-5.4723835523212194E-2</v>
      </c>
      <c r="F338" s="10">
        <f t="shared" si="384"/>
        <v>-1.0763657419938621E-2</v>
      </c>
      <c r="G338" s="10">
        <f t="shared" si="384"/>
        <v>8.5230362625379891E-2</v>
      </c>
      <c r="N338" s="14"/>
    </row>
    <row r="339" spans="1:14" ht="15.75" thickBo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5"/>
    </row>
    <row r="340" spans="1:14" x14ac:dyDescent="0.25">
      <c r="A340" s="3"/>
      <c r="N340" s="18"/>
    </row>
    <row r="341" spans="1:14" ht="15.75" x14ac:dyDescent="0.25">
      <c r="A341" s="2" t="s">
        <v>114</v>
      </c>
      <c r="N341" s="17"/>
    </row>
    <row r="342" spans="1:14" x14ac:dyDescent="0.25">
      <c r="N342" s="14"/>
    </row>
    <row r="343" spans="1:14" x14ac:dyDescent="0.25">
      <c r="A343" s="3" t="s">
        <v>2</v>
      </c>
      <c r="N343" s="18"/>
    </row>
    <row r="344" spans="1:14" x14ac:dyDescent="0.25">
      <c r="B344" s="4" t="s">
        <v>3</v>
      </c>
      <c r="C344" s="5" t="s">
        <v>4</v>
      </c>
      <c r="D344" s="5" t="s">
        <v>5</v>
      </c>
      <c r="E344" s="5" t="s">
        <v>6</v>
      </c>
      <c r="F344" s="4" t="s">
        <v>118</v>
      </c>
      <c r="G344" s="5" t="s">
        <v>119</v>
      </c>
      <c r="N344" s="14"/>
    </row>
    <row r="345" spans="1:14" x14ac:dyDescent="0.25">
      <c r="B345" t="s">
        <v>117</v>
      </c>
      <c r="C345" s="6">
        <v>22</v>
      </c>
      <c r="D345" s="6">
        <v>180</v>
      </c>
      <c r="E345" s="6">
        <v>70</v>
      </c>
      <c r="F345">
        <v>2835</v>
      </c>
      <c r="G345" s="6">
        <v>1</v>
      </c>
      <c r="N345" s="14"/>
    </row>
    <row r="346" spans="1:14" x14ac:dyDescent="0.25">
      <c r="N346" s="14"/>
    </row>
    <row r="347" spans="1:14" x14ac:dyDescent="0.25">
      <c r="N347" s="14"/>
    </row>
    <row r="348" spans="1:14" ht="15.75" x14ac:dyDescent="0.25">
      <c r="A348" s="8" t="s">
        <v>14</v>
      </c>
      <c r="B348" t="s">
        <v>121</v>
      </c>
      <c r="C348">
        <v>2</v>
      </c>
      <c r="N348" s="19"/>
    </row>
    <row r="349" spans="1:14" x14ac:dyDescent="0.25">
      <c r="N349" s="14"/>
    </row>
    <row r="350" spans="1:14" x14ac:dyDescent="0.25">
      <c r="A350" s="3" t="s">
        <v>7</v>
      </c>
      <c r="N350" s="18"/>
    </row>
    <row r="351" spans="1:14" x14ac:dyDescent="0.25">
      <c r="B351" s="4" t="s">
        <v>8</v>
      </c>
      <c r="C351" s="5" t="s">
        <v>9</v>
      </c>
      <c r="D351" s="5" t="s">
        <v>10</v>
      </c>
      <c r="E351" s="5" t="s">
        <v>11</v>
      </c>
      <c r="F351" s="5" t="s">
        <v>12</v>
      </c>
      <c r="G351" s="11" t="s">
        <v>13</v>
      </c>
      <c r="H351" s="9" t="s">
        <v>15</v>
      </c>
      <c r="I351" s="5" t="s">
        <v>16</v>
      </c>
      <c r="J351" s="5" t="s">
        <v>17</v>
      </c>
      <c r="K351" s="5" t="s">
        <v>18</v>
      </c>
      <c r="L351" s="5" t="s">
        <v>19</v>
      </c>
      <c r="M351" s="5" t="s">
        <v>120</v>
      </c>
      <c r="N351" s="14"/>
    </row>
    <row r="352" spans="1:14" x14ac:dyDescent="0.25">
      <c r="B352" s="23">
        <v>767</v>
      </c>
      <c r="C352" s="24">
        <v>73.099999999999994</v>
      </c>
      <c r="D352" s="24">
        <v>26.9</v>
      </c>
      <c r="E352" s="24">
        <v>26.2</v>
      </c>
      <c r="F352" s="24">
        <v>38.200000000000003</v>
      </c>
      <c r="G352" s="25">
        <v>6.4</v>
      </c>
      <c r="H352" s="10">
        <v>3</v>
      </c>
      <c r="I352" s="6">
        <v>2</v>
      </c>
      <c r="J352" s="6">
        <v>0</v>
      </c>
      <c r="K352" s="6">
        <v>0</v>
      </c>
      <c r="L352" s="6">
        <v>-3</v>
      </c>
      <c r="M352" s="6">
        <v>2</v>
      </c>
      <c r="N352" s="14"/>
    </row>
    <row r="353" spans="1:14" x14ac:dyDescent="0.25">
      <c r="A353" t="s">
        <v>129</v>
      </c>
      <c r="B353">
        <f>B352/F345</f>
        <v>0.27054673721340389</v>
      </c>
      <c r="C353" s="26">
        <f>C352*4/B352</f>
        <v>0.38122555410691</v>
      </c>
      <c r="D353">
        <f>D352*4/B352</f>
        <v>0.14028683181225554</v>
      </c>
      <c r="E353" s="26">
        <f>E352*4/B352</f>
        <v>0.13663624511082137</v>
      </c>
      <c r="F353" s="26">
        <f>F352*9/B352</f>
        <v>0.44823989569752282</v>
      </c>
      <c r="G353" s="28">
        <f>G352*9/B352</f>
        <v>7.5097783572359841E-2</v>
      </c>
      <c r="H353" s="10"/>
      <c r="N353" s="14"/>
    </row>
    <row r="354" spans="1:14" ht="15.75" x14ac:dyDescent="0.25">
      <c r="A354" s="8"/>
      <c r="N354" s="18"/>
    </row>
    <row r="355" spans="1:14" ht="15.75" x14ac:dyDescent="0.25">
      <c r="A355" s="8" t="s">
        <v>101</v>
      </c>
      <c r="B355" t="s">
        <v>121</v>
      </c>
      <c r="C355">
        <v>1</v>
      </c>
      <c r="N355" s="18"/>
    </row>
    <row r="356" spans="1:14" x14ac:dyDescent="0.25">
      <c r="N356" s="14"/>
    </row>
    <row r="357" spans="1:14" ht="15.75" x14ac:dyDescent="0.25">
      <c r="A357" s="3" t="s">
        <v>7</v>
      </c>
      <c r="N357" s="20"/>
    </row>
    <row r="358" spans="1:14" x14ac:dyDescent="0.25">
      <c r="B358" s="4" t="s">
        <v>8</v>
      </c>
      <c r="C358" s="5" t="s">
        <v>9</v>
      </c>
      <c r="D358" s="5" t="s">
        <v>10</v>
      </c>
      <c r="E358" s="5" t="s">
        <v>11</v>
      </c>
      <c r="F358" s="5" t="s">
        <v>12</v>
      </c>
      <c r="G358" s="11" t="s">
        <v>13</v>
      </c>
      <c r="H358" s="9" t="s">
        <v>15</v>
      </c>
      <c r="I358" s="5" t="s">
        <v>16</v>
      </c>
      <c r="J358" s="5" t="s">
        <v>17</v>
      </c>
      <c r="K358" s="5" t="s">
        <v>18</v>
      </c>
      <c r="L358" s="5" t="s">
        <v>19</v>
      </c>
      <c r="M358" s="5" t="s">
        <v>120</v>
      </c>
      <c r="N358" s="21"/>
    </row>
    <row r="359" spans="1:14" x14ac:dyDescent="0.25">
      <c r="B359" s="29">
        <v>1380</v>
      </c>
      <c r="C359" s="6">
        <v>153.9</v>
      </c>
      <c r="D359" s="6">
        <v>62.8</v>
      </c>
      <c r="E359" s="6">
        <v>33.4</v>
      </c>
      <c r="F359" s="6">
        <v>67.2</v>
      </c>
      <c r="G359" s="12">
        <v>26</v>
      </c>
      <c r="H359" s="10">
        <v>3</v>
      </c>
      <c r="I359" s="6">
        <v>1</v>
      </c>
      <c r="J359" s="6">
        <v>3</v>
      </c>
      <c r="K359" s="6">
        <v>3</v>
      </c>
      <c r="L359" s="6">
        <v>16</v>
      </c>
      <c r="M359" s="6">
        <v>2</v>
      </c>
      <c r="N359" s="14"/>
    </row>
    <row r="360" spans="1:14" x14ac:dyDescent="0.25">
      <c r="A360" t="s">
        <v>129</v>
      </c>
      <c r="B360">
        <f>B359/F345</f>
        <v>0.48677248677248675</v>
      </c>
      <c r="C360" s="26">
        <f>C359*4/B359</f>
        <v>0.44608695652173913</v>
      </c>
      <c r="D360" s="27">
        <f>D359*4/B359</f>
        <v>0.18202898550724636</v>
      </c>
      <c r="E360" s="26">
        <f>E359*4/B359</f>
        <v>9.6811594202898546E-2</v>
      </c>
      <c r="F360" s="26">
        <f>F359*9/B359</f>
        <v>0.43826086956521743</v>
      </c>
      <c r="G360" s="28">
        <f>G359*9/B359</f>
        <v>0.16956521739130434</v>
      </c>
      <c r="N360" s="14"/>
    </row>
    <row r="361" spans="1:14" x14ac:dyDescent="0.25">
      <c r="N361" s="14"/>
    </row>
    <row r="362" spans="1:14" x14ac:dyDescent="0.25">
      <c r="A362" s="3" t="s">
        <v>122</v>
      </c>
      <c r="B362" s="9" t="s">
        <v>123</v>
      </c>
      <c r="C362" s="9" t="s">
        <v>124</v>
      </c>
      <c r="D362" s="9" t="s">
        <v>125</v>
      </c>
      <c r="E362" s="9" t="s">
        <v>126</v>
      </c>
      <c r="F362" s="9" t="s">
        <v>127</v>
      </c>
      <c r="G362" s="22" t="s">
        <v>128</v>
      </c>
      <c r="H362" s="9" t="s">
        <v>15</v>
      </c>
      <c r="I362" s="5" t="s">
        <v>16</v>
      </c>
      <c r="J362" s="5" t="s">
        <v>17</v>
      </c>
      <c r="K362" s="5" t="s">
        <v>18</v>
      </c>
      <c r="L362" s="5" t="s">
        <v>19</v>
      </c>
      <c r="M362" s="5" t="s">
        <v>120</v>
      </c>
      <c r="N362" s="14"/>
    </row>
    <row r="363" spans="1:14" ht="15.75" x14ac:dyDescent="0.25">
      <c r="A363" s="2"/>
      <c r="B363" s="10">
        <f>IF($C355=2,B359-B352,B352-B359)</f>
        <v>-613</v>
      </c>
      <c r="C363" s="10">
        <f t="shared" ref="C363:M363" si="385">IF($C355=2,C359-C352,C352-C359)</f>
        <v>-80.800000000000011</v>
      </c>
      <c r="D363" s="10">
        <f t="shared" si="385"/>
        <v>-35.9</v>
      </c>
      <c r="E363" s="10">
        <f t="shared" si="385"/>
        <v>-7.1999999999999993</v>
      </c>
      <c r="F363" s="10">
        <f t="shared" si="385"/>
        <v>-29</v>
      </c>
      <c r="G363" s="10">
        <f t="shared" si="385"/>
        <v>-19.600000000000001</v>
      </c>
      <c r="H363" s="10">
        <f t="shared" si="385"/>
        <v>0</v>
      </c>
      <c r="I363" s="10">
        <f t="shared" si="385"/>
        <v>1</v>
      </c>
      <c r="J363" s="10">
        <f t="shared" si="385"/>
        <v>-3</v>
      </c>
      <c r="K363" s="10">
        <f t="shared" si="385"/>
        <v>-3</v>
      </c>
      <c r="L363" s="10">
        <f t="shared" si="385"/>
        <v>-19</v>
      </c>
      <c r="M363" s="10">
        <f t="shared" si="385"/>
        <v>0</v>
      </c>
      <c r="N363" s="17"/>
    </row>
    <row r="364" spans="1:14" x14ac:dyDescent="0.25">
      <c r="B364" s="10">
        <f>IF($C355=2,B360-B353,B353-B360)</f>
        <v>-0.21622574955908286</v>
      </c>
      <c r="C364" s="10">
        <f t="shared" ref="C364:G364" si="386">IF($C355=2,C360-C353,C353-C360)</f>
        <v>-6.4861402414829128E-2</v>
      </c>
      <c r="D364" s="10">
        <f t="shared" si="386"/>
        <v>-4.1742153694990819E-2</v>
      </c>
      <c r="E364" s="10">
        <f t="shared" si="386"/>
        <v>3.9824650907922823E-2</v>
      </c>
      <c r="F364" s="10">
        <f t="shared" si="386"/>
        <v>9.9790261323053908E-3</v>
      </c>
      <c r="G364" s="10">
        <f t="shared" si="386"/>
        <v>-9.4467433818944499E-2</v>
      </c>
      <c r="N364" s="14"/>
    </row>
    <row r="365" spans="1:14" ht="15.75" thickBo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5"/>
    </row>
    <row r="366" spans="1:14" x14ac:dyDescent="0.25">
      <c r="A366" s="3"/>
      <c r="N366" s="18"/>
    </row>
    <row r="367" spans="1:14" ht="15.75" x14ac:dyDescent="0.25">
      <c r="A367" s="2" t="s">
        <v>115</v>
      </c>
      <c r="N367" s="17"/>
    </row>
    <row r="368" spans="1:14" x14ac:dyDescent="0.25">
      <c r="N368" s="14"/>
    </row>
    <row r="369" spans="1:14" x14ac:dyDescent="0.25">
      <c r="A369" s="3" t="s">
        <v>2</v>
      </c>
      <c r="N369" s="18"/>
    </row>
    <row r="370" spans="1:14" x14ac:dyDescent="0.25">
      <c r="B370" s="4" t="s">
        <v>3</v>
      </c>
      <c r="C370" s="5" t="s">
        <v>4</v>
      </c>
      <c r="D370" s="5" t="s">
        <v>5</v>
      </c>
      <c r="E370" s="5" t="s">
        <v>6</v>
      </c>
      <c r="F370" s="4" t="s">
        <v>118</v>
      </c>
      <c r="G370" s="5" t="s">
        <v>119</v>
      </c>
      <c r="N370" s="14"/>
    </row>
    <row r="371" spans="1:14" x14ac:dyDescent="0.25">
      <c r="B371" t="s">
        <v>130</v>
      </c>
      <c r="C371" s="6">
        <v>24</v>
      </c>
      <c r="D371" s="6">
        <v>168</v>
      </c>
      <c r="E371" s="6">
        <v>66</v>
      </c>
      <c r="F371">
        <v>2637</v>
      </c>
      <c r="G371" s="6">
        <v>1</v>
      </c>
      <c r="N371" s="14"/>
    </row>
    <row r="372" spans="1:14" x14ac:dyDescent="0.25">
      <c r="N372" s="14"/>
    </row>
    <row r="373" spans="1:14" x14ac:dyDescent="0.25">
      <c r="N373" s="14"/>
    </row>
    <row r="374" spans="1:14" ht="15.75" x14ac:dyDescent="0.25">
      <c r="A374" s="8" t="s">
        <v>14</v>
      </c>
      <c r="B374" t="s">
        <v>121</v>
      </c>
      <c r="C374">
        <v>1</v>
      </c>
      <c r="N374" s="19"/>
    </row>
    <row r="375" spans="1:14" x14ac:dyDescent="0.25">
      <c r="N375" s="14"/>
    </row>
    <row r="376" spans="1:14" x14ac:dyDescent="0.25">
      <c r="A376" s="3" t="s">
        <v>7</v>
      </c>
      <c r="N376" s="18"/>
    </row>
    <row r="377" spans="1:14" x14ac:dyDescent="0.25">
      <c r="B377" s="4" t="s">
        <v>8</v>
      </c>
      <c r="C377" s="5" t="s">
        <v>9</v>
      </c>
      <c r="D377" s="5" t="s">
        <v>10</v>
      </c>
      <c r="E377" s="5" t="s">
        <v>11</v>
      </c>
      <c r="F377" s="5" t="s">
        <v>12</v>
      </c>
      <c r="G377" s="11" t="s">
        <v>13</v>
      </c>
      <c r="H377" s="9" t="s">
        <v>15</v>
      </c>
      <c r="I377" s="5" t="s">
        <v>16</v>
      </c>
      <c r="J377" s="5" t="s">
        <v>17</v>
      </c>
      <c r="K377" s="5" t="s">
        <v>18</v>
      </c>
      <c r="L377" s="5" t="s">
        <v>19</v>
      </c>
      <c r="M377" s="5" t="s">
        <v>120</v>
      </c>
      <c r="N377" s="14"/>
    </row>
    <row r="378" spans="1:14" x14ac:dyDescent="0.25">
      <c r="B378" s="23">
        <v>1351</v>
      </c>
      <c r="C378" s="24">
        <v>126.1</v>
      </c>
      <c r="D378" s="24">
        <v>30.2</v>
      </c>
      <c r="E378" s="24">
        <v>22.2</v>
      </c>
      <c r="F378" s="24">
        <v>43</v>
      </c>
      <c r="G378" s="25">
        <v>7.5</v>
      </c>
      <c r="H378" s="10">
        <v>3</v>
      </c>
      <c r="I378" s="6">
        <v>0</v>
      </c>
      <c r="J378" s="6">
        <v>1</v>
      </c>
      <c r="K378" s="6">
        <v>1</v>
      </c>
      <c r="L378" s="6">
        <v>-3.25</v>
      </c>
      <c r="M378" s="6">
        <v>1</v>
      </c>
      <c r="N378" s="14"/>
    </row>
    <row r="379" spans="1:14" x14ac:dyDescent="0.25">
      <c r="A379" t="s">
        <v>129</v>
      </c>
      <c r="B379">
        <f>B378/F371</f>
        <v>0.51232461130072049</v>
      </c>
      <c r="C379" s="26">
        <f>C378*4/B378</f>
        <v>0.37335307179866761</v>
      </c>
      <c r="D379">
        <f>D378*4/B378</f>
        <v>8.9415247964470757E-2</v>
      </c>
      <c r="E379" s="26">
        <f>E378*4/B378</f>
        <v>6.572908956328645E-2</v>
      </c>
      <c r="F379" s="26">
        <f>F378*9/B378</f>
        <v>0.28645447816432273</v>
      </c>
      <c r="G379" s="28">
        <f>G378*9/B378</f>
        <v>4.996299037749815E-2</v>
      </c>
      <c r="H379" s="10"/>
      <c r="N379" s="14"/>
    </row>
    <row r="380" spans="1:14" ht="15.75" x14ac:dyDescent="0.25">
      <c r="A380" s="8"/>
      <c r="N380" s="18"/>
    </row>
    <row r="381" spans="1:14" ht="15.75" x14ac:dyDescent="0.25">
      <c r="A381" s="8" t="s">
        <v>101</v>
      </c>
      <c r="B381" t="s">
        <v>121</v>
      </c>
      <c r="C381">
        <v>2</v>
      </c>
      <c r="N381" s="18"/>
    </row>
    <row r="382" spans="1:14" x14ac:dyDescent="0.25">
      <c r="N382" s="14"/>
    </row>
    <row r="383" spans="1:14" ht="15.75" x14ac:dyDescent="0.25">
      <c r="A383" s="3" t="s">
        <v>7</v>
      </c>
      <c r="N383" s="20"/>
    </row>
    <row r="384" spans="1:14" x14ac:dyDescent="0.25">
      <c r="B384" s="4" t="s">
        <v>8</v>
      </c>
      <c r="C384" s="5" t="s">
        <v>9</v>
      </c>
      <c r="D384" s="5" t="s">
        <v>10</v>
      </c>
      <c r="E384" s="5" t="s">
        <v>11</v>
      </c>
      <c r="F384" s="5" t="s">
        <v>12</v>
      </c>
      <c r="G384" s="11" t="s">
        <v>13</v>
      </c>
      <c r="H384" s="9" t="s">
        <v>15</v>
      </c>
      <c r="I384" s="5" t="s">
        <v>16</v>
      </c>
      <c r="J384" s="5" t="s">
        <v>17</v>
      </c>
      <c r="K384" s="5" t="s">
        <v>18</v>
      </c>
      <c r="L384" s="5" t="s">
        <v>19</v>
      </c>
      <c r="M384" s="5" t="s">
        <v>120</v>
      </c>
      <c r="N384" s="21"/>
    </row>
    <row r="385" spans="1:14" x14ac:dyDescent="0.25">
      <c r="B385" s="29">
        <v>1257</v>
      </c>
      <c r="C385" s="6">
        <v>199.9</v>
      </c>
      <c r="D385" s="6">
        <v>106.4</v>
      </c>
      <c r="E385" s="6">
        <v>28.1</v>
      </c>
      <c r="F385" s="6">
        <v>27.6</v>
      </c>
      <c r="G385" s="12">
        <v>3.6</v>
      </c>
      <c r="H385" s="10">
        <v>8</v>
      </c>
      <c r="I385" s="6">
        <v>1</v>
      </c>
      <c r="J385" s="6">
        <v>1</v>
      </c>
      <c r="K385" s="6">
        <v>1</v>
      </c>
      <c r="L385" s="6">
        <v>-3.3330000000000002</v>
      </c>
      <c r="M385" s="6">
        <v>3</v>
      </c>
      <c r="N385" s="14"/>
    </row>
    <row r="386" spans="1:14" x14ac:dyDescent="0.25">
      <c r="A386" t="s">
        <v>129</v>
      </c>
      <c r="B386">
        <f>B385/F371</f>
        <v>0.47667804323094426</v>
      </c>
      <c r="C386" s="26">
        <f>C385*4/B385</f>
        <v>0.63611774065234683</v>
      </c>
      <c r="D386" s="27">
        <f>D385*4/B385</f>
        <v>0.33858392999204456</v>
      </c>
      <c r="E386" s="26">
        <f>E385*4/B385</f>
        <v>8.9419252187748613E-2</v>
      </c>
      <c r="F386" s="26">
        <f>F385*9/B385</f>
        <v>0.19761336515513128</v>
      </c>
      <c r="G386" s="28">
        <f>G385*9/B385</f>
        <v>2.5775656324582338E-2</v>
      </c>
      <c r="N386" s="14"/>
    </row>
    <row r="387" spans="1:14" x14ac:dyDescent="0.25">
      <c r="N387" s="14"/>
    </row>
    <row r="388" spans="1:14" x14ac:dyDescent="0.25">
      <c r="A388" s="3" t="s">
        <v>122</v>
      </c>
      <c r="B388" s="9" t="s">
        <v>123</v>
      </c>
      <c r="C388" s="9" t="s">
        <v>124</v>
      </c>
      <c r="D388" s="9" t="s">
        <v>125</v>
      </c>
      <c r="E388" s="9" t="s">
        <v>126</v>
      </c>
      <c r="F388" s="9" t="s">
        <v>127</v>
      </c>
      <c r="G388" s="22" t="s">
        <v>128</v>
      </c>
      <c r="H388" s="9" t="s">
        <v>15</v>
      </c>
      <c r="I388" s="5" t="s">
        <v>16</v>
      </c>
      <c r="J388" s="5" t="s">
        <v>17</v>
      </c>
      <c r="K388" s="5" t="s">
        <v>18</v>
      </c>
      <c r="L388" s="5" t="s">
        <v>19</v>
      </c>
      <c r="M388" s="5" t="s">
        <v>120</v>
      </c>
      <c r="N388" s="14"/>
    </row>
    <row r="389" spans="1:14" ht="15.75" x14ac:dyDescent="0.25">
      <c r="A389" s="2"/>
      <c r="B389" s="10">
        <f>IF($C381=2,B385-B378,B378-B385)</f>
        <v>-94</v>
      </c>
      <c r="C389" s="10">
        <f t="shared" ref="C389:M389" si="387">IF($C381=2,C385-C378,C378-C385)</f>
        <v>73.800000000000011</v>
      </c>
      <c r="D389" s="10">
        <f t="shared" si="387"/>
        <v>76.2</v>
      </c>
      <c r="E389" s="10">
        <f t="shared" si="387"/>
        <v>5.9000000000000021</v>
      </c>
      <c r="F389" s="10">
        <f t="shared" si="387"/>
        <v>-15.399999999999999</v>
      </c>
      <c r="G389" s="10">
        <f t="shared" si="387"/>
        <v>-3.9</v>
      </c>
      <c r="H389" s="10">
        <f t="shared" si="387"/>
        <v>5</v>
      </c>
      <c r="I389" s="10">
        <f t="shared" si="387"/>
        <v>1</v>
      </c>
      <c r="J389" s="10">
        <f t="shared" si="387"/>
        <v>0</v>
      </c>
      <c r="K389" s="10">
        <f t="shared" si="387"/>
        <v>0</v>
      </c>
      <c r="L389" s="10">
        <f t="shared" si="387"/>
        <v>-8.3000000000000185E-2</v>
      </c>
      <c r="M389" s="10">
        <f t="shared" si="387"/>
        <v>2</v>
      </c>
      <c r="N389" s="17"/>
    </row>
    <row r="390" spans="1:14" x14ac:dyDescent="0.25">
      <c r="B390" s="10">
        <f>IF($C381=2,B386-B379,B379-B386)</f>
        <v>-3.564656806977623E-2</v>
      </c>
      <c r="C390" s="10">
        <f t="shared" ref="C390:G390" si="388">IF($C381=2,C386-C379,C379-C386)</f>
        <v>0.26276466885367922</v>
      </c>
      <c r="D390" s="10">
        <f t="shared" si="388"/>
        <v>0.24916868202757381</v>
      </c>
      <c r="E390" s="10">
        <f t="shared" si="388"/>
        <v>2.3690162624462163E-2</v>
      </c>
      <c r="F390" s="10">
        <f t="shared" si="388"/>
        <v>-8.8841113009191452E-2</v>
      </c>
      <c r="G390" s="10">
        <f t="shared" si="388"/>
        <v>-2.4187334052915812E-2</v>
      </c>
      <c r="N390" s="14"/>
    </row>
    <row r="391" spans="1:14" ht="15.75" thickBo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5"/>
    </row>
    <row r="392" spans="1:14" x14ac:dyDescent="0.25">
      <c r="A392" s="3"/>
      <c r="N392" s="18"/>
    </row>
  </sheetData>
  <sortState xmlns:xlrd2="http://schemas.microsoft.com/office/spreadsheetml/2017/richdata2" ref="A58:A66">
    <sortCondition ref="A58:A66"/>
  </sortState>
  <mergeCells count="36">
    <mergeCell ref="S228:Y228"/>
    <mergeCell ref="IF16:IG16"/>
    <mergeCell ref="IF110:IG110"/>
    <mergeCell ref="IS16:IT16"/>
    <mergeCell ref="IS110:IT110"/>
    <mergeCell ref="GS16:GT16"/>
    <mergeCell ref="GS110:GT110"/>
    <mergeCell ref="HF16:HG16"/>
    <mergeCell ref="HF110:HG110"/>
    <mergeCell ref="HS16:HT16"/>
    <mergeCell ref="HS110:HT110"/>
    <mergeCell ref="FF16:FG16"/>
    <mergeCell ref="FF110:FG110"/>
    <mergeCell ref="FS16:FT16"/>
    <mergeCell ref="FS110:FT110"/>
    <mergeCell ref="GF16:GG16"/>
    <mergeCell ref="GF110:GG110"/>
    <mergeCell ref="DS16:DT16"/>
    <mergeCell ref="DS110:DT110"/>
    <mergeCell ref="EF16:EG16"/>
    <mergeCell ref="EF110:EG110"/>
    <mergeCell ref="ES16:ET16"/>
    <mergeCell ref="ES110:ET110"/>
    <mergeCell ref="CF16:CG16"/>
    <mergeCell ref="CF110:CG110"/>
    <mergeCell ref="CS16:CT16"/>
    <mergeCell ref="CS110:CT110"/>
    <mergeCell ref="DF16:DG16"/>
    <mergeCell ref="DF110:DG110"/>
    <mergeCell ref="BS16:BT16"/>
    <mergeCell ref="BS110:BT110"/>
    <mergeCell ref="A1:D1"/>
    <mergeCell ref="AF110:AG110"/>
    <mergeCell ref="AS110:AT110"/>
    <mergeCell ref="BF16:BG16"/>
    <mergeCell ref="BF110:BG1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Stecher</dc:creator>
  <cp:lastModifiedBy>Dominik Stecher</cp:lastModifiedBy>
  <cp:lastPrinted>2023-12-30T04:01:11Z</cp:lastPrinted>
  <dcterms:created xsi:type="dcterms:W3CDTF">2023-12-01T15:17:06Z</dcterms:created>
  <dcterms:modified xsi:type="dcterms:W3CDTF">2024-01-08T05:39:09Z</dcterms:modified>
</cp:coreProperties>
</file>