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60" windowWidth="18735" windowHeight="11640" activeTab="2"/>
  </bookViews>
  <sheets>
    <sheet name="CAPA" sheetId="5" r:id="rId1"/>
    <sheet name="Exercício_01" sheetId="1" r:id="rId2"/>
    <sheet name="Exercício_02" sheetId="2" r:id="rId3"/>
    <sheet name="Exercício_03" sheetId="3" r:id="rId4"/>
    <sheet name="Exercício_04" sheetId="4" r:id="rId5"/>
  </sheets>
  <calcPr calcId="144525"/>
</workbook>
</file>

<file path=xl/calcChain.xml><?xml version="1.0" encoding="utf-8"?>
<calcChain xmlns="http://schemas.openxmlformats.org/spreadsheetml/2006/main">
  <c r="B60" i="2" l="1"/>
  <c r="B59" i="2"/>
  <c r="B55" i="2"/>
  <c r="G25" i="2"/>
  <c r="H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D25" i="2"/>
  <c r="C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B51" i="2"/>
  <c r="B43" i="2"/>
  <c r="B44" i="2"/>
  <c r="B46" i="2"/>
</calcChain>
</file>

<file path=xl/sharedStrings.xml><?xml version="1.0" encoding="utf-8"?>
<sst xmlns="http://schemas.openxmlformats.org/spreadsheetml/2006/main" count="98" uniqueCount="97">
  <si>
    <r>
      <t>X</t>
    </r>
    <r>
      <rPr>
        <b/>
        <i/>
        <sz val="8"/>
        <rFont val="Arial"/>
        <family val="2"/>
      </rPr>
      <t>1</t>
    </r>
  </si>
  <si>
    <r>
      <t>Y</t>
    </r>
    <r>
      <rPr>
        <b/>
        <i/>
        <sz val="8"/>
        <rFont val="Arial"/>
        <family val="2"/>
      </rPr>
      <t>1</t>
    </r>
  </si>
  <si>
    <t>Product</t>
  </si>
  <si>
    <t>Barilla Roasted Garlic &amp; Onion</t>
  </si>
  <si>
    <t>Barilla Tomato &amp; Basil</t>
  </si>
  <si>
    <t>Classico Tomato &amp; Basil</t>
  </si>
  <si>
    <t>Del Monte Mushroom</t>
  </si>
  <si>
    <t>Five Bros Tomato &amp; Basil</t>
  </si>
  <si>
    <t>Healthy Choice Traditional</t>
  </si>
  <si>
    <t>Master Choice Chunky Garden Veg</t>
  </si>
  <si>
    <t>Meijer All Natural Meatless</t>
  </si>
  <si>
    <t>Newmans Own Traditional</t>
  </si>
  <si>
    <t xml:space="preserve">Paul Newman Venetian </t>
  </si>
  <si>
    <t>Prego Fresh Mushrooms</t>
  </si>
  <si>
    <t>Prego Hearty Meat-Pepperoni</t>
  </si>
  <si>
    <t>Prego Hearty Meat-Hamburger</t>
  </si>
  <si>
    <t>Prego Traditional</t>
  </si>
  <si>
    <t>Prego Roasted Red Pepper &amp; Garlic</t>
  </si>
  <si>
    <t>Ragu Old World Style w/meat</t>
  </si>
  <si>
    <t>Ragu Roasted Red Pepper &amp; Onion</t>
  </si>
  <si>
    <t>Ragu Roasted Garlic</t>
  </si>
  <si>
    <t>Ragu Traditional</t>
  </si>
  <si>
    <t>Sutter Home Tomato &amp; Garlic</t>
  </si>
  <si>
    <r>
      <t>Calories Per Gram (X</t>
    </r>
    <r>
      <rPr>
        <b/>
        <sz val="8"/>
        <rFont val="Arial"/>
        <family val="2"/>
      </rPr>
      <t>2</t>
    </r>
    <r>
      <rPr>
        <b/>
        <sz val="10"/>
        <rFont val="Arial"/>
        <family val="2"/>
      </rPr>
      <t>)</t>
    </r>
  </si>
  <si>
    <r>
      <t>Fat Calories Per Gram (Y</t>
    </r>
    <r>
      <rPr>
        <b/>
        <sz val="8"/>
        <rFont val="Arial"/>
        <family val="2"/>
      </rPr>
      <t>2</t>
    </r>
    <r>
      <rPr>
        <b/>
        <sz val="10"/>
        <rFont val="Arial"/>
        <family val="2"/>
      </rPr>
      <t>)</t>
    </r>
  </si>
  <si>
    <t>Vehicle</t>
  </si>
  <si>
    <t>Acura CL</t>
  </si>
  <si>
    <t>Accura TSX</t>
  </si>
  <si>
    <t>BMW 3-Series</t>
  </si>
  <si>
    <t>Buick Century</t>
  </si>
  <si>
    <t>Buick Rendezvous</t>
  </si>
  <si>
    <t>Cadillac Seville</t>
  </si>
  <si>
    <t>Chevrolet Corvette</t>
  </si>
  <si>
    <t>Chevrolet Silverado 1500</t>
  </si>
  <si>
    <t>Chevrolet TrailBlazer</t>
  </si>
  <si>
    <t>Chrysler Pacifica</t>
  </si>
  <si>
    <t>Dodge Caravan</t>
  </si>
  <si>
    <t>Dodge Ram 1500</t>
  </si>
  <si>
    <t>Ford Expedition</t>
  </si>
  <si>
    <t>Ford Focus</t>
  </si>
  <si>
    <t>GMC Envoy</t>
  </si>
  <si>
    <t>Honda Accord</t>
  </si>
  <si>
    <t>Honda Odyssey</t>
  </si>
  <si>
    <t>Hyundai Elantra</t>
  </si>
  <si>
    <t>Infiniti FX</t>
  </si>
  <si>
    <t>Isuzu Ascender</t>
  </si>
  <si>
    <t>Jaguar XJ8</t>
  </si>
  <si>
    <t>Kia Rio</t>
  </si>
  <si>
    <t>Land Rover Freelander</t>
  </si>
  <si>
    <t>Lexus IS300</t>
  </si>
  <si>
    <t>Lincoln Aviator</t>
  </si>
  <si>
    <t>Mazda MPV</t>
  </si>
  <si>
    <t>Mazda6</t>
  </si>
  <si>
    <t>Mercedes-Benz S-Class</t>
  </si>
  <si>
    <t>Mercury Sable</t>
  </si>
  <si>
    <t>Mitsubishi Galant</t>
  </si>
  <si>
    <t>Nissan 350Z</t>
  </si>
  <si>
    <t>Nissan Pathfinder</t>
  </si>
  <si>
    <t>Nissan Xterra</t>
  </si>
  <si>
    <t>Pontiac Grand Am</t>
  </si>
  <si>
    <t>Pontiac Vibe</t>
  </si>
  <si>
    <t>Saturn Ion</t>
  </si>
  <si>
    <t>Suburu Baja</t>
  </si>
  <si>
    <t>Suzuki Vitara /XL-7</t>
  </si>
  <si>
    <t>Toyota Celica</t>
  </si>
  <si>
    <t>Toyota Matrix</t>
  </si>
  <si>
    <t>Toyota Sienna</t>
  </si>
  <si>
    <t>Volkswagen Jetta</t>
  </si>
  <si>
    <t>Volvo C70</t>
  </si>
  <si>
    <r>
      <t>City MPG (X</t>
    </r>
    <r>
      <rPr>
        <b/>
        <sz val="8"/>
        <rFont val="Arial"/>
        <family val="2"/>
      </rPr>
      <t>3</t>
    </r>
    <r>
      <rPr>
        <b/>
        <sz val="10"/>
        <rFont val="Arial"/>
        <family val="2"/>
      </rPr>
      <t>)</t>
    </r>
  </si>
  <si>
    <r>
      <t>Weight (Y</t>
    </r>
    <r>
      <rPr>
        <b/>
        <sz val="8"/>
        <rFont val="Arial"/>
        <family val="2"/>
      </rPr>
      <t>3</t>
    </r>
    <r>
      <rPr>
        <b/>
        <sz val="10"/>
        <rFont val="Arial"/>
        <family val="2"/>
      </rPr>
      <t>)</t>
    </r>
  </si>
  <si>
    <t>Calories and Fat Calories for Selected Pasta Sauce</t>
  </si>
  <si>
    <t xml:space="preserve">Mileage and Vehicle Weight  </t>
  </si>
  <si>
    <t>Homens</t>
  </si>
  <si>
    <t>Mulheres</t>
  </si>
  <si>
    <t>Crianças</t>
  </si>
  <si>
    <t>Conjunto de Dados</t>
  </si>
  <si>
    <t>A)</t>
  </si>
  <si>
    <t xml:space="preserve">B) É necessário a utilização de uma regressão, pois desejamos modelar uma relação entre duas variáveis quantitativas (X2,y2) e desse modo fazer predições. Utilizamos a regressão linear  pois é a que melhor se encaixa na dispersão dos dados analizados. </t>
  </si>
  <si>
    <t>v = n-2 = 19-2 = 17 gl</t>
  </si>
  <si>
    <t xml:space="preserve"> </t>
  </si>
  <si>
    <r>
      <t>C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H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</rPr>
      <t>ρ = 0 Ha: ρ ≠ 0   e α = 0,05</t>
    </r>
  </si>
  <si>
    <r>
      <t>C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H0: ρ = 0 Ha: ρ ≠ 0   e α = 0,05</t>
    </r>
  </si>
  <si>
    <r>
      <t>t</t>
    </r>
    <r>
      <rPr>
        <b/>
        <sz val="8"/>
        <color theme="1"/>
        <rFont val="Calibri"/>
        <family val="2"/>
        <scheme val="minor"/>
      </rPr>
      <t>0,05</t>
    </r>
    <r>
      <rPr>
        <b/>
        <sz val="11"/>
        <color theme="1"/>
        <rFont val="Calibri"/>
        <family val="2"/>
        <scheme val="minor"/>
      </rPr>
      <t>: 1,73961</t>
    </r>
  </si>
  <si>
    <r>
      <t>Rejeitamos H</t>
    </r>
    <r>
      <rPr>
        <b/>
        <sz val="8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ao nível de 0,05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pois o r crítico é menor que o que o coeficiente de correlação (r)</t>
    </r>
  </si>
  <si>
    <r>
      <t>Rejeita H</t>
    </r>
    <r>
      <rPr>
        <b/>
        <sz val="8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ao nível de 0,05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pois p &lt; 0,05 e t &gt; tα</t>
    </r>
  </si>
  <si>
    <t>D)Y = 0,388X - 0,0882</t>
  </si>
  <si>
    <t>E) Cada amostra Y2 tem em média 38% das calorias de de seu respectivo X2. Não tem sentido interpretar o intercepto pois X2 = 0 implica que há molho de tomate sem calorias.</t>
  </si>
  <si>
    <t>Ȳ</t>
  </si>
  <si>
    <r>
      <t>Estimated Fat Calories Per Gram(</t>
    </r>
    <r>
      <rPr>
        <b/>
        <sz val="11"/>
        <color theme="1"/>
        <rFont val="Calibri"/>
        <family val="2"/>
      </rPr>
      <t>Ŷ)</t>
    </r>
  </si>
  <si>
    <r>
      <t>Resíduo Y</t>
    </r>
    <r>
      <rPr>
        <b/>
        <sz val="8"/>
        <rFont val="Arial"/>
        <family val="2"/>
      </rPr>
      <t xml:space="preserve">i - </t>
    </r>
    <r>
      <rPr>
        <b/>
        <sz val="10"/>
        <rFont val="Arial"/>
        <family val="2"/>
      </rPr>
      <t>Ŷ</t>
    </r>
    <r>
      <rPr>
        <b/>
        <sz val="8"/>
        <rFont val="Arial"/>
        <family val="2"/>
      </rPr>
      <t>i</t>
    </r>
  </si>
  <si>
    <t>(Yi - Ŷi)²</t>
  </si>
  <si>
    <r>
      <t>(X- X</t>
    </r>
    <r>
      <rPr>
        <b/>
        <sz val="8"/>
        <color theme="1"/>
        <rFont val="Calibri"/>
        <family val="2"/>
        <scheme val="minor"/>
      </rPr>
      <t>média)²</t>
    </r>
  </si>
  <si>
    <r>
      <t>t</t>
    </r>
    <r>
      <rPr>
        <b/>
        <sz val="8"/>
        <color theme="1"/>
        <rFont val="Calibri"/>
        <family val="2"/>
        <scheme val="minor"/>
      </rPr>
      <t>0,01</t>
    </r>
    <r>
      <rPr>
        <b/>
        <sz val="11"/>
        <color theme="1"/>
        <rFont val="Calibri"/>
        <family val="2"/>
        <scheme val="minor"/>
      </rPr>
      <t>: 2,56694</t>
    </r>
  </si>
  <si>
    <r>
      <t xml:space="preserve">IC = [0,31 &lt;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1&lt; 0,46]</t>
    </r>
  </si>
  <si>
    <r>
      <t>G)X2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0,64 ( conjunto de dados), X2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 0,99</t>
    </r>
  </si>
  <si>
    <t>Essa previsão segue a interpretação do coeficiente angular o X2 é maior que o Y2, sendo que Y2 é em média 38% de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</si>
</sst>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2"/>
      <color indexed="12"/>
      <name val="Arial"/>
      <family val="2"/>
    </font>
    <font>
      <b/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0" xfId="0" applyFont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vertical="top"/>
    </xf>
    <xf numFmtId="49" fontId="8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2" fontId="0" fillId="3" borderId="21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3" fillId="2" borderId="1" xfId="0" applyFont="1" applyFill="1" applyBorder="1" applyAlignment="1"/>
    <xf numFmtId="0" fontId="8" fillId="6" borderId="1" xfId="0" applyFont="1" applyFill="1" applyBorder="1"/>
    <xf numFmtId="0" fontId="8" fillId="6" borderId="6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Exercício_02!$D$4</c:f>
              <c:strCache>
                <c:ptCount val="1"/>
                <c:pt idx="0">
                  <c:v>Fat Calories Per Gram (Y2)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Exercício_02!$C$5:$C$24</c:f>
              <c:numCache>
                <c:formatCode>0.00</c:formatCode>
                <c:ptCount val="20"/>
                <c:pt idx="0">
                  <c:v>0.64</c:v>
                </c:pt>
                <c:pt idx="1">
                  <c:v>0.56000000000000005</c:v>
                </c:pt>
                <c:pt idx="2">
                  <c:v>0.4</c:v>
                </c:pt>
                <c:pt idx="3">
                  <c:v>0.48</c:v>
                </c:pt>
                <c:pt idx="4">
                  <c:v>0.64</c:v>
                </c:pt>
                <c:pt idx="5">
                  <c:v>0.4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0.48</c:v>
                </c:pt>
                <c:pt idx="9">
                  <c:v>0.48</c:v>
                </c:pt>
                <c:pt idx="10">
                  <c:v>1.25</c:v>
                </c:pt>
                <c:pt idx="11">
                  <c:v>1</c:v>
                </c:pt>
                <c:pt idx="12">
                  <c:v>1</c:v>
                </c:pt>
                <c:pt idx="13">
                  <c:v>1.17</c:v>
                </c:pt>
                <c:pt idx="14">
                  <c:v>0.92</c:v>
                </c:pt>
                <c:pt idx="15">
                  <c:v>0.67</c:v>
                </c:pt>
                <c:pt idx="16">
                  <c:v>0.86</c:v>
                </c:pt>
                <c:pt idx="17">
                  <c:v>0.7</c:v>
                </c:pt>
                <c:pt idx="18">
                  <c:v>0.56000000000000005</c:v>
                </c:pt>
                <c:pt idx="19">
                  <c:v>0.64</c:v>
                </c:pt>
              </c:numCache>
            </c:numRef>
          </c:xVal>
          <c:yVal>
            <c:numRef>
              <c:f>Exercício_02!$D$5:$D$24</c:f>
              <c:numCache>
                <c:formatCode>0.00</c:formatCode>
                <c:ptCount val="20"/>
                <c:pt idx="0">
                  <c:v>0.2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  <c:pt idx="4">
                  <c:v>0.12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0.12</c:v>
                </c:pt>
                <c:pt idx="9">
                  <c:v>0.12</c:v>
                </c:pt>
                <c:pt idx="10">
                  <c:v>0.38</c:v>
                </c:pt>
                <c:pt idx="11">
                  <c:v>0.33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0.25</c:v>
                </c:pt>
                <c:pt idx="15">
                  <c:v>0.25</c:v>
                </c:pt>
                <c:pt idx="16">
                  <c:v>0.2</c:v>
                </c:pt>
                <c:pt idx="17">
                  <c:v>0.19</c:v>
                </c:pt>
                <c:pt idx="18">
                  <c:v>0.2</c:v>
                </c:pt>
                <c:pt idx="1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95776"/>
        <c:axId val="231297408"/>
      </c:scatterChart>
      <c:valAx>
        <c:axId val="229595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1297408"/>
        <c:crosses val="autoZero"/>
        <c:crossBetween val="midCat"/>
      </c:valAx>
      <c:valAx>
        <c:axId val="231297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959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24</xdr:row>
      <xdr:rowOff>185737</xdr:rowOff>
    </xdr:from>
    <xdr:to>
      <xdr:col>3</xdr:col>
      <xdr:colOff>895350</xdr:colOff>
      <xdr:row>39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showGridLines="0" topLeftCell="A26" workbookViewId="0">
      <selection activeCell="D9" sqref="D9:P11"/>
    </sheetView>
  </sheetViews>
  <sheetFormatPr defaultRowHeight="15" x14ac:dyDescent="0.25"/>
  <sheetData>
    <row r="1" spans="2:18" ht="15.75" thickBot="1" x14ac:dyDescent="0.3"/>
    <row r="2" spans="2:18" x14ac:dyDescent="0.25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18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8"/>
    </row>
    <row r="4" spans="2:18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</row>
    <row r="5" spans="2:18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</row>
    <row r="6" spans="2:18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</row>
    <row r="7" spans="2:18" x14ac:dyDescent="0.25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</row>
    <row r="8" spans="2:18" ht="15.75" thickBot="1" x14ac:dyDescent="0.3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2:18" ht="15" customHeight="1" x14ac:dyDescent="0.25">
      <c r="B9" s="36"/>
      <c r="C9" s="37"/>
      <c r="D9" s="62" t="s">
        <v>76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  <c r="Q9" s="37"/>
      <c r="R9" s="38"/>
    </row>
    <row r="10" spans="2:18" ht="15" customHeight="1" x14ac:dyDescent="0.25">
      <c r="B10" s="36"/>
      <c r="C10" s="37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  <c r="Q10" s="37"/>
      <c r="R10" s="38"/>
    </row>
    <row r="11" spans="2:18" ht="15" customHeight="1" thickBot="1" x14ac:dyDescent="0.3">
      <c r="B11" s="36"/>
      <c r="C11" s="37"/>
      <c r="D11" s="68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70"/>
      <c r="Q11" s="37"/>
      <c r="R11" s="38"/>
    </row>
    <row r="12" spans="2:18" x14ac:dyDescent="0.25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</row>
    <row r="13" spans="2:18" x14ac:dyDescent="0.25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</row>
    <row r="14" spans="2:18" x14ac:dyDescent="0.25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</row>
    <row r="15" spans="2:18" x14ac:dyDescent="0.25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</row>
    <row r="16" spans="2:18" x14ac:dyDescent="0.25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</row>
    <row r="17" spans="2:18" x14ac:dyDescent="0.2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</row>
    <row r="18" spans="2:18" x14ac:dyDescent="0.25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</row>
    <row r="19" spans="2:18" x14ac:dyDescent="0.25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</row>
    <row r="20" spans="2:18" x14ac:dyDescent="0.25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2:18" x14ac:dyDescent="0.25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</row>
    <row r="22" spans="2:18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</row>
    <row r="23" spans="2:18" x14ac:dyDescent="0.25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</row>
    <row r="24" spans="2:18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</row>
    <row r="25" spans="2:18" x14ac:dyDescent="0.2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8"/>
    </row>
    <row r="26" spans="2:18" ht="15.75" thickBot="1" x14ac:dyDescent="0.3"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/>
    </row>
  </sheetData>
  <mergeCells count="1">
    <mergeCell ref="D9:P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showGridLines="0" workbookViewId="0">
      <selection activeCell="B2" sqref="B2"/>
    </sheetView>
  </sheetViews>
  <sheetFormatPr defaultRowHeight="15" x14ac:dyDescent="0.25"/>
  <sheetData>
    <row r="2" spans="2:3" x14ac:dyDescent="0.25">
      <c r="B2" s="1" t="s">
        <v>0</v>
      </c>
      <c r="C2" s="5" t="s">
        <v>1</v>
      </c>
    </row>
    <row r="3" spans="2:3" x14ac:dyDescent="0.25">
      <c r="B3" s="2">
        <v>2</v>
      </c>
      <c r="C3" s="6">
        <v>5.0430000000000001</v>
      </c>
    </row>
    <row r="4" spans="2:3" x14ac:dyDescent="0.25">
      <c r="B4" s="3">
        <v>15</v>
      </c>
      <c r="C4" s="7">
        <v>4.8929999999999998</v>
      </c>
    </row>
    <row r="5" spans="2:3" x14ac:dyDescent="0.25">
      <c r="B5" s="3">
        <v>22</v>
      </c>
      <c r="C5" s="7">
        <v>4.883</v>
      </c>
    </row>
    <row r="6" spans="2:3" x14ac:dyDescent="0.25">
      <c r="B6" s="3">
        <v>27</v>
      </c>
      <c r="C6" s="7">
        <v>4.9119999999999999</v>
      </c>
    </row>
    <row r="7" spans="2:3" x14ac:dyDescent="0.25">
      <c r="B7" s="3">
        <v>38</v>
      </c>
      <c r="C7" s="7">
        <v>4.9800000000000004</v>
      </c>
    </row>
    <row r="8" spans="2:3" x14ac:dyDescent="0.25">
      <c r="B8" s="3">
        <v>2</v>
      </c>
      <c r="C8" s="7">
        <v>5.0030000000000001</v>
      </c>
    </row>
    <row r="9" spans="2:3" x14ac:dyDescent="0.25">
      <c r="B9" s="3">
        <v>0</v>
      </c>
      <c r="C9" s="7">
        <v>5.0220000000000002</v>
      </c>
    </row>
    <row r="10" spans="2:3" x14ac:dyDescent="0.25">
      <c r="B10" s="3">
        <v>28</v>
      </c>
      <c r="C10" s="7">
        <v>4.7960000000000003</v>
      </c>
    </row>
    <row r="11" spans="2:3" x14ac:dyDescent="0.25">
      <c r="B11" s="3">
        <v>12</v>
      </c>
      <c r="C11" s="7">
        <v>4.9669999999999996</v>
      </c>
    </row>
    <row r="12" spans="2:3" x14ac:dyDescent="0.25">
      <c r="B12" s="3">
        <v>17</v>
      </c>
      <c r="C12" s="7">
        <v>4.9509999999999996</v>
      </c>
    </row>
    <row r="13" spans="2:3" x14ac:dyDescent="0.25">
      <c r="B13" s="3">
        <v>13</v>
      </c>
      <c r="C13" s="7">
        <v>4.9320000000000004</v>
      </c>
    </row>
    <row r="14" spans="2:3" x14ac:dyDescent="0.25">
      <c r="B14" s="3">
        <v>1</v>
      </c>
      <c r="C14" s="7">
        <v>4.97</v>
      </c>
    </row>
    <row r="15" spans="2:3" x14ac:dyDescent="0.25">
      <c r="B15" s="3">
        <v>1</v>
      </c>
      <c r="C15" s="7">
        <v>5.0430000000000001</v>
      </c>
    </row>
    <row r="16" spans="2:3" x14ac:dyDescent="0.25">
      <c r="B16" s="3">
        <v>4</v>
      </c>
      <c r="C16" s="7">
        <v>5.04</v>
      </c>
    </row>
    <row r="17" spans="2:3" x14ac:dyDescent="0.25">
      <c r="B17" s="3">
        <v>1</v>
      </c>
      <c r="C17" s="7">
        <v>4.9980000000000002</v>
      </c>
    </row>
    <row r="18" spans="2:3" x14ac:dyDescent="0.25">
      <c r="B18" s="3">
        <v>9</v>
      </c>
      <c r="C18" s="7">
        <v>4.9560000000000004</v>
      </c>
    </row>
    <row r="19" spans="2:3" x14ac:dyDescent="0.25">
      <c r="B19" s="3">
        <v>15</v>
      </c>
      <c r="C19" s="7">
        <v>4.9560000000000004</v>
      </c>
    </row>
    <row r="20" spans="2:3" x14ac:dyDescent="0.25">
      <c r="B20" s="3">
        <v>5</v>
      </c>
      <c r="C20" s="7">
        <v>5.0430000000000001</v>
      </c>
    </row>
    <row r="21" spans="2:3" x14ac:dyDescent="0.25">
      <c r="B21" s="3">
        <v>10</v>
      </c>
      <c r="C21" s="7">
        <v>5.032</v>
      </c>
    </row>
    <row r="22" spans="2:3" x14ac:dyDescent="0.25">
      <c r="B22" s="3">
        <v>2</v>
      </c>
      <c r="C22" s="7">
        <v>5.0359999999999996</v>
      </c>
    </row>
    <row r="23" spans="2:3" x14ac:dyDescent="0.25">
      <c r="B23" s="3">
        <v>14</v>
      </c>
      <c r="C23" s="7">
        <v>4.9989999999999997</v>
      </c>
    </row>
    <row r="24" spans="2:3" x14ac:dyDescent="0.25">
      <c r="B24" s="3">
        <v>1</v>
      </c>
      <c r="C24" s="7">
        <v>5.0039999999999996</v>
      </c>
    </row>
    <row r="25" spans="2:3" x14ac:dyDescent="0.25">
      <c r="B25" s="3">
        <v>21</v>
      </c>
      <c r="C25" s="7">
        <v>4.9480000000000004</v>
      </c>
    </row>
    <row r="26" spans="2:3" x14ac:dyDescent="0.25">
      <c r="B26" s="3">
        <v>12</v>
      </c>
      <c r="C26" s="7">
        <v>5.0449999999999999</v>
      </c>
    </row>
    <row r="27" spans="2:3" x14ac:dyDescent="0.25">
      <c r="B27" s="3">
        <v>40</v>
      </c>
      <c r="C27" s="7">
        <v>4.9169999999999998</v>
      </c>
    </row>
    <row r="28" spans="2:3" x14ac:dyDescent="0.25">
      <c r="B28" s="3">
        <v>1</v>
      </c>
      <c r="C28" s="7">
        <v>5.0140000000000002</v>
      </c>
    </row>
    <row r="29" spans="2:3" x14ac:dyDescent="0.25">
      <c r="B29" s="3">
        <v>9</v>
      </c>
      <c r="C29" s="7">
        <v>5.0010000000000003</v>
      </c>
    </row>
    <row r="30" spans="2:3" x14ac:dyDescent="0.25">
      <c r="B30" s="3">
        <v>22</v>
      </c>
      <c r="C30" s="7">
        <v>4.8010000000000002</v>
      </c>
    </row>
    <row r="31" spans="2:3" x14ac:dyDescent="0.25">
      <c r="B31" s="3">
        <v>21</v>
      </c>
      <c r="C31" s="7">
        <v>4.9269999999999996</v>
      </c>
    </row>
    <row r="32" spans="2:3" x14ac:dyDescent="0.25">
      <c r="B32" s="3">
        <v>1</v>
      </c>
      <c r="C32" s="7">
        <v>5.0350000000000001</v>
      </c>
    </row>
    <row r="33" spans="2:3" x14ac:dyDescent="0.25">
      <c r="B33" s="4">
        <v>16</v>
      </c>
      <c r="C33" s="8">
        <v>4.9829999999999997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showGridLines="0" tabSelected="1" topLeftCell="A15" workbookViewId="0">
      <selection activeCell="F27" sqref="F27"/>
    </sheetView>
  </sheetViews>
  <sheetFormatPr defaultRowHeight="15" x14ac:dyDescent="0.25"/>
  <cols>
    <col min="2" max="2" width="34.5703125" style="13" customWidth="1"/>
    <col min="3" max="3" width="23.7109375" style="12" customWidth="1"/>
    <col min="4" max="4" width="26.85546875" style="12" customWidth="1"/>
    <col min="5" max="5" width="32.28515625" bestFit="1" customWidth="1"/>
    <col min="6" max="6" width="14.140625" customWidth="1"/>
    <col min="7" max="7" width="20.5703125" bestFit="1" customWidth="1"/>
    <col min="8" max="8" width="14" bestFit="1" customWidth="1"/>
  </cols>
  <sheetData>
    <row r="2" spans="2:12" ht="15.75" x14ac:dyDescent="0.25">
      <c r="B2" s="23" t="s">
        <v>71</v>
      </c>
    </row>
    <row r="4" spans="2:12" x14ac:dyDescent="0.25">
      <c r="B4" s="9" t="s">
        <v>2</v>
      </c>
      <c r="C4" s="10" t="s">
        <v>23</v>
      </c>
      <c r="D4" s="11" t="s">
        <v>24</v>
      </c>
      <c r="E4" s="56" t="s">
        <v>89</v>
      </c>
      <c r="F4" s="54" t="s">
        <v>90</v>
      </c>
      <c r="G4" s="56" t="s">
        <v>91</v>
      </c>
      <c r="H4" s="55" t="s">
        <v>92</v>
      </c>
    </row>
    <row r="5" spans="2:12" x14ac:dyDescent="0.25">
      <c r="B5" s="2" t="s">
        <v>3</v>
      </c>
      <c r="C5" s="6">
        <v>0.64</v>
      </c>
      <c r="D5" s="47">
        <v>0.2</v>
      </c>
      <c r="E5" s="50">
        <f>0.388*C5 - 0.0882</f>
        <v>0.16012000000000001</v>
      </c>
      <c r="F5" s="57">
        <f>D5-E5</f>
        <v>3.9879999999999999E-2</v>
      </c>
      <c r="G5" s="59">
        <f>POWER(F5,2)</f>
        <v>1.5904144E-3</v>
      </c>
      <c r="H5" s="53">
        <f>POWER((C5-AVERAGE($C$5:$C$24)),2)</f>
        <v>3.3640000000000059E-3</v>
      </c>
    </row>
    <row r="6" spans="2:12" x14ac:dyDescent="0.25">
      <c r="B6" s="3" t="s">
        <v>4</v>
      </c>
      <c r="C6" s="7">
        <v>0.56000000000000005</v>
      </c>
      <c r="D6" s="48">
        <v>0.12</v>
      </c>
      <c r="E6" s="51">
        <f t="shared" ref="E6:E24" si="0">0.388*C6 - 0.0882</f>
        <v>0.12908000000000003</v>
      </c>
      <c r="F6" s="24">
        <f t="shared" ref="F6:F24" si="1">D6-E6</f>
        <v>-9.0800000000000325E-3</v>
      </c>
      <c r="G6" s="60">
        <f t="shared" ref="G6:G24" si="2">POWER(F6,2)</f>
        <v>8.2446400000000587E-5</v>
      </c>
      <c r="H6" s="25">
        <f t="shared" ref="H6:H24" si="3">POWER(C6-AVERAGE($C$5:$C$24),2)</f>
        <v>1.9044000000000002E-2</v>
      </c>
    </row>
    <row r="7" spans="2:12" x14ac:dyDescent="0.25">
      <c r="B7" s="3" t="s">
        <v>5</v>
      </c>
      <c r="C7" s="7">
        <v>0.4</v>
      </c>
      <c r="D7" s="48">
        <v>0.08</v>
      </c>
      <c r="E7" s="51">
        <f t="shared" si="0"/>
        <v>6.7000000000000004E-2</v>
      </c>
      <c r="F7" s="24">
        <f t="shared" si="1"/>
        <v>1.2999999999999998E-2</v>
      </c>
      <c r="G7" s="60">
        <f t="shared" si="2"/>
        <v>1.6899999999999993E-4</v>
      </c>
      <c r="H7" s="25">
        <f t="shared" si="3"/>
        <v>8.8804000000000022E-2</v>
      </c>
    </row>
    <row r="8" spans="2:12" x14ac:dyDescent="0.25">
      <c r="B8" s="3" t="s">
        <v>6</v>
      </c>
      <c r="C8" s="7">
        <v>0.48</v>
      </c>
      <c r="D8" s="48">
        <v>0.04</v>
      </c>
      <c r="E8" s="51">
        <f t="shared" si="0"/>
        <v>9.8039999999999988E-2</v>
      </c>
      <c r="F8" s="24">
        <f t="shared" si="1"/>
        <v>-5.8039999999999987E-2</v>
      </c>
      <c r="G8" s="60">
        <f t="shared" si="2"/>
        <v>3.3686415999999984E-3</v>
      </c>
      <c r="H8" s="25">
        <f t="shared" si="3"/>
        <v>4.7524000000000038E-2</v>
      </c>
    </row>
    <row r="9" spans="2:12" x14ac:dyDescent="0.25">
      <c r="B9" s="3" t="s">
        <v>7</v>
      </c>
      <c r="C9" s="7">
        <v>0.64</v>
      </c>
      <c r="D9" s="48">
        <v>0.12</v>
      </c>
      <c r="E9" s="51">
        <f t="shared" si="0"/>
        <v>0.16012000000000001</v>
      </c>
      <c r="F9" s="24">
        <f t="shared" si="1"/>
        <v>-4.0120000000000017E-2</v>
      </c>
      <c r="G9" s="60">
        <f t="shared" si="2"/>
        <v>1.6096144000000013E-3</v>
      </c>
      <c r="H9" s="25">
        <f t="shared" si="3"/>
        <v>3.3640000000000059E-3</v>
      </c>
      <c r="L9" t="s">
        <v>88</v>
      </c>
    </row>
    <row r="10" spans="2:12" x14ac:dyDescent="0.25">
      <c r="B10" s="3" t="s">
        <v>8</v>
      </c>
      <c r="C10" s="7">
        <v>0.4</v>
      </c>
      <c r="D10" s="48">
        <v>0</v>
      </c>
      <c r="E10" s="51">
        <f t="shared" si="0"/>
        <v>6.7000000000000004E-2</v>
      </c>
      <c r="F10" s="24">
        <f t="shared" si="1"/>
        <v>-6.7000000000000004E-2</v>
      </c>
      <c r="G10" s="60">
        <f t="shared" si="2"/>
        <v>4.4890000000000008E-3</v>
      </c>
      <c r="H10" s="25">
        <f t="shared" si="3"/>
        <v>8.8804000000000022E-2</v>
      </c>
    </row>
    <row r="11" spans="2:12" x14ac:dyDescent="0.25">
      <c r="B11" s="3" t="s">
        <v>9</v>
      </c>
      <c r="C11" s="7">
        <v>0.56000000000000005</v>
      </c>
      <c r="D11" s="48">
        <v>0.08</v>
      </c>
      <c r="E11" s="51">
        <f t="shared" si="0"/>
        <v>0.12908000000000003</v>
      </c>
      <c r="F11" s="24">
        <f t="shared" si="1"/>
        <v>-4.9080000000000026E-2</v>
      </c>
      <c r="G11" s="60">
        <f t="shared" si="2"/>
        <v>2.4088464000000024E-3</v>
      </c>
      <c r="H11" s="25">
        <f t="shared" si="3"/>
        <v>1.9044000000000002E-2</v>
      </c>
    </row>
    <row r="12" spans="2:12" x14ac:dyDescent="0.25">
      <c r="B12" s="3" t="s">
        <v>10</v>
      </c>
      <c r="C12" s="7">
        <v>0.55000000000000004</v>
      </c>
      <c r="D12" s="48">
        <v>0.08</v>
      </c>
      <c r="E12" s="51">
        <f t="shared" si="0"/>
        <v>0.12520000000000003</v>
      </c>
      <c r="F12" s="24">
        <f t="shared" si="1"/>
        <v>-4.5200000000000032E-2</v>
      </c>
      <c r="G12" s="60">
        <f t="shared" si="2"/>
        <v>2.0430400000000029E-3</v>
      </c>
      <c r="H12" s="25">
        <f t="shared" si="3"/>
        <v>2.1904000000000007E-2</v>
      </c>
    </row>
    <row r="13" spans="2:12" x14ac:dyDescent="0.25">
      <c r="B13" s="3" t="s">
        <v>11</v>
      </c>
      <c r="C13" s="7">
        <v>0.48</v>
      </c>
      <c r="D13" s="48">
        <v>0.12</v>
      </c>
      <c r="E13" s="51">
        <f t="shared" si="0"/>
        <v>9.8039999999999988E-2</v>
      </c>
      <c r="F13" s="24">
        <f t="shared" si="1"/>
        <v>2.1960000000000007E-2</v>
      </c>
      <c r="G13" s="60">
        <f t="shared" si="2"/>
        <v>4.8224160000000032E-4</v>
      </c>
      <c r="H13" s="25">
        <f t="shared" si="3"/>
        <v>4.7524000000000038E-2</v>
      </c>
    </row>
    <row r="14" spans="2:12" x14ac:dyDescent="0.25">
      <c r="B14" s="3" t="s">
        <v>12</v>
      </c>
      <c r="C14" s="7">
        <v>0.48</v>
      </c>
      <c r="D14" s="48">
        <v>0.12</v>
      </c>
      <c r="E14" s="51">
        <f t="shared" si="0"/>
        <v>9.8039999999999988E-2</v>
      </c>
      <c r="F14" s="24">
        <f t="shared" si="1"/>
        <v>2.1960000000000007E-2</v>
      </c>
      <c r="G14" s="60">
        <f t="shared" si="2"/>
        <v>4.8224160000000032E-4</v>
      </c>
      <c r="H14" s="25">
        <f t="shared" si="3"/>
        <v>4.7524000000000038E-2</v>
      </c>
    </row>
    <row r="15" spans="2:12" x14ac:dyDescent="0.25">
      <c r="B15" s="3" t="s">
        <v>13</v>
      </c>
      <c r="C15" s="7">
        <v>1.25</v>
      </c>
      <c r="D15" s="48">
        <v>0.38</v>
      </c>
      <c r="E15" s="51">
        <f t="shared" si="0"/>
        <v>0.39679999999999999</v>
      </c>
      <c r="F15" s="24">
        <f t="shared" si="1"/>
        <v>-1.6799999999999982E-2</v>
      </c>
      <c r="G15" s="60">
        <f t="shared" si="2"/>
        <v>2.8223999999999936E-4</v>
      </c>
      <c r="H15" s="25">
        <f t="shared" si="3"/>
        <v>0.30470399999999992</v>
      </c>
    </row>
    <row r="16" spans="2:12" x14ac:dyDescent="0.25">
      <c r="B16" s="3" t="s">
        <v>14</v>
      </c>
      <c r="C16" s="7">
        <v>1</v>
      </c>
      <c r="D16" s="48">
        <v>0.33</v>
      </c>
      <c r="E16" s="51">
        <f t="shared" si="0"/>
        <v>0.29980000000000001</v>
      </c>
      <c r="F16" s="24">
        <f t="shared" si="1"/>
        <v>3.0200000000000005E-2</v>
      </c>
      <c r="G16" s="60">
        <f t="shared" si="2"/>
        <v>9.1204000000000025E-4</v>
      </c>
      <c r="H16" s="25">
        <f t="shared" si="3"/>
        <v>9.1203999999999966E-2</v>
      </c>
    </row>
    <row r="17" spans="2:8" x14ac:dyDescent="0.25">
      <c r="B17" s="3" t="s">
        <v>15</v>
      </c>
      <c r="C17" s="7">
        <v>1</v>
      </c>
      <c r="D17" s="48">
        <v>0.28999999999999998</v>
      </c>
      <c r="E17" s="51">
        <f t="shared" si="0"/>
        <v>0.29980000000000001</v>
      </c>
      <c r="F17" s="24">
        <f t="shared" si="1"/>
        <v>-9.8000000000000309E-3</v>
      </c>
      <c r="G17" s="60">
        <f t="shared" si="2"/>
        <v>9.6040000000000605E-5</v>
      </c>
      <c r="H17" s="25">
        <f t="shared" si="3"/>
        <v>9.1203999999999966E-2</v>
      </c>
    </row>
    <row r="18" spans="2:8" x14ac:dyDescent="0.25">
      <c r="B18" s="3" t="s">
        <v>16</v>
      </c>
      <c r="C18" s="7">
        <v>1.17</v>
      </c>
      <c r="D18" s="48">
        <v>0.33</v>
      </c>
      <c r="E18" s="51">
        <f t="shared" si="0"/>
        <v>0.36575999999999997</v>
      </c>
      <c r="F18" s="24">
        <f t="shared" si="1"/>
        <v>-3.5759999999999958E-2</v>
      </c>
      <c r="G18" s="60">
        <f t="shared" si="2"/>
        <v>1.278777599999997E-3</v>
      </c>
      <c r="H18" s="25">
        <f t="shared" si="3"/>
        <v>0.22278399999999987</v>
      </c>
    </row>
    <row r="19" spans="2:8" x14ac:dyDescent="0.25">
      <c r="B19" s="3" t="s">
        <v>17</v>
      </c>
      <c r="C19" s="7">
        <v>0.92</v>
      </c>
      <c r="D19" s="48">
        <v>0.25</v>
      </c>
      <c r="E19" s="51">
        <f t="shared" si="0"/>
        <v>0.26876</v>
      </c>
      <c r="F19" s="24">
        <f t="shared" si="1"/>
        <v>-1.8759999999999999E-2</v>
      </c>
      <c r="G19" s="60">
        <f t="shared" si="2"/>
        <v>3.5193759999999996E-4</v>
      </c>
      <c r="H19" s="25">
        <f t="shared" si="3"/>
        <v>4.9283999999999988E-2</v>
      </c>
    </row>
    <row r="20" spans="2:8" x14ac:dyDescent="0.25">
      <c r="B20" s="3" t="s">
        <v>18</v>
      </c>
      <c r="C20" s="7">
        <v>0.67</v>
      </c>
      <c r="D20" s="48">
        <v>0.25</v>
      </c>
      <c r="E20" s="51">
        <f t="shared" si="0"/>
        <v>0.17176000000000002</v>
      </c>
      <c r="F20" s="24">
        <f t="shared" si="1"/>
        <v>7.8239999999999976E-2</v>
      </c>
      <c r="G20" s="60">
        <f t="shared" si="2"/>
        <v>6.1214975999999959E-3</v>
      </c>
      <c r="H20" s="25">
        <f t="shared" si="3"/>
        <v>7.8400000000000138E-4</v>
      </c>
    </row>
    <row r="21" spans="2:8" x14ac:dyDescent="0.25">
      <c r="B21" s="3" t="s">
        <v>19</v>
      </c>
      <c r="C21" s="7">
        <v>0.86</v>
      </c>
      <c r="D21" s="48">
        <v>0.2</v>
      </c>
      <c r="E21" s="51">
        <f t="shared" si="0"/>
        <v>0.24548000000000003</v>
      </c>
      <c r="F21" s="24">
        <f t="shared" si="1"/>
        <v>-4.548000000000002E-2</v>
      </c>
      <c r="G21" s="60">
        <f t="shared" si="2"/>
        <v>2.0684304000000019E-3</v>
      </c>
      <c r="H21" s="25">
        <f t="shared" si="3"/>
        <v>2.6243999999999976E-2</v>
      </c>
    </row>
    <row r="22" spans="2:8" x14ac:dyDescent="0.25">
      <c r="B22" s="3" t="s">
        <v>20</v>
      </c>
      <c r="C22" s="7">
        <v>0.7</v>
      </c>
      <c r="D22" s="48">
        <v>0.19</v>
      </c>
      <c r="E22" s="51">
        <f t="shared" si="0"/>
        <v>0.18340000000000001</v>
      </c>
      <c r="F22" s="24">
        <f t="shared" si="1"/>
        <v>6.5999999999999948E-3</v>
      </c>
      <c r="G22" s="60">
        <f t="shared" si="2"/>
        <v>4.3559999999999929E-5</v>
      </c>
      <c r="H22" s="25">
        <f t="shared" si="3"/>
        <v>3.9999999999995627E-6</v>
      </c>
    </row>
    <row r="23" spans="2:8" x14ac:dyDescent="0.25">
      <c r="B23" s="3" t="s">
        <v>21</v>
      </c>
      <c r="C23" s="7">
        <v>0.56000000000000005</v>
      </c>
      <c r="D23" s="48">
        <v>0.2</v>
      </c>
      <c r="E23" s="51">
        <f t="shared" si="0"/>
        <v>0.12908000000000003</v>
      </c>
      <c r="F23" s="24">
        <f t="shared" si="1"/>
        <v>7.0919999999999983E-2</v>
      </c>
      <c r="G23" s="60">
        <f t="shared" si="2"/>
        <v>5.029646399999998E-3</v>
      </c>
      <c r="H23" s="25">
        <f t="shared" si="3"/>
        <v>1.9044000000000002E-2</v>
      </c>
    </row>
    <row r="24" spans="2:8" x14ac:dyDescent="0.25">
      <c r="B24" s="4" t="s">
        <v>22</v>
      </c>
      <c r="C24" s="8">
        <v>0.64</v>
      </c>
      <c r="D24" s="49">
        <v>0.16</v>
      </c>
      <c r="E24" s="52">
        <f t="shared" si="0"/>
        <v>0.16012000000000001</v>
      </c>
      <c r="F24" s="27">
        <f t="shared" si="1"/>
        <v>-1.2000000000000899E-4</v>
      </c>
      <c r="G24" s="61">
        <f t="shared" si="2"/>
        <v>1.4400000000002157E-8</v>
      </c>
      <c r="H24" s="28">
        <f t="shared" si="3"/>
        <v>3.3640000000000059E-3</v>
      </c>
    </row>
    <row r="25" spans="2:8" x14ac:dyDescent="0.25">
      <c r="C25" s="12" t="str">
        <f>"Xmédia = " &amp;AVERAGE(C5:C24)</f>
        <v>Xmédia = 0,698</v>
      </c>
      <c r="D25" s="12" t="str">
        <f>"Ymédia = "&amp;AVERAGE(D5:D24)</f>
        <v>Ymédia = 0,177</v>
      </c>
      <c r="G25" s="58" t="str">
        <f>"SQerro = "&amp;SUM(G5:G24)</f>
        <v>SQerro = 0,0329096704</v>
      </c>
      <c r="H25" t="str">
        <f>"SQxx = "&amp;SUM(H5:H24)</f>
        <v>SQxx = 1,19552</v>
      </c>
    </row>
    <row r="26" spans="2:8" x14ac:dyDescent="0.25">
      <c r="B26" s="42" t="s">
        <v>77</v>
      </c>
    </row>
    <row r="41" spans="1:5" s="13" customFormat="1" ht="46.5" customHeight="1" x14ac:dyDescent="0.25">
      <c r="B41" s="72" t="s">
        <v>78</v>
      </c>
      <c r="C41" s="72"/>
      <c r="D41" s="72"/>
    </row>
    <row r="42" spans="1:5" s="44" customFormat="1" x14ac:dyDescent="0.25">
      <c r="B42" s="45" t="s">
        <v>81</v>
      </c>
      <c r="C42" s="45"/>
      <c r="D42" s="45"/>
      <c r="E42" s="46"/>
    </row>
    <row r="43" spans="1:5" x14ac:dyDescent="0.25">
      <c r="B43" s="42" t="str">
        <f>"r = " &amp;CORREL(C5:C24,D5:D24)</f>
        <v>r = 0,918034522939929</v>
      </c>
      <c r="C43" s="13"/>
      <c r="D43" s="13"/>
      <c r="E43" s="13"/>
    </row>
    <row r="44" spans="1:5" x14ac:dyDescent="0.25">
      <c r="A44" t="s">
        <v>80</v>
      </c>
      <c r="B44" s="42" t="str">
        <f>"t = " &amp;CORREL(C5:C24,D5:D24)*SQRT(((19-2)/(1- POWER(CORREL(C5:C24,D5:D24),2))))</f>
        <v>t = 9,54640331848631</v>
      </c>
      <c r="C44" s="13"/>
      <c r="D44" s="13"/>
      <c r="E44" s="13"/>
    </row>
    <row r="45" spans="1:5" x14ac:dyDescent="0.25">
      <c r="B45" s="42" t="s">
        <v>83</v>
      </c>
      <c r="C45" s="13"/>
      <c r="D45" s="13"/>
      <c r="E45" s="13"/>
    </row>
    <row r="46" spans="1:5" x14ac:dyDescent="0.25">
      <c r="B46" s="42" t="str">
        <f>"p valor =  " &amp;_xlfn.T.DIST.RT(CORREL(C5:C24,D5:D24)*SQRT(((19-2)/(1- POWER(CORREL(C5:C24,D5:D24),2)))),17)</f>
        <v>p valor =  1,52199003708716E-08</v>
      </c>
      <c r="C46" s="13"/>
      <c r="D46" s="13"/>
      <c r="E46" s="13"/>
    </row>
    <row r="47" spans="1:5" x14ac:dyDescent="0.25">
      <c r="B47" s="42" t="s">
        <v>85</v>
      </c>
      <c r="C47" s="42"/>
      <c r="D47" s="42"/>
      <c r="E47" s="13"/>
    </row>
    <row r="48" spans="1:5" x14ac:dyDescent="0.25">
      <c r="B48" s="42" t="s">
        <v>82</v>
      </c>
      <c r="C48" s="13"/>
      <c r="D48" s="13"/>
      <c r="E48" s="13"/>
    </row>
    <row r="49" spans="2:5" x14ac:dyDescent="0.25">
      <c r="B49" s="42" t="s">
        <v>83</v>
      </c>
      <c r="C49" s="42"/>
      <c r="D49" s="13"/>
      <c r="E49" s="13"/>
    </row>
    <row r="50" spans="2:5" x14ac:dyDescent="0.25">
      <c r="B50" s="42" t="s">
        <v>79</v>
      </c>
      <c r="C50" s="42"/>
      <c r="D50" s="13"/>
      <c r="E50" s="13"/>
    </row>
    <row r="51" spans="2:5" x14ac:dyDescent="0.25">
      <c r="B51" s="42" t="str">
        <f>"r0,05 = "&amp; 1.73961/SQRT(POWER(1.73961,2) + 19 -2)</f>
        <v>r0,05 = 0,388733667065753</v>
      </c>
      <c r="C51" s="42"/>
      <c r="D51" s="42"/>
      <c r="E51" s="13"/>
    </row>
    <row r="52" spans="2:5" x14ac:dyDescent="0.25">
      <c r="B52" s="73" t="s">
        <v>84</v>
      </c>
      <c r="C52" s="73"/>
      <c r="D52" s="73"/>
      <c r="E52" s="13"/>
    </row>
    <row r="53" spans="2:5" x14ac:dyDescent="0.25">
      <c r="B53" s="42" t="s">
        <v>86</v>
      </c>
      <c r="C53" s="42"/>
      <c r="D53" s="42"/>
      <c r="E53" s="13"/>
    </row>
    <row r="54" spans="2:5" ht="31.5" customHeight="1" x14ac:dyDescent="0.25">
      <c r="B54" s="71" t="s">
        <v>87</v>
      </c>
      <c r="C54" s="71"/>
      <c r="D54" s="71"/>
      <c r="E54" s="13"/>
    </row>
    <row r="55" spans="2:5" x14ac:dyDescent="0.25">
      <c r="B55" s="42" t="str">
        <f xml:space="preserve"> "F) Erro padrão do coeficiente angular = " &amp;SUM(G5:G24)/SQRT(SUM(H5:H24))</f>
        <v>F) Erro padrão do coeficiente angular = 0,030098517833276</v>
      </c>
      <c r="C55" s="43"/>
      <c r="D55" s="43"/>
    </row>
    <row r="56" spans="2:5" x14ac:dyDescent="0.25">
      <c r="B56" s="42" t="s">
        <v>93</v>
      </c>
      <c r="C56" s="43"/>
      <c r="D56" s="43"/>
    </row>
    <row r="57" spans="2:5" x14ac:dyDescent="0.25">
      <c r="B57" s="42" t="s">
        <v>94</v>
      </c>
      <c r="C57" s="43"/>
      <c r="D57" s="43"/>
    </row>
    <row r="58" spans="2:5" x14ac:dyDescent="0.25">
      <c r="B58" s="42" t="s">
        <v>95</v>
      </c>
    </row>
    <row r="59" spans="2:5" x14ac:dyDescent="0.25">
      <c r="B59" s="42" t="str">
        <f>"X21 = 0,64 Y21 = " &amp;0.38*0.64 - 0.0882</f>
        <v>X21 = 0,64 Y21 = 0,155</v>
      </c>
      <c r="C59" s="43"/>
      <c r="D59" s="43"/>
    </row>
    <row r="60" spans="2:5" x14ac:dyDescent="0.25">
      <c r="B60" s="42" t="str">
        <f>"X22 = 0,99 Y22 = " &amp;0.38*0.99 - 0.0882</f>
        <v>X22 = 0,99 Y22 = 0,288</v>
      </c>
      <c r="C60" s="43"/>
      <c r="D60" s="43"/>
    </row>
    <row r="61" spans="2:5" ht="32.25" customHeight="1" x14ac:dyDescent="0.25">
      <c r="B61" s="71" t="s">
        <v>96</v>
      </c>
      <c r="C61" s="71"/>
      <c r="D61" s="71"/>
    </row>
  </sheetData>
  <mergeCells count="4">
    <mergeCell ref="B61:D61"/>
    <mergeCell ref="B41:D41"/>
    <mergeCell ref="B52:D52"/>
    <mergeCell ref="B54:D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showGridLines="0" workbookViewId="0">
      <selection activeCell="B4" sqref="B4"/>
    </sheetView>
  </sheetViews>
  <sheetFormatPr defaultRowHeight="15" x14ac:dyDescent="0.25"/>
  <cols>
    <col min="2" max="2" width="23.28515625" bestFit="1" customWidth="1"/>
    <col min="3" max="5" width="14" customWidth="1"/>
  </cols>
  <sheetData>
    <row r="2" spans="2:4" ht="15.75" x14ac:dyDescent="0.25">
      <c r="B2" s="23" t="s">
        <v>72</v>
      </c>
    </row>
    <row r="4" spans="2:4" x14ac:dyDescent="0.25">
      <c r="B4" s="9" t="s">
        <v>25</v>
      </c>
      <c r="C4" s="10" t="s">
        <v>69</v>
      </c>
      <c r="D4" s="11" t="s">
        <v>70</v>
      </c>
    </row>
    <row r="5" spans="2:4" x14ac:dyDescent="0.25">
      <c r="B5" s="14" t="s">
        <v>26</v>
      </c>
      <c r="C5" s="20">
        <v>20</v>
      </c>
      <c r="D5" s="15">
        <v>3450</v>
      </c>
    </row>
    <row r="6" spans="2:4" x14ac:dyDescent="0.25">
      <c r="B6" s="16" t="s">
        <v>27</v>
      </c>
      <c r="C6" s="21">
        <v>23</v>
      </c>
      <c r="D6" s="17">
        <v>3320</v>
      </c>
    </row>
    <row r="7" spans="2:4" x14ac:dyDescent="0.25">
      <c r="B7" s="16" t="s">
        <v>28</v>
      </c>
      <c r="C7" s="21">
        <v>19</v>
      </c>
      <c r="D7" s="17">
        <v>3390</v>
      </c>
    </row>
    <row r="8" spans="2:4" x14ac:dyDescent="0.25">
      <c r="B8" s="16" t="s">
        <v>29</v>
      </c>
      <c r="C8" s="21">
        <v>20</v>
      </c>
      <c r="D8" s="17">
        <v>3350</v>
      </c>
    </row>
    <row r="9" spans="2:4" x14ac:dyDescent="0.25">
      <c r="B9" s="16" t="s">
        <v>30</v>
      </c>
      <c r="C9" s="21">
        <v>18</v>
      </c>
      <c r="D9" s="17">
        <v>4230</v>
      </c>
    </row>
    <row r="10" spans="2:4" x14ac:dyDescent="0.25">
      <c r="B10" s="16" t="s">
        <v>31</v>
      </c>
      <c r="C10" s="21">
        <v>18</v>
      </c>
      <c r="D10" s="17">
        <v>4050</v>
      </c>
    </row>
    <row r="11" spans="2:4" x14ac:dyDescent="0.25">
      <c r="B11" s="16" t="s">
        <v>32</v>
      </c>
      <c r="C11" s="21">
        <v>19</v>
      </c>
      <c r="D11" s="17">
        <v>3255</v>
      </c>
    </row>
    <row r="12" spans="2:4" x14ac:dyDescent="0.25">
      <c r="B12" s="16" t="s">
        <v>33</v>
      </c>
      <c r="C12" s="21">
        <v>14</v>
      </c>
      <c r="D12" s="17">
        <v>4935</v>
      </c>
    </row>
    <row r="13" spans="2:4" x14ac:dyDescent="0.25">
      <c r="B13" s="16" t="s">
        <v>34</v>
      </c>
      <c r="C13" s="21">
        <v>15</v>
      </c>
      <c r="D13" s="17">
        <v>4660</v>
      </c>
    </row>
    <row r="14" spans="2:4" x14ac:dyDescent="0.25">
      <c r="B14" s="16" t="s">
        <v>35</v>
      </c>
      <c r="C14" s="21">
        <v>17</v>
      </c>
      <c r="D14" s="17">
        <v>4660</v>
      </c>
    </row>
    <row r="15" spans="2:4" x14ac:dyDescent="0.25">
      <c r="B15" s="16" t="s">
        <v>36</v>
      </c>
      <c r="C15" s="21">
        <v>18</v>
      </c>
      <c r="D15" s="17">
        <v>4210</v>
      </c>
    </row>
    <row r="16" spans="2:4" x14ac:dyDescent="0.25">
      <c r="B16" s="16" t="s">
        <v>37</v>
      </c>
      <c r="C16" s="21">
        <v>13</v>
      </c>
      <c r="D16" s="17">
        <v>5300</v>
      </c>
    </row>
    <row r="17" spans="2:4" x14ac:dyDescent="0.25">
      <c r="B17" s="16" t="s">
        <v>38</v>
      </c>
      <c r="C17" s="21">
        <v>13</v>
      </c>
      <c r="D17" s="17">
        <v>5900</v>
      </c>
    </row>
    <row r="18" spans="2:4" x14ac:dyDescent="0.25">
      <c r="B18" s="16" t="s">
        <v>39</v>
      </c>
      <c r="C18" s="21">
        <v>26</v>
      </c>
      <c r="D18" s="17">
        <v>2760</v>
      </c>
    </row>
    <row r="19" spans="2:4" x14ac:dyDescent="0.25">
      <c r="B19" s="16" t="s">
        <v>40</v>
      </c>
      <c r="C19" s="21">
        <v>15</v>
      </c>
      <c r="D19" s="17">
        <v>4660</v>
      </c>
    </row>
    <row r="20" spans="2:4" x14ac:dyDescent="0.25">
      <c r="B20" s="16" t="s">
        <v>41</v>
      </c>
      <c r="C20" s="21">
        <v>21</v>
      </c>
      <c r="D20" s="17">
        <v>3390</v>
      </c>
    </row>
    <row r="21" spans="2:4" x14ac:dyDescent="0.25">
      <c r="B21" s="16" t="s">
        <v>42</v>
      </c>
      <c r="C21" s="21">
        <v>18</v>
      </c>
      <c r="D21" s="17">
        <v>4315</v>
      </c>
    </row>
    <row r="22" spans="2:4" x14ac:dyDescent="0.25">
      <c r="B22" s="16" t="s">
        <v>43</v>
      </c>
      <c r="C22" s="21">
        <v>24</v>
      </c>
      <c r="D22" s="17">
        <v>2880</v>
      </c>
    </row>
    <row r="23" spans="2:4" x14ac:dyDescent="0.25">
      <c r="B23" s="16" t="s">
        <v>44</v>
      </c>
      <c r="C23" s="21">
        <v>16</v>
      </c>
      <c r="D23" s="17">
        <v>4295</v>
      </c>
    </row>
    <row r="24" spans="2:4" x14ac:dyDescent="0.25">
      <c r="B24" s="16" t="s">
        <v>45</v>
      </c>
      <c r="C24" s="21">
        <v>15</v>
      </c>
      <c r="D24" s="17">
        <v>4965</v>
      </c>
    </row>
    <row r="25" spans="2:4" x14ac:dyDescent="0.25">
      <c r="B25" s="16" t="s">
        <v>46</v>
      </c>
      <c r="C25" s="21">
        <v>18</v>
      </c>
      <c r="D25" s="17">
        <v>3805</v>
      </c>
    </row>
    <row r="26" spans="2:4" x14ac:dyDescent="0.25">
      <c r="B26" s="16" t="s">
        <v>47</v>
      </c>
      <c r="C26" s="21">
        <v>25</v>
      </c>
      <c r="D26" s="17">
        <v>2295</v>
      </c>
    </row>
    <row r="27" spans="2:4" x14ac:dyDescent="0.25">
      <c r="B27" s="16" t="s">
        <v>48</v>
      </c>
      <c r="C27" s="21">
        <v>17</v>
      </c>
      <c r="D27" s="17">
        <v>3640</v>
      </c>
    </row>
    <row r="28" spans="2:4" x14ac:dyDescent="0.25">
      <c r="B28" s="16" t="s">
        <v>49</v>
      </c>
      <c r="C28" s="21">
        <v>18</v>
      </c>
      <c r="D28" s="17">
        <v>3390</v>
      </c>
    </row>
    <row r="29" spans="2:4" x14ac:dyDescent="0.25">
      <c r="B29" s="16" t="s">
        <v>50</v>
      </c>
      <c r="C29" s="21">
        <v>13</v>
      </c>
      <c r="D29" s="17">
        <v>5000</v>
      </c>
    </row>
    <row r="30" spans="2:4" x14ac:dyDescent="0.25">
      <c r="B30" s="16" t="s">
        <v>51</v>
      </c>
      <c r="C30" s="21">
        <v>18</v>
      </c>
      <c r="D30" s="17">
        <v>3925</v>
      </c>
    </row>
    <row r="31" spans="2:4" x14ac:dyDescent="0.25">
      <c r="B31" s="16" t="s">
        <v>52</v>
      </c>
      <c r="C31" s="21">
        <v>19</v>
      </c>
      <c r="D31" s="17">
        <v>3355</v>
      </c>
    </row>
    <row r="32" spans="2:4" x14ac:dyDescent="0.25">
      <c r="B32" s="16" t="s">
        <v>53</v>
      </c>
      <c r="C32" s="21">
        <v>17</v>
      </c>
      <c r="D32" s="17">
        <v>4195</v>
      </c>
    </row>
    <row r="33" spans="2:4" x14ac:dyDescent="0.25">
      <c r="B33" s="16" t="s">
        <v>54</v>
      </c>
      <c r="C33" s="21">
        <v>20</v>
      </c>
      <c r="D33" s="17">
        <v>3340</v>
      </c>
    </row>
    <row r="34" spans="2:4" x14ac:dyDescent="0.25">
      <c r="B34" s="16" t="s">
        <v>55</v>
      </c>
      <c r="C34" s="21">
        <v>20</v>
      </c>
      <c r="D34" s="17">
        <v>3285</v>
      </c>
    </row>
    <row r="35" spans="2:4" x14ac:dyDescent="0.25">
      <c r="B35" s="16" t="s">
        <v>56</v>
      </c>
      <c r="C35" s="21">
        <v>20</v>
      </c>
      <c r="D35" s="17">
        <v>3345</v>
      </c>
    </row>
    <row r="36" spans="2:4" x14ac:dyDescent="0.25">
      <c r="B36" s="16" t="s">
        <v>57</v>
      </c>
      <c r="C36" s="21">
        <v>15</v>
      </c>
      <c r="D36" s="17">
        <v>4270</v>
      </c>
    </row>
    <row r="37" spans="2:4" x14ac:dyDescent="0.25">
      <c r="B37" s="16" t="s">
        <v>58</v>
      </c>
      <c r="C37" s="21">
        <v>16</v>
      </c>
      <c r="D37" s="17">
        <v>4315</v>
      </c>
    </row>
    <row r="38" spans="2:4" x14ac:dyDescent="0.25">
      <c r="B38" s="16" t="s">
        <v>59</v>
      </c>
      <c r="C38" s="21">
        <v>25</v>
      </c>
      <c r="D38" s="17">
        <v>3095</v>
      </c>
    </row>
    <row r="39" spans="2:4" x14ac:dyDescent="0.25">
      <c r="B39" s="16" t="s">
        <v>60</v>
      </c>
      <c r="C39" s="21">
        <v>28</v>
      </c>
      <c r="D39" s="17">
        <v>2805</v>
      </c>
    </row>
    <row r="40" spans="2:4" x14ac:dyDescent="0.25">
      <c r="B40" s="16" t="s">
        <v>61</v>
      </c>
      <c r="C40" s="21">
        <v>24</v>
      </c>
      <c r="D40" s="17">
        <v>2855</v>
      </c>
    </row>
    <row r="41" spans="2:4" x14ac:dyDescent="0.25">
      <c r="B41" s="16" t="s">
        <v>62</v>
      </c>
      <c r="C41" s="21">
        <v>21</v>
      </c>
      <c r="D41" s="17">
        <v>3575</v>
      </c>
    </row>
    <row r="42" spans="2:4" x14ac:dyDescent="0.25">
      <c r="B42" s="16" t="s">
        <v>63</v>
      </c>
      <c r="C42" s="21">
        <v>17</v>
      </c>
      <c r="D42" s="17">
        <v>3590</v>
      </c>
    </row>
    <row r="43" spans="2:4" x14ac:dyDescent="0.25">
      <c r="B43" s="16" t="s">
        <v>64</v>
      </c>
      <c r="C43" s="21">
        <v>23</v>
      </c>
      <c r="D43" s="17">
        <v>2570</v>
      </c>
    </row>
    <row r="44" spans="2:4" x14ac:dyDescent="0.25">
      <c r="B44" s="16" t="s">
        <v>65</v>
      </c>
      <c r="C44" s="21">
        <v>26</v>
      </c>
      <c r="D44" s="17">
        <v>2985</v>
      </c>
    </row>
    <row r="45" spans="2:4" x14ac:dyDescent="0.25">
      <c r="B45" s="16" t="s">
        <v>66</v>
      </c>
      <c r="C45" s="21">
        <v>19</v>
      </c>
      <c r="D45" s="17">
        <v>4120</v>
      </c>
    </row>
    <row r="46" spans="2:4" x14ac:dyDescent="0.25">
      <c r="B46" s="16" t="s">
        <v>67</v>
      </c>
      <c r="C46" s="21">
        <v>34</v>
      </c>
      <c r="D46" s="17">
        <v>3045</v>
      </c>
    </row>
    <row r="47" spans="2:4" x14ac:dyDescent="0.25">
      <c r="B47" s="18" t="s">
        <v>68</v>
      </c>
      <c r="C47" s="22">
        <v>20</v>
      </c>
      <c r="D47" s="19">
        <v>3690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B2" sqref="B2"/>
    </sheetView>
  </sheetViews>
  <sheetFormatPr defaultRowHeight="15" x14ac:dyDescent="0.25"/>
  <cols>
    <col min="2" max="2" width="9.42578125" customWidth="1"/>
    <col min="3" max="3" width="11.42578125" customWidth="1"/>
    <col min="4" max="4" width="11.85546875" customWidth="1"/>
  </cols>
  <sheetData>
    <row r="2" spans="2:4" x14ac:dyDescent="0.25">
      <c r="B2" s="30" t="s">
        <v>73</v>
      </c>
      <c r="C2" s="31" t="s">
        <v>74</v>
      </c>
      <c r="D2" s="32" t="s">
        <v>75</v>
      </c>
    </row>
    <row r="3" spans="2:4" x14ac:dyDescent="0.25">
      <c r="B3" s="24">
        <v>13.5</v>
      </c>
      <c r="C3" s="25">
        <v>9.6</v>
      </c>
      <c r="D3" s="26">
        <v>11.6</v>
      </c>
    </row>
    <row r="4" spans="2:4" x14ac:dyDescent="0.25">
      <c r="B4" s="24">
        <v>12.7</v>
      </c>
      <c r="C4" s="25">
        <v>9</v>
      </c>
      <c r="D4" s="26">
        <v>12</v>
      </c>
    </row>
    <row r="5" spans="2:4" x14ac:dyDescent="0.25">
      <c r="B5" s="24">
        <v>11.9</v>
      </c>
      <c r="C5" s="25">
        <v>12.1</v>
      </c>
      <c r="D5" s="26">
        <v>10.9</v>
      </c>
    </row>
    <row r="6" spans="2:4" x14ac:dyDescent="0.25">
      <c r="B6" s="24">
        <v>12</v>
      </c>
      <c r="C6" s="25">
        <v>12.5</v>
      </c>
      <c r="D6" s="26">
        <v>11.2</v>
      </c>
    </row>
    <row r="7" spans="2:4" x14ac:dyDescent="0.25">
      <c r="B7" s="24">
        <v>13.4</v>
      </c>
      <c r="C7" s="25">
        <v>11.3</v>
      </c>
      <c r="D7" s="26">
        <v>11.4</v>
      </c>
    </row>
    <row r="8" spans="2:4" x14ac:dyDescent="0.25">
      <c r="B8" s="24">
        <v>13.1</v>
      </c>
      <c r="C8" s="25">
        <v>11.2</v>
      </c>
      <c r="D8" s="26">
        <v>12</v>
      </c>
    </row>
    <row r="9" spans="2:4" x14ac:dyDescent="0.25">
      <c r="B9" s="24">
        <v>13.9</v>
      </c>
      <c r="C9" s="25">
        <v>8.6999999999999993</v>
      </c>
      <c r="D9" s="26">
        <v>10.5</v>
      </c>
    </row>
    <row r="10" spans="2:4" x14ac:dyDescent="0.25">
      <c r="B10" s="24">
        <v>11.5</v>
      </c>
      <c r="C10" s="25">
        <v>12</v>
      </c>
      <c r="D10" s="26">
        <v>10.7</v>
      </c>
    </row>
    <row r="11" spans="2:4" x14ac:dyDescent="0.25">
      <c r="B11" s="24">
        <v>14.5</v>
      </c>
      <c r="C11" s="25">
        <v>11.4</v>
      </c>
      <c r="D11" s="26">
        <v>11.5</v>
      </c>
    </row>
    <row r="12" spans="2:4" x14ac:dyDescent="0.25">
      <c r="B12" s="24">
        <v>12.6</v>
      </c>
      <c r="C12" s="25">
        <v>11.2</v>
      </c>
      <c r="D12" s="26">
        <v>11.3</v>
      </c>
    </row>
    <row r="13" spans="2:4" x14ac:dyDescent="0.25">
      <c r="B13" s="24">
        <v>12</v>
      </c>
      <c r="C13" s="25">
        <v>12.4</v>
      </c>
      <c r="D13" s="26">
        <v>12.2</v>
      </c>
    </row>
    <row r="14" spans="2:4" x14ac:dyDescent="0.25">
      <c r="B14" s="27">
        <v>13.6</v>
      </c>
      <c r="C14" s="28">
        <v>11.8</v>
      </c>
      <c r="D14" s="29">
        <v>11.6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Exercício_01</vt:lpstr>
      <vt:lpstr>Exercício_02</vt:lpstr>
      <vt:lpstr>Exercício_03</vt:lpstr>
      <vt:lpstr>Exercício_04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2011-06-30T07:43:50Z</dcterms:modified>
</cp:coreProperties>
</file>