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8735" windowHeight="11700" activeTab="5"/>
  </bookViews>
  <sheets>
    <sheet name="CAPA" sheetId="5" r:id="rId1"/>
    <sheet name="Exercício_01" sheetId="1" r:id="rId2"/>
    <sheet name="Exercício_02" sheetId="2" r:id="rId3"/>
    <sheet name="Resposta_02" sheetId="9" r:id="rId4"/>
    <sheet name="Exercício_03" sheetId="3" r:id="rId5"/>
    <sheet name="Exercício_04" sheetId="4" r:id="rId6"/>
  </sheets>
  <calcPr calcId="144525"/>
</workbook>
</file>

<file path=xl/calcChain.xml><?xml version="1.0" encoding="utf-8"?>
<calcChain xmlns="http://schemas.openxmlformats.org/spreadsheetml/2006/main">
  <c r="C50" i="2" l="1"/>
  <c r="B50" i="2"/>
  <c r="C25" i="2" l="1"/>
  <c r="J6" i="2" s="1"/>
  <c r="J9" i="2"/>
  <c r="J13" i="2"/>
  <c r="J17" i="2"/>
  <c r="J21" i="2"/>
  <c r="J5" i="2"/>
  <c r="F8" i="2"/>
  <c r="H8" i="2" s="1"/>
  <c r="F12" i="2"/>
  <c r="H12" i="2" s="1"/>
  <c r="F16" i="2"/>
  <c r="H16" i="2" s="1"/>
  <c r="F20" i="2"/>
  <c r="H20" i="2" s="1"/>
  <c r="F24" i="2"/>
  <c r="H24" i="2" s="1"/>
  <c r="E6" i="2"/>
  <c r="F6" i="2" s="1"/>
  <c r="H6" i="2" s="1"/>
  <c r="E7" i="2"/>
  <c r="I7" i="2" s="1"/>
  <c r="E8" i="2"/>
  <c r="E9" i="2"/>
  <c r="F9" i="2" s="1"/>
  <c r="H9" i="2" s="1"/>
  <c r="E10" i="2"/>
  <c r="F10" i="2" s="1"/>
  <c r="H10" i="2" s="1"/>
  <c r="E11" i="2"/>
  <c r="I11" i="2" s="1"/>
  <c r="E12" i="2"/>
  <c r="E13" i="2"/>
  <c r="F13" i="2" s="1"/>
  <c r="H13" i="2" s="1"/>
  <c r="E14" i="2"/>
  <c r="F14" i="2" s="1"/>
  <c r="H14" i="2" s="1"/>
  <c r="E15" i="2"/>
  <c r="I15" i="2" s="1"/>
  <c r="E16" i="2"/>
  <c r="E17" i="2"/>
  <c r="F17" i="2" s="1"/>
  <c r="H17" i="2" s="1"/>
  <c r="E18" i="2"/>
  <c r="F18" i="2" s="1"/>
  <c r="H18" i="2" s="1"/>
  <c r="E19" i="2"/>
  <c r="I19" i="2" s="1"/>
  <c r="E20" i="2"/>
  <c r="E21" i="2"/>
  <c r="F21" i="2" s="1"/>
  <c r="H21" i="2" s="1"/>
  <c r="E22" i="2"/>
  <c r="F22" i="2" s="1"/>
  <c r="H22" i="2" s="1"/>
  <c r="E23" i="2"/>
  <c r="I23" i="2" s="1"/>
  <c r="E24" i="2"/>
  <c r="E5" i="2"/>
  <c r="F5" i="2" s="1"/>
  <c r="H5" i="2" s="1"/>
  <c r="J23" i="2" l="1"/>
  <c r="J19" i="2"/>
  <c r="J15" i="2"/>
  <c r="J11" i="2"/>
  <c r="J7" i="2"/>
  <c r="I5" i="2"/>
  <c r="I21" i="2"/>
  <c r="I17" i="2"/>
  <c r="I13" i="2"/>
  <c r="I9" i="2"/>
  <c r="F23" i="2"/>
  <c r="H23" i="2" s="1"/>
  <c r="F19" i="2"/>
  <c r="H19" i="2" s="1"/>
  <c r="F15" i="2"/>
  <c r="H15" i="2" s="1"/>
  <c r="F11" i="2"/>
  <c r="H11" i="2" s="1"/>
  <c r="F7" i="2"/>
  <c r="H7" i="2" s="1"/>
  <c r="H30" i="2" s="1"/>
  <c r="H33" i="2" s="1"/>
  <c r="H34" i="2" s="1"/>
  <c r="I24" i="2"/>
  <c r="I22" i="2"/>
  <c r="I20" i="2"/>
  <c r="I18" i="2"/>
  <c r="I16" i="2"/>
  <c r="I14" i="2"/>
  <c r="I12" i="2"/>
  <c r="I10" i="2"/>
  <c r="I8" i="2"/>
  <c r="I6" i="2"/>
  <c r="J24" i="2"/>
  <c r="J22" i="2"/>
  <c r="J20" i="2"/>
  <c r="J18" i="2"/>
  <c r="J16" i="2"/>
  <c r="J14" i="2"/>
  <c r="J12" i="2"/>
  <c r="J10" i="2"/>
  <c r="J8" i="2"/>
  <c r="H29" i="2" l="1"/>
  <c r="H31" i="2" s="1"/>
  <c r="H28" i="2"/>
  <c r="H32" i="2"/>
  <c r="C42" i="2"/>
  <c r="C44" i="2" s="1"/>
</calcChain>
</file>

<file path=xl/sharedStrings.xml><?xml version="1.0" encoding="utf-8"?>
<sst xmlns="http://schemas.openxmlformats.org/spreadsheetml/2006/main" count="138" uniqueCount="135">
  <si>
    <r>
      <t>X</t>
    </r>
    <r>
      <rPr>
        <b/>
        <i/>
        <sz val="8"/>
        <rFont val="Arial"/>
        <family val="2"/>
      </rPr>
      <t>1</t>
    </r>
  </si>
  <si>
    <r>
      <t>Y</t>
    </r>
    <r>
      <rPr>
        <b/>
        <i/>
        <sz val="8"/>
        <rFont val="Arial"/>
        <family val="2"/>
      </rPr>
      <t>1</t>
    </r>
  </si>
  <si>
    <t>Product</t>
  </si>
  <si>
    <t>Barilla Roasted Garlic &amp; Onion</t>
  </si>
  <si>
    <t>Barilla Tomato &amp; Basil</t>
  </si>
  <si>
    <t>Classico Tomato &amp; Basil</t>
  </si>
  <si>
    <t>Del Monte Mushroom</t>
  </si>
  <si>
    <t>Five Bros Tomato &amp; Basil</t>
  </si>
  <si>
    <t>Healthy Choice Traditional</t>
  </si>
  <si>
    <t>Master Choice Chunky Garden Veg</t>
  </si>
  <si>
    <t>Meijer All Natural Meatless</t>
  </si>
  <si>
    <t>Newmans Own Traditional</t>
  </si>
  <si>
    <t xml:space="preserve">Paul Newman Venetian </t>
  </si>
  <si>
    <t>Prego Fresh Mushrooms</t>
  </si>
  <si>
    <t>Prego Hearty Meat-Pepperoni</t>
  </si>
  <si>
    <t>Prego Hearty Meat-Hamburger</t>
  </si>
  <si>
    <t>Prego Traditional</t>
  </si>
  <si>
    <t>Prego Roasted Red Pepper &amp; Garlic</t>
  </si>
  <si>
    <t>Ragu Old World Style w/meat</t>
  </si>
  <si>
    <t>Ragu Roasted Red Pepper &amp; Onion</t>
  </si>
  <si>
    <t>Ragu Roasted Garlic</t>
  </si>
  <si>
    <t>Ragu Traditional</t>
  </si>
  <si>
    <t>Sutter Home Tomato &amp; Garlic</t>
  </si>
  <si>
    <r>
      <t>Calories Per Gram (X</t>
    </r>
    <r>
      <rPr>
        <b/>
        <sz val="8"/>
        <rFont val="Arial"/>
        <family val="2"/>
      </rPr>
      <t>2</t>
    </r>
    <r>
      <rPr>
        <b/>
        <sz val="10"/>
        <rFont val="Arial"/>
        <family val="2"/>
      </rPr>
      <t>)</t>
    </r>
  </si>
  <si>
    <r>
      <t>Fat Calories Per Gram (Y</t>
    </r>
    <r>
      <rPr>
        <b/>
        <sz val="8"/>
        <rFont val="Arial"/>
        <family val="2"/>
      </rPr>
      <t>2</t>
    </r>
    <r>
      <rPr>
        <b/>
        <sz val="10"/>
        <rFont val="Arial"/>
        <family val="2"/>
      </rPr>
      <t>)</t>
    </r>
  </si>
  <si>
    <t>Vehicle</t>
  </si>
  <si>
    <t>Acura CL</t>
  </si>
  <si>
    <t>Accura TSX</t>
  </si>
  <si>
    <t>BMW 3-Series</t>
  </si>
  <si>
    <t>Buick Century</t>
  </si>
  <si>
    <t>Buick Rendezvous</t>
  </si>
  <si>
    <t>Cadillac Seville</t>
  </si>
  <si>
    <t>Chevrolet Corvette</t>
  </si>
  <si>
    <t>Chevrolet Silverado 1500</t>
  </si>
  <si>
    <t>Chevrolet TrailBlazer</t>
  </si>
  <si>
    <t>Chrysler Pacifica</t>
  </si>
  <si>
    <t>Dodge Caravan</t>
  </si>
  <si>
    <t>Dodge Ram 1500</t>
  </si>
  <si>
    <t>Ford Expedition</t>
  </si>
  <si>
    <t>Ford Focus</t>
  </si>
  <si>
    <t>GMC Envoy</t>
  </si>
  <si>
    <t>Honda Accord</t>
  </si>
  <si>
    <t>Honda Odyssey</t>
  </si>
  <si>
    <t>Hyundai Elantra</t>
  </si>
  <si>
    <t>Infiniti FX</t>
  </si>
  <si>
    <t>Isuzu Ascender</t>
  </si>
  <si>
    <t>Jaguar XJ8</t>
  </si>
  <si>
    <t>Kia Rio</t>
  </si>
  <si>
    <t>Land Rover Freelander</t>
  </si>
  <si>
    <t>Lexus IS300</t>
  </si>
  <si>
    <t>Lincoln Aviator</t>
  </si>
  <si>
    <t>Mazda MPV</t>
  </si>
  <si>
    <t>Mazda6</t>
  </si>
  <si>
    <t>Mercedes-Benz S-Class</t>
  </si>
  <si>
    <t>Mercury Sable</t>
  </si>
  <si>
    <t>Mitsubishi Galant</t>
  </si>
  <si>
    <t>Nissan 350Z</t>
  </si>
  <si>
    <t>Nissan Pathfinder</t>
  </si>
  <si>
    <t>Nissan Xterra</t>
  </si>
  <si>
    <t>Pontiac Grand Am</t>
  </si>
  <si>
    <t>Pontiac Vibe</t>
  </si>
  <si>
    <t>Saturn Ion</t>
  </si>
  <si>
    <t>Suburu Baja</t>
  </si>
  <si>
    <t>Suzuki Vitara /XL-7</t>
  </si>
  <si>
    <t>Toyota Celica</t>
  </si>
  <si>
    <t>Toyota Matrix</t>
  </si>
  <si>
    <t>Toyota Sienna</t>
  </si>
  <si>
    <t>Volkswagen Jetta</t>
  </si>
  <si>
    <t>Volvo C70</t>
  </si>
  <si>
    <r>
      <t>City MPG (X</t>
    </r>
    <r>
      <rPr>
        <b/>
        <sz val="8"/>
        <rFont val="Arial"/>
        <family val="2"/>
      </rPr>
      <t>3</t>
    </r>
    <r>
      <rPr>
        <b/>
        <sz val="10"/>
        <rFont val="Arial"/>
        <family val="2"/>
      </rPr>
      <t>)</t>
    </r>
  </si>
  <si>
    <r>
      <t>Weight (Y</t>
    </r>
    <r>
      <rPr>
        <b/>
        <sz val="8"/>
        <rFont val="Arial"/>
        <family val="2"/>
      </rPr>
      <t>3</t>
    </r>
    <r>
      <rPr>
        <b/>
        <sz val="10"/>
        <rFont val="Arial"/>
        <family val="2"/>
      </rPr>
      <t>)</t>
    </r>
  </si>
  <si>
    <t>Calories and Fat Calories for Selected Pasta Sauce</t>
  </si>
  <si>
    <t xml:space="preserve">Mileage and Vehicle Weight  </t>
  </si>
  <si>
    <t>Homens</t>
  </si>
  <si>
    <t>Mulheres</t>
  </si>
  <si>
    <t>Crianças</t>
  </si>
  <si>
    <t>Conjunto de Dados</t>
  </si>
  <si>
    <t>Coeficiente de correlação amostral(r):</t>
  </si>
  <si>
    <t>Rejeito H0 ao nível de significância de 0,05</t>
  </si>
  <si>
    <t>E) Y2 possui em média 38% das calorias de X2 e não faz sentido interpretar o intercepto pois não há molho de macarrão sem calorias.</t>
  </si>
  <si>
    <t>B) Utilizamos a regressão linear pois a função que melhor descreve a dispersão dos dados é a de uma reta.</t>
  </si>
  <si>
    <t>D) Y = 0,38X - 0,0882</t>
  </si>
  <si>
    <t xml:space="preserve">teste T = </t>
  </si>
  <si>
    <t xml:space="preserve">F) </t>
  </si>
  <si>
    <r>
      <t>Fat Calories Per Gram(estimado) (Ŷ</t>
    </r>
    <r>
      <rPr>
        <b/>
        <sz val="8"/>
        <rFont val="Arial"/>
        <family val="2"/>
      </rPr>
      <t>2</t>
    </r>
    <r>
      <rPr>
        <b/>
        <sz val="10"/>
        <rFont val="Arial"/>
        <family val="2"/>
      </rPr>
      <t>)</t>
    </r>
  </si>
  <si>
    <t>Y - Ŷ</t>
  </si>
  <si>
    <t>(Y - Ŷ)²</t>
  </si>
  <si>
    <t>(Ŷ - Ȳ)²</t>
  </si>
  <si>
    <t>Ȳ</t>
  </si>
  <si>
    <t>(Y - Ȳ)²</t>
  </si>
  <si>
    <t>R²</t>
  </si>
  <si>
    <t>ou</t>
  </si>
  <si>
    <t>Syx</t>
  </si>
  <si>
    <t>Sb1</t>
  </si>
  <si>
    <t>C)H0 p = 0 Ha p ≠ 0</t>
  </si>
  <si>
    <t>T para  gl = 17, α=0.05  é 1,74</t>
  </si>
  <si>
    <t>Ŷ - Ȳ</t>
  </si>
  <si>
    <t>SQErro</t>
  </si>
  <si>
    <t>SQReg</t>
  </si>
  <si>
    <t>SQTotal</t>
  </si>
  <si>
    <t>Soma dos Quadrados da Regressão</t>
  </si>
  <si>
    <t>Soma dos Quadrados Total</t>
  </si>
  <si>
    <t>Soma dos Quadrados do Erro</t>
  </si>
  <si>
    <t>Coeficiente de Determinação</t>
  </si>
  <si>
    <t>Erro Padrão da Regressão</t>
  </si>
  <si>
    <t>Erro Padrão do Coeficiente Angular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</si>
  <si>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</si>
  <si>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</si>
  <si>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</si>
  <si>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</si>
  <si>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</si>
  <si>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</si>
  <si>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</si>
  <si>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</si>
  <si>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</si>
  <si>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</si>
  <si>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</si>
  <si>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</si>
  <si>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</si>
  <si>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</si>
  <si>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</si>
  <si>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</si>
  <si>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</si>
  <si>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</si>
  <si>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</si>
  <si>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</si>
  <si>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</si>
  <si>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</si>
  <si>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</si>
  <si>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</si>
  <si>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X1</t>
  </si>
  <si>
    <t>Y1</t>
  </si>
  <si>
    <t>Calories Per Gram (X2)</t>
  </si>
  <si>
    <r>
      <t>coeficiente angular - t</t>
    </r>
    <r>
      <rPr>
        <vertAlign val="subscript"/>
        <sz val="11"/>
        <color theme="1"/>
        <rFont val="Calibri"/>
        <family val="2"/>
        <scheme val="minor"/>
      </rPr>
      <t>n-2</t>
    </r>
    <r>
      <rPr>
        <sz val="11"/>
        <color theme="1"/>
        <rFont val="Calibri"/>
        <family val="2"/>
        <scheme val="minor"/>
      </rPr>
      <t>*erro parão do coeficiente angular &lt;= IC &lt;= coeficiente angular + tn-2*erro parão do coeficiente angular</t>
    </r>
  </si>
  <si>
    <t>-0,095 &lt;= IC &lt;= -0,081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</si>
</sst>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color indexed="12"/>
      <name val="Arial"/>
      <family val="2"/>
    </font>
    <font>
      <b/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10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3" xfId="0" applyFill="1" applyBorder="1"/>
    <xf numFmtId="0" fontId="0" fillId="3" borderId="10" xfId="0" applyFill="1" applyBorder="1" applyAlignment="1">
      <alignment horizontal="center"/>
    </xf>
    <xf numFmtId="0" fontId="0" fillId="3" borderId="4" xfId="0" applyFill="1" applyBorder="1"/>
    <xf numFmtId="0" fontId="0" fillId="3" borderId="11" xfId="0" applyFill="1" applyBorder="1" applyAlignment="1">
      <alignment horizontal="center"/>
    </xf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0" borderId="0" xfId="0" applyFont="1"/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6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right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0" fillId="0" borderId="22" xfId="0" applyFill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0" fillId="0" borderId="0" xfId="0" applyFill="1" applyBorder="1" applyAlignment="1"/>
    <xf numFmtId="0" fontId="0" fillId="0" borderId="19" xfId="0" applyFill="1" applyBorder="1" applyAlignment="1"/>
    <xf numFmtId="0" fontId="8" fillId="0" borderId="2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Exercício_02!$D$4</c:f>
              <c:strCache>
                <c:ptCount val="1"/>
                <c:pt idx="0">
                  <c:v>Fat Calories Per Gram (Y2)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Exercício_02!$C$5:$C$24</c:f>
              <c:numCache>
                <c:formatCode>0.00</c:formatCode>
                <c:ptCount val="20"/>
                <c:pt idx="0">
                  <c:v>0.64</c:v>
                </c:pt>
                <c:pt idx="1">
                  <c:v>0.56000000000000005</c:v>
                </c:pt>
                <c:pt idx="2">
                  <c:v>0.4</c:v>
                </c:pt>
                <c:pt idx="3">
                  <c:v>0.48</c:v>
                </c:pt>
                <c:pt idx="4">
                  <c:v>0.64</c:v>
                </c:pt>
                <c:pt idx="5">
                  <c:v>0.4</c:v>
                </c:pt>
                <c:pt idx="6">
                  <c:v>0.56000000000000005</c:v>
                </c:pt>
                <c:pt idx="7">
                  <c:v>0.55000000000000004</c:v>
                </c:pt>
                <c:pt idx="8">
                  <c:v>0.48</c:v>
                </c:pt>
                <c:pt idx="9">
                  <c:v>0.48</c:v>
                </c:pt>
                <c:pt idx="10">
                  <c:v>1.25</c:v>
                </c:pt>
                <c:pt idx="11">
                  <c:v>1</c:v>
                </c:pt>
                <c:pt idx="12">
                  <c:v>1</c:v>
                </c:pt>
                <c:pt idx="13">
                  <c:v>1.17</c:v>
                </c:pt>
                <c:pt idx="14">
                  <c:v>0.92</c:v>
                </c:pt>
                <c:pt idx="15">
                  <c:v>0.67</c:v>
                </c:pt>
                <c:pt idx="16">
                  <c:v>0.86</c:v>
                </c:pt>
                <c:pt idx="17">
                  <c:v>0.7</c:v>
                </c:pt>
                <c:pt idx="18">
                  <c:v>0.56000000000000005</c:v>
                </c:pt>
                <c:pt idx="19">
                  <c:v>0.64</c:v>
                </c:pt>
              </c:numCache>
            </c:numRef>
          </c:xVal>
          <c:yVal>
            <c:numRef>
              <c:f>Exercício_02!$D$5:$D$24</c:f>
              <c:numCache>
                <c:formatCode>0.00</c:formatCode>
                <c:ptCount val="20"/>
                <c:pt idx="0">
                  <c:v>0.2</c:v>
                </c:pt>
                <c:pt idx="1">
                  <c:v>0.12</c:v>
                </c:pt>
                <c:pt idx="2">
                  <c:v>0.08</c:v>
                </c:pt>
                <c:pt idx="3">
                  <c:v>0.04</c:v>
                </c:pt>
                <c:pt idx="4">
                  <c:v>0.12</c:v>
                </c:pt>
                <c:pt idx="5">
                  <c:v>0</c:v>
                </c:pt>
                <c:pt idx="6">
                  <c:v>0.08</c:v>
                </c:pt>
                <c:pt idx="7">
                  <c:v>0.08</c:v>
                </c:pt>
                <c:pt idx="8">
                  <c:v>0.12</c:v>
                </c:pt>
                <c:pt idx="9">
                  <c:v>0.12</c:v>
                </c:pt>
                <c:pt idx="10">
                  <c:v>0.38</c:v>
                </c:pt>
                <c:pt idx="11">
                  <c:v>0.33</c:v>
                </c:pt>
                <c:pt idx="12">
                  <c:v>0.28999999999999998</c:v>
                </c:pt>
                <c:pt idx="13">
                  <c:v>0.33</c:v>
                </c:pt>
                <c:pt idx="14">
                  <c:v>0.25</c:v>
                </c:pt>
                <c:pt idx="15">
                  <c:v>0.25</c:v>
                </c:pt>
                <c:pt idx="16">
                  <c:v>0.2</c:v>
                </c:pt>
                <c:pt idx="17">
                  <c:v>0.19</c:v>
                </c:pt>
                <c:pt idx="18">
                  <c:v>0.2</c:v>
                </c:pt>
                <c:pt idx="19">
                  <c:v>0.16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45920"/>
        <c:axId val="130544384"/>
      </c:scatterChart>
      <c:valAx>
        <c:axId val="1305459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30544384"/>
        <c:crosses val="autoZero"/>
        <c:crossBetween val="midCat"/>
      </c:valAx>
      <c:valAx>
        <c:axId val="130544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0545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484909</xdr:colOff>
      <xdr:row>25</xdr:row>
      <xdr:rowOff>70137</xdr:rowOff>
    </xdr:from>
    <xdr:to>
      <xdr:col>4</xdr:col>
      <xdr:colOff>1679864</xdr:colOff>
      <xdr:row>39</xdr:row>
      <xdr:rowOff>146337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showGridLines="0" topLeftCell="A26" workbookViewId="0">
      <selection activeCell="D9" sqref="D9:P11"/>
    </sheetView>
  </sheetViews>
  <sheetFormatPr defaultRowHeight="15" x14ac:dyDescent="0.25"/>
  <sheetData>
    <row r="1" spans="2:18" ht="15.75" thickBot="1" x14ac:dyDescent="0.3"/>
    <row r="2" spans="2:18" x14ac:dyDescent="0.25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</row>
    <row r="3" spans="2:18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2:18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1"/>
    </row>
    <row r="5" spans="2:18" x14ac:dyDescent="0.25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</row>
    <row r="6" spans="2:18" x14ac:dyDescent="0.25"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1"/>
    </row>
    <row r="7" spans="2:18" x14ac:dyDescent="0.25"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</row>
    <row r="8" spans="2:18" ht="15.75" thickBot="1" x14ac:dyDescent="0.3"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1"/>
    </row>
    <row r="9" spans="2:18" ht="15" customHeight="1" x14ac:dyDescent="0.25">
      <c r="B9" s="39"/>
      <c r="C9" s="40"/>
      <c r="D9" s="60" t="s">
        <v>76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  <c r="Q9" s="40"/>
      <c r="R9" s="41"/>
    </row>
    <row r="10" spans="2:18" ht="15" customHeight="1" x14ac:dyDescent="0.25">
      <c r="B10" s="39"/>
      <c r="C10" s="40"/>
      <c r="D10" s="63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  <c r="Q10" s="40"/>
      <c r="R10" s="41"/>
    </row>
    <row r="11" spans="2:18" ht="15" customHeight="1" thickBot="1" x14ac:dyDescent="0.3">
      <c r="B11" s="39"/>
      <c r="C11" s="40"/>
      <c r="D11" s="66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  <c r="Q11" s="40"/>
      <c r="R11" s="41"/>
    </row>
    <row r="12" spans="2:18" x14ac:dyDescent="0.25"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1"/>
    </row>
    <row r="13" spans="2:18" x14ac:dyDescent="0.25"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</row>
    <row r="14" spans="2:18" x14ac:dyDescent="0.25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</row>
    <row r="15" spans="2:18" x14ac:dyDescent="0.25"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r="16" spans="2:18" x14ac:dyDescent="0.25"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1"/>
    </row>
    <row r="17" spans="2:18" x14ac:dyDescent="0.25"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1"/>
    </row>
    <row r="18" spans="2:18" x14ac:dyDescent="0.25"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1"/>
    </row>
    <row r="19" spans="2:18" x14ac:dyDescent="0.25"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</row>
    <row r="20" spans="2:18" x14ac:dyDescent="0.25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1"/>
    </row>
    <row r="21" spans="2:18" x14ac:dyDescent="0.25"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1"/>
    </row>
    <row r="22" spans="2:18" x14ac:dyDescent="0.25"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</row>
    <row r="23" spans="2:18" x14ac:dyDescent="0.25"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/>
    </row>
    <row r="24" spans="2:18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</row>
    <row r="25" spans="2:18" x14ac:dyDescent="0.25"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</row>
    <row r="26" spans="2:18" ht="15.75" thickBot="1" x14ac:dyDescent="0.3">
      <c r="B26" s="42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/>
    </row>
  </sheetData>
  <mergeCells count="1">
    <mergeCell ref="D9:P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showGridLines="0" workbookViewId="0">
      <selection activeCell="H11" sqref="H11"/>
    </sheetView>
  </sheetViews>
  <sheetFormatPr defaultRowHeight="15" x14ac:dyDescent="0.25"/>
  <sheetData>
    <row r="2" spans="2:10" x14ac:dyDescent="0.25">
      <c r="B2" s="1" t="s">
        <v>0</v>
      </c>
      <c r="C2" s="5" t="s">
        <v>1</v>
      </c>
    </row>
    <row r="3" spans="2:10" x14ac:dyDescent="0.25">
      <c r="B3" s="2">
        <v>2</v>
      </c>
      <c r="C3" s="6">
        <v>5.0430000000000001</v>
      </c>
    </row>
    <row r="4" spans="2:10" x14ac:dyDescent="0.25">
      <c r="B4" s="3">
        <v>15</v>
      </c>
      <c r="C4" s="7">
        <v>4.8929999999999998</v>
      </c>
    </row>
    <row r="5" spans="2:10" ht="15.75" thickBot="1" x14ac:dyDescent="0.3">
      <c r="B5" s="3">
        <v>22</v>
      </c>
      <c r="C5" s="7">
        <v>4.883</v>
      </c>
    </row>
    <row r="6" spans="2:10" x14ac:dyDescent="0.25">
      <c r="B6" s="3">
        <v>27</v>
      </c>
      <c r="C6" s="7">
        <v>4.9119999999999999</v>
      </c>
      <c r="H6" s="74"/>
      <c r="I6" s="74" t="s">
        <v>130</v>
      </c>
      <c r="J6" s="74" t="s">
        <v>131</v>
      </c>
    </row>
    <row r="7" spans="2:10" x14ac:dyDescent="0.25">
      <c r="B7" s="3">
        <v>38</v>
      </c>
      <c r="C7" s="7">
        <v>4.9800000000000004</v>
      </c>
      <c r="H7" s="72" t="s">
        <v>130</v>
      </c>
      <c r="I7" s="72">
        <v>1</v>
      </c>
      <c r="J7" s="72"/>
    </row>
    <row r="8" spans="2:10" ht="15.75" thickBot="1" x14ac:dyDescent="0.3">
      <c r="B8" s="3">
        <v>2</v>
      </c>
      <c r="C8" s="7">
        <v>5.0030000000000001</v>
      </c>
      <c r="H8" s="73" t="s">
        <v>131</v>
      </c>
      <c r="I8" s="73">
        <v>-0.6649956230170786</v>
      </c>
      <c r="J8" s="73">
        <v>1</v>
      </c>
    </row>
    <row r="9" spans="2:10" x14ac:dyDescent="0.25">
      <c r="B9" s="3">
        <v>0</v>
      </c>
      <c r="C9" s="7">
        <v>5.0220000000000002</v>
      </c>
    </row>
    <row r="10" spans="2:10" x14ac:dyDescent="0.25">
      <c r="B10" s="3">
        <v>28</v>
      </c>
      <c r="C10" s="7">
        <v>4.7960000000000003</v>
      </c>
    </row>
    <row r="11" spans="2:10" x14ac:dyDescent="0.25">
      <c r="B11" s="3">
        <v>12</v>
      </c>
      <c r="C11" s="7">
        <v>4.9669999999999996</v>
      </c>
    </row>
    <row r="12" spans="2:10" x14ac:dyDescent="0.25">
      <c r="B12" s="3">
        <v>17</v>
      </c>
      <c r="C12" s="7">
        <v>4.9509999999999996</v>
      </c>
    </row>
    <row r="13" spans="2:10" x14ac:dyDescent="0.25">
      <c r="B13" s="3">
        <v>13</v>
      </c>
      <c r="C13" s="7">
        <v>4.9320000000000004</v>
      </c>
    </row>
    <row r="14" spans="2:10" x14ac:dyDescent="0.25">
      <c r="B14" s="3">
        <v>1</v>
      </c>
      <c r="C14" s="7">
        <v>4.97</v>
      </c>
    </row>
    <row r="15" spans="2:10" x14ac:dyDescent="0.25">
      <c r="B15" s="3">
        <v>1</v>
      </c>
      <c r="C15" s="7">
        <v>5.0430000000000001</v>
      </c>
    </row>
    <row r="16" spans="2:10" x14ac:dyDescent="0.25">
      <c r="B16" s="3">
        <v>4</v>
      </c>
      <c r="C16" s="7">
        <v>5.04</v>
      </c>
    </row>
    <row r="17" spans="2:3" x14ac:dyDescent="0.25">
      <c r="B17" s="3">
        <v>1</v>
      </c>
      <c r="C17" s="7">
        <v>4.9980000000000002</v>
      </c>
    </row>
    <row r="18" spans="2:3" x14ac:dyDescent="0.25">
      <c r="B18" s="3">
        <v>9</v>
      </c>
      <c r="C18" s="7">
        <v>4.9560000000000004</v>
      </c>
    </row>
    <row r="19" spans="2:3" x14ac:dyDescent="0.25">
      <c r="B19" s="3">
        <v>15</v>
      </c>
      <c r="C19" s="7">
        <v>4.9560000000000004</v>
      </c>
    </row>
    <row r="20" spans="2:3" x14ac:dyDescent="0.25">
      <c r="B20" s="3">
        <v>5</v>
      </c>
      <c r="C20" s="7">
        <v>5.0430000000000001</v>
      </c>
    </row>
    <row r="21" spans="2:3" x14ac:dyDescent="0.25">
      <c r="B21" s="3">
        <v>10</v>
      </c>
      <c r="C21" s="7">
        <v>5.032</v>
      </c>
    </row>
    <row r="22" spans="2:3" x14ac:dyDescent="0.25">
      <c r="B22" s="3">
        <v>2</v>
      </c>
      <c r="C22" s="7">
        <v>5.0359999999999996</v>
      </c>
    </row>
    <row r="23" spans="2:3" x14ac:dyDescent="0.25">
      <c r="B23" s="3">
        <v>14</v>
      </c>
      <c r="C23" s="7">
        <v>4.9989999999999997</v>
      </c>
    </row>
    <row r="24" spans="2:3" x14ac:dyDescent="0.25">
      <c r="B24" s="3">
        <v>1</v>
      </c>
      <c r="C24" s="7">
        <v>5.0039999999999996</v>
      </c>
    </row>
    <row r="25" spans="2:3" x14ac:dyDescent="0.25">
      <c r="B25" s="3">
        <v>21</v>
      </c>
      <c r="C25" s="7">
        <v>4.9480000000000004</v>
      </c>
    </row>
    <row r="26" spans="2:3" x14ac:dyDescent="0.25">
      <c r="B26" s="3">
        <v>12</v>
      </c>
      <c r="C26" s="7">
        <v>5.0449999999999999</v>
      </c>
    </row>
    <row r="27" spans="2:3" x14ac:dyDescent="0.25">
      <c r="B27" s="3">
        <v>40</v>
      </c>
      <c r="C27" s="7">
        <v>4.9169999999999998</v>
      </c>
    </row>
    <row r="28" spans="2:3" x14ac:dyDescent="0.25">
      <c r="B28" s="3">
        <v>1</v>
      </c>
      <c r="C28" s="7">
        <v>5.0140000000000002</v>
      </c>
    </row>
    <row r="29" spans="2:3" x14ac:dyDescent="0.25">
      <c r="B29" s="3">
        <v>9</v>
      </c>
      <c r="C29" s="7">
        <v>5.0010000000000003</v>
      </c>
    </row>
    <row r="30" spans="2:3" x14ac:dyDescent="0.25">
      <c r="B30" s="3">
        <v>22</v>
      </c>
      <c r="C30" s="7">
        <v>4.8010000000000002</v>
      </c>
    </row>
    <row r="31" spans="2:3" x14ac:dyDescent="0.25">
      <c r="B31" s="3">
        <v>21</v>
      </c>
      <c r="C31" s="7">
        <v>4.9269999999999996</v>
      </c>
    </row>
    <row r="32" spans="2:3" x14ac:dyDescent="0.25">
      <c r="B32" s="3">
        <v>1</v>
      </c>
      <c r="C32" s="7">
        <v>5.0350000000000001</v>
      </c>
    </row>
    <row r="33" spans="2:3" x14ac:dyDescent="0.25">
      <c r="B33" s="4">
        <v>16</v>
      </c>
      <c r="C33" s="8">
        <v>4.9829999999999997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showGridLines="0" topLeftCell="A29" zoomScale="110" zoomScaleNormal="110" workbookViewId="0">
      <selection activeCell="B52" sqref="B52"/>
    </sheetView>
  </sheetViews>
  <sheetFormatPr defaultRowHeight="15" x14ac:dyDescent="0.25"/>
  <cols>
    <col min="2" max="2" width="34.5703125" style="16" customWidth="1"/>
    <col min="3" max="3" width="23.7109375" style="15" customWidth="1"/>
    <col min="4" max="4" width="26.85546875" style="15" customWidth="1"/>
    <col min="5" max="5" width="35.140625" bestFit="1" customWidth="1"/>
    <col min="6" max="7" width="10.140625" customWidth="1"/>
    <col min="8" max="8" width="12" bestFit="1" customWidth="1"/>
    <col min="9" max="9" width="11" bestFit="1" customWidth="1"/>
    <col min="10" max="10" width="9" bestFit="1" customWidth="1"/>
  </cols>
  <sheetData>
    <row r="2" spans="2:10" ht="15.75" x14ac:dyDescent="0.25">
      <c r="B2" s="26" t="s">
        <v>71</v>
      </c>
    </row>
    <row r="4" spans="2:10" x14ac:dyDescent="0.25">
      <c r="B4" s="12" t="s">
        <v>2</v>
      </c>
      <c r="C4" s="13" t="s">
        <v>23</v>
      </c>
      <c r="D4" s="14" t="s">
        <v>24</v>
      </c>
      <c r="E4" s="14" t="s">
        <v>84</v>
      </c>
      <c r="F4" s="49" t="s">
        <v>85</v>
      </c>
      <c r="G4" s="49" t="s">
        <v>96</v>
      </c>
      <c r="H4" s="49" t="s">
        <v>86</v>
      </c>
      <c r="I4" s="49" t="s">
        <v>87</v>
      </c>
      <c r="J4" s="49" t="s">
        <v>89</v>
      </c>
    </row>
    <row r="5" spans="2:10" x14ac:dyDescent="0.25">
      <c r="B5" s="2" t="s">
        <v>3</v>
      </c>
      <c r="C5" s="6">
        <v>0.64</v>
      </c>
      <c r="D5" s="9">
        <v>0.2</v>
      </c>
      <c r="E5" s="50">
        <f>0.38*C5 -0.0882</f>
        <v>0.155</v>
      </c>
      <c r="F5" s="52">
        <f t="shared" ref="F5:F24" si="0">D5-E5</f>
        <v>4.5000000000000012E-2</v>
      </c>
      <c r="G5" s="52"/>
      <c r="H5" s="55">
        <f>POWER(F5,2)</f>
        <v>2.0250000000000012E-3</v>
      </c>
      <c r="I5" s="55">
        <f t="shared" ref="I5:I24" si="1">POWER((E5-$C$25),2)</f>
        <v>4.8400000000000087E-4</v>
      </c>
      <c r="J5" s="55">
        <f t="shared" ref="J5:J24" si="2">POWER((D5-$C$25),2)</f>
        <v>5.2899999999999963E-4</v>
      </c>
    </row>
    <row r="6" spans="2:10" x14ac:dyDescent="0.25">
      <c r="B6" s="3" t="s">
        <v>4</v>
      </c>
      <c r="C6" s="7">
        <v>0.56000000000000005</v>
      </c>
      <c r="D6" s="10">
        <v>0.12</v>
      </c>
      <c r="E6" s="50">
        <f t="shared" ref="E6:E24" si="3">0.38*C6 -0.0882</f>
        <v>0.12460000000000002</v>
      </c>
      <c r="F6" s="53">
        <f t="shared" si="0"/>
        <v>-4.6000000000000207E-3</v>
      </c>
      <c r="G6" s="53"/>
      <c r="H6" s="56">
        <f t="shared" ref="H6:H24" si="4">POWER(F6,2)</f>
        <v>2.116000000000019E-5</v>
      </c>
      <c r="I6" s="56">
        <f t="shared" si="1"/>
        <v>2.7457600000000003E-3</v>
      </c>
      <c r="J6" s="56">
        <f t="shared" si="2"/>
        <v>3.2490000000000028E-3</v>
      </c>
    </row>
    <row r="7" spans="2:10" x14ac:dyDescent="0.25">
      <c r="B7" s="3" t="s">
        <v>5</v>
      </c>
      <c r="C7" s="7">
        <v>0.4</v>
      </c>
      <c r="D7" s="10">
        <v>0.08</v>
      </c>
      <c r="E7" s="50">
        <f t="shared" si="3"/>
        <v>6.3800000000000023E-2</v>
      </c>
      <c r="F7" s="53">
        <f t="shared" si="0"/>
        <v>1.6199999999999978E-2</v>
      </c>
      <c r="G7" s="53"/>
      <c r="H7" s="56">
        <f t="shared" si="4"/>
        <v>2.6243999999999931E-4</v>
      </c>
      <c r="I7" s="56">
        <f t="shared" si="1"/>
        <v>1.2814239999999999E-2</v>
      </c>
      <c r="J7" s="56">
        <f t="shared" si="2"/>
        <v>9.4090000000000024E-3</v>
      </c>
    </row>
    <row r="8" spans="2:10" x14ac:dyDescent="0.25">
      <c r="B8" s="3" t="s">
        <v>6</v>
      </c>
      <c r="C8" s="7">
        <v>0.48</v>
      </c>
      <c r="D8" s="10">
        <v>0.04</v>
      </c>
      <c r="E8" s="50">
        <f t="shared" si="3"/>
        <v>9.4200000000000006E-2</v>
      </c>
      <c r="F8" s="53">
        <f t="shared" si="0"/>
        <v>-5.4200000000000005E-2</v>
      </c>
      <c r="G8" s="53"/>
      <c r="H8" s="56">
        <f t="shared" si="4"/>
        <v>2.9376400000000005E-3</v>
      </c>
      <c r="I8" s="56">
        <f t="shared" si="1"/>
        <v>6.8558400000000019E-3</v>
      </c>
      <c r="J8" s="56">
        <f t="shared" si="2"/>
        <v>1.8769000000000004E-2</v>
      </c>
    </row>
    <row r="9" spans="2:10" x14ac:dyDescent="0.25">
      <c r="B9" s="3" t="s">
        <v>7</v>
      </c>
      <c r="C9" s="7">
        <v>0.64</v>
      </c>
      <c r="D9" s="10">
        <v>0.12</v>
      </c>
      <c r="E9" s="50">
        <f t="shared" si="3"/>
        <v>0.155</v>
      </c>
      <c r="F9" s="53">
        <f t="shared" si="0"/>
        <v>-3.5000000000000003E-2</v>
      </c>
      <c r="G9" s="53"/>
      <c r="H9" s="56">
        <f t="shared" si="4"/>
        <v>1.2250000000000002E-3</v>
      </c>
      <c r="I9" s="56">
        <f t="shared" si="1"/>
        <v>4.8400000000000087E-4</v>
      </c>
      <c r="J9" s="56">
        <f t="shared" si="2"/>
        <v>3.2490000000000028E-3</v>
      </c>
    </row>
    <row r="10" spans="2:10" x14ac:dyDescent="0.25">
      <c r="B10" s="3" t="s">
        <v>8</v>
      </c>
      <c r="C10" s="7">
        <v>0.4</v>
      </c>
      <c r="D10" s="10">
        <v>0</v>
      </c>
      <c r="E10" s="50">
        <f t="shared" si="3"/>
        <v>6.3800000000000023E-2</v>
      </c>
      <c r="F10" s="53">
        <f t="shared" si="0"/>
        <v>-6.3800000000000023E-2</v>
      </c>
      <c r="G10" s="53"/>
      <c r="H10" s="56">
        <f t="shared" si="4"/>
        <v>4.0704400000000033E-3</v>
      </c>
      <c r="I10" s="56">
        <f t="shared" si="1"/>
        <v>1.2814239999999999E-2</v>
      </c>
      <c r="J10" s="56">
        <f t="shared" si="2"/>
        <v>3.132900000000001E-2</v>
      </c>
    </row>
    <row r="11" spans="2:10" x14ac:dyDescent="0.25">
      <c r="B11" s="3" t="s">
        <v>9</v>
      </c>
      <c r="C11" s="7">
        <v>0.56000000000000005</v>
      </c>
      <c r="D11" s="10">
        <v>0.08</v>
      </c>
      <c r="E11" s="50">
        <f t="shared" si="3"/>
        <v>0.12460000000000002</v>
      </c>
      <c r="F11" s="53">
        <f t="shared" si="0"/>
        <v>-4.4600000000000015E-2</v>
      </c>
      <c r="G11" s="53"/>
      <c r="H11" s="56">
        <f t="shared" si="4"/>
        <v>1.9891600000000011E-3</v>
      </c>
      <c r="I11" s="56">
        <f t="shared" si="1"/>
        <v>2.7457600000000003E-3</v>
      </c>
      <c r="J11" s="56">
        <f t="shared" si="2"/>
        <v>9.4090000000000024E-3</v>
      </c>
    </row>
    <row r="12" spans="2:10" x14ac:dyDescent="0.25">
      <c r="B12" s="3" t="s">
        <v>10</v>
      </c>
      <c r="C12" s="7">
        <v>0.55000000000000004</v>
      </c>
      <c r="D12" s="10">
        <v>0.08</v>
      </c>
      <c r="E12" s="50">
        <f t="shared" si="3"/>
        <v>0.12080000000000002</v>
      </c>
      <c r="F12" s="53">
        <f t="shared" si="0"/>
        <v>-4.0800000000000017E-2</v>
      </c>
      <c r="G12" s="53"/>
      <c r="H12" s="56">
        <f t="shared" si="4"/>
        <v>1.6646400000000013E-3</v>
      </c>
      <c r="I12" s="56">
        <f t="shared" si="1"/>
        <v>3.1584400000000002E-3</v>
      </c>
      <c r="J12" s="56">
        <f t="shared" si="2"/>
        <v>9.4090000000000024E-3</v>
      </c>
    </row>
    <row r="13" spans="2:10" x14ac:dyDescent="0.25">
      <c r="B13" s="3" t="s">
        <v>11</v>
      </c>
      <c r="C13" s="7">
        <v>0.48</v>
      </c>
      <c r="D13" s="10">
        <v>0.12</v>
      </c>
      <c r="E13" s="50">
        <f t="shared" si="3"/>
        <v>9.4200000000000006E-2</v>
      </c>
      <c r="F13" s="53">
        <f t="shared" si="0"/>
        <v>2.579999999999999E-2</v>
      </c>
      <c r="G13" s="53"/>
      <c r="H13" s="56">
        <f t="shared" si="4"/>
        <v>6.6563999999999946E-4</v>
      </c>
      <c r="I13" s="56">
        <f t="shared" si="1"/>
        <v>6.8558400000000019E-3</v>
      </c>
      <c r="J13" s="56">
        <f t="shared" si="2"/>
        <v>3.2490000000000028E-3</v>
      </c>
    </row>
    <row r="14" spans="2:10" x14ac:dyDescent="0.25">
      <c r="B14" s="3" t="s">
        <v>12</v>
      </c>
      <c r="C14" s="7">
        <v>0.48</v>
      </c>
      <c r="D14" s="10">
        <v>0.12</v>
      </c>
      <c r="E14" s="50">
        <f t="shared" si="3"/>
        <v>9.4200000000000006E-2</v>
      </c>
      <c r="F14" s="53">
        <f t="shared" si="0"/>
        <v>2.579999999999999E-2</v>
      </c>
      <c r="G14" s="53"/>
      <c r="H14" s="56">
        <f t="shared" si="4"/>
        <v>6.6563999999999946E-4</v>
      </c>
      <c r="I14" s="56">
        <f t="shared" si="1"/>
        <v>6.8558400000000019E-3</v>
      </c>
      <c r="J14" s="56">
        <f t="shared" si="2"/>
        <v>3.2490000000000028E-3</v>
      </c>
    </row>
    <row r="15" spans="2:10" x14ac:dyDescent="0.25">
      <c r="B15" s="3" t="s">
        <v>13</v>
      </c>
      <c r="C15" s="7">
        <v>1.25</v>
      </c>
      <c r="D15" s="10">
        <v>0.38</v>
      </c>
      <c r="E15" s="50">
        <f t="shared" si="3"/>
        <v>0.38679999999999998</v>
      </c>
      <c r="F15" s="53">
        <f t="shared" si="0"/>
        <v>-6.7999999999999727E-3</v>
      </c>
      <c r="G15" s="53"/>
      <c r="H15" s="56">
        <f t="shared" si="4"/>
        <v>4.6239999999999632E-5</v>
      </c>
      <c r="I15" s="56">
        <f t="shared" si="1"/>
        <v>4.4016039999999985E-2</v>
      </c>
      <c r="J15" s="56">
        <f t="shared" si="2"/>
        <v>4.1208999999999996E-2</v>
      </c>
    </row>
    <row r="16" spans="2:10" x14ac:dyDescent="0.25">
      <c r="B16" s="3" t="s">
        <v>14</v>
      </c>
      <c r="C16" s="7">
        <v>1</v>
      </c>
      <c r="D16" s="10">
        <v>0.33</v>
      </c>
      <c r="E16" s="50">
        <f t="shared" si="3"/>
        <v>0.2918</v>
      </c>
      <c r="F16" s="53">
        <f t="shared" si="0"/>
        <v>3.8200000000000012E-2</v>
      </c>
      <c r="G16" s="53"/>
      <c r="H16" s="56">
        <f t="shared" si="4"/>
        <v>1.459240000000001E-3</v>
      </c>
      <c r="I16" s="56">
        <f t="shared" si="1"/>
        <v>1.3179039999999996E-2</v>
      </c>
      <c r="J16" s="56">
        <f t="shared" si="2"/>
        <v>2.3408999999999999E-2</v>
      </c>
    </row>
    <row r="17" spans="2:11" x14ac:dyDescent="0.25">
      <c r="B17" s="3" t="s">
        <v>15</v>
      </c>
      <c r="C17" s="7">
        <v>1</v>
      </c>
      <c r="D17" s="10">
        <v>0.28999999999999998</v>
      </c>
      <c r="E17" s="50">
        <f t="shared" si="3"/>
        <v>0.2918</v>
      </c>
      <c r="F17" s="53">
        <f t="shared" si="0"/>
        <v>-1.8000000000000238E-3</v>
      </c>
      <c r="G17" s="53"/>
      <c r="H17" s="56">
        <f t="shared" si="4"/>
        <v>3.2400000000000859E-6</v>
      </c>
      <c r="I17" s="56">
        <f t="shared" si="1"/>
        <v>1.3179039999999996E-2</v>
      </c>
      <c r="J17" s="56">
        <f t="shared" si="2"/>
        <v>1.2768999999999992E-2</v>
      </c>
    </row>
    <row r="18" spans="2:11" x14ac:dyDescent="0.25">
      <c r="B18" s="3" t="s">
        <v>16</v>
      </c>
      <c r="C18" s="7">
        <v>1.17</v>
      </c>
      <c r="D18" s="10">
        <v>0.33</v>
      </c>
      <c r="E18" s="50">
        <f t="shared" si="3"/>
        <v>0.35639999999999999</v>
      </c>
      <c r="F18" s="53">
        <f t="shared" si="0"/>
        <v>-2.6399999999999979E-2</v>
      </c>
      <c r="G18" s="53"/>
      <c r="H18" s="56">
        <f t="shared" si="4"/>
        <v>6.9695999999999886E-4</v>
      </c>
      <c r="I18" s="56">
        <f t="shared" si="1"/>
        <v>3.2184359999999988E-2</v>
      </c>
      <c r="J18" s="56">
        <f t="shared" si="2"/>
        <v>2.3408999999999999E-2</v>
      </c>
    </row>
    <row r="19" spans="2:11" x14ac:dyDescent="0.25">
      <c r="B19" s="3" t="s">
        <v>17</v>
      </c>
      <c r="C19" s="7">
        <v>0.92</v>
      </c>
      <c r="D19" s="10">
        <v>0.25</v>
      </c>
      <c r="E19" s="50">
        <f t="shared" si="3"/>
        <v>0.26140000000000002</v>
      </c>
      <c r="F19" s="53">
        <f t="shared" si="0"/>
        <v>-1.1400000000000021E-2</v>
      </c>
      <c r="G19" s="53"/>
      <c r="H19" s="56">
        <f t="shared" si="4"/>
        <v>1.299600000000005E-4</v>
      </c>
      <c r="I19" s="56">
        <f t="shared" si="1"/>
        <v>7.1233600000000005E-3</v>
      </c>
      <c r="J19" s="56">
        <f t="shared" si="2"/>
        <v>5.3289999999999969E-3</v>
      </c>
    </row>
    <row r="20" spans="2:11" x14ac:dyDescent="0.25">
      <c r="B20" s="3" t="s">
        <v>18</v>
      </c>
      <c r="C20" s="7">
        <v>0.67</v>
      </c>
      <c r="D20" s="10">
        <v>0.25</v>
      </c>
      <c r="E20" s="50">
        <f t="shared" si="3"/>
        <v>0.16639999999999999</v>
      </c>
      <c r="F20" s="53">
        <f t="shared" si="0"/>
        <v>8.3600000000000008E-2</v>
      </c>
      <c r="G20" s="53"/>
      <c r="H20" s="56">
        <f t="shared" si="4"/>
        <v>6.9889600000000015E-3</v>
      </c>
      <c r="I20" s="56">
        <f t="shared" si="1"/>
        <v>1.1236000000000056E-4</v>
      </c>
      <c r="J20" s="56">
        <f t="shared" si="2"/>
        <v>5.3289999999999969E-3</v>
      </c>
    </row>
    <row r="21" spans="2:11" x14ac:dyDescent="0.25">
      <c r="B21" s="3" t="s">
        <v>19</v>
      </c>
      <c r="C21" s="7">
        <v>0.86</v>
      </c>
      <c r="D21" s="10">
        <v>0.2</v>
      </c>
      <c r="E21" s="50">
        <f t="shared" si="3"/>
        <v>0.23859999999999998</v>
      </c>
      <c r="F21" s="53">
        <f t="shared" si="0"/>
        <v>-3.8599999999999968E-2</v>
      </c>
      <c r="G21" s="53"/>
      <c r="H21" s="56">
        <f t="shared" si="4"/>
        <v>1.4899599999999974E-3</v>
      </c>
      <c r="I21" s="56">
        <f t="shared" si="1"/>
        <v>3.794559999999995E-3</v>
      </c>
      <c r="J21" s="56">
        <f t="shared" si="2"/>
        <v>5.2899999999999963E-4</v>
      </c>
    </row>
    <row r="22" spans="2:11" x14ac:dyDescent="0.25">
      <c r="B22" s="3" t="s">
        <v>20</v>
      </c>
      <c r="C22" s="7">
        <v>0.7</v>
      </c>
      <c r="D22" s="10">
        <v>0.19</v>
      </c>
      <c r="E22" s="50">
        <f t="shared" si="3"/>
        <v>0.17779999999999996</v>
      </c>
      <c r="F22" s="53">
        <f t="shared" si="0"/>
        <v>1.2200000000000044E-2</v>
      </c>
      <c r="G22" s="53"/>
      <c r="H22" s="56">
        <f t="shared" si="4"/>
        <v>1.4884000000000108E-4</v>
      </c>
      <c r="I22" s="56">
        <f t="shared" si="1"/>
        <v>6.3999999999990345E-7</v>
      </c>
      <c r="J22" s="56">
        <f t="shared" si="2"/>
        <v>1.6899999999999958E-4</v>
      </c>
    </row>
    <row r="23" spans="2:11" x14ac:dyDescent="0.25">
      <c r="B23" s="3" t="s">
        <v>21</v>
      </c>
      <c r="C23" s="7">
        <v>0.56000000000000005</v>
      </c>
      <c r="D23" s="10">
        <v>0.2</v>
      </c>
      <c r="E23" s="50">
        <f t="shared" si="3"/>
        <v>0.12460000000000002</v>
      </c>
      <c r="F23" s="53">
        <f t="shared" si="0"/>
        <v>7.5399999999999995E-2</v>
      </c>
      <c r="G23" s="53"/>
      <c r="H23" s="56">
        <f t="shared" si="4"/>
        <v>5.685159999999999E-3</v>
      </c>
      <c r="I23" s="56">
        <f t="shared" si="1"/>
        <v>2.7457600000000003E-3</v>
      </c>
      <c r="J23" s="56">
        <f t="shared" si="2"/>
        <v>5.2899999999999963E-4</v>
      </c>
    </row>
    <row r="24" spans="2:11" x14ac:dyDescent="0.25">
      <c r="B24" s="4" t="s">
        <v>22</v>
      </c>
      <c r="C24" s="8">
        <v>0.64</v>
      </c>
      <c r="D24" s="11">
        <v>0.16</v>
      </c>
      <c r="E24" s="51">
        <f t="shared" si="3"/>
        <v>0.155</v>
      </c>
      <c r="F24" s="54">
        <f t="shared" si="0"/>
        <v>5.0000000000000044E-3</v>
      </c>
      <c r="G24" s="54"/>
      <c r="H24" s="56">
        <f t="shared" si="4"/>
        <v>2.5000000000000045E-5</v>
      </c>
      <c r="I24" s="57">
        <f t="shared" si="1"/>
        <v>4.8400000000000087E-4</v>
      </c>
      <c r="J24" s="57">
        <f t="shared" si="2"/>
        <v>2.8900000000000052E-4</v>
      </c>
    </row>
    <row r="25" spans="2:11" x14ac:dyDescent="0.25">
      <c r="B25" s="59" t="s">
        <v>88</v>
      </c>
      <c r="C25" s="58">
        <f>AVERAGE(D5:D24)</f>
        <v>0.17700000000000002</v>
      </c>
      <c r="D25" s="47"/>
      <c r="H25" s="69"/>
    </row>
    <row r="28" spans="2:11" x14ac:dyDescent="0.25">
      <c r="C28" s="16"/>
      <c r="F28" t="s">
        <v>98</v>
      </c>
      <c r="H28">
        <f>SUM(I5:I24)</f>
        <v>0.17263312</v>
      </c>
      <c r="I28" s="70" t="s">
        <v>100</v>
      </c>
    </row>
    <row r="29" spans="2:11" x14ac:dyDescent="0.25">
      <c r="F29" t="s">
        <v>99</v>
      </c>
      <c r="H29">
        <f>SUM(J5:J24)</f>
        <v>0.20482000000000006</v>
      </c>
      <c r="I29" s="70" t="s">
        <v>101</v>
      </c>
    </row>
    <row r="30" spans="2:11" x14ac:dyDescent="0.25">
      <c r="F30" t="s">
        <v>97</v>
      </c>
      <c r="H30">
        <f>SUM(H5:H24)</f>
        <v>3.2200320000000004E-2</v>
      </c>
      <c r="I30" s="70" t="s">
        <v>102</v>
      </c>
    </row>
    <row r="31" spans="2:11" x14ac:dyDescent="0.25">
      <c r="F31" t="s">
        <v>90</v>
      </c>
      <c r="H31">
        <f>H28/H29</f>
        <v>0.84285284640171831</v>
      </c>
      <c r="I31" s="71" t="s">
        <v>103</v>
      </c>
      <c r="J31" s="71"/>
      <c r="K31" s="71"/>
    </row>
    <row r="32" spans="2:11" x14ac:dyDescent="0.25">
      <c r="F32" t="s">
        <v>91</v>
      </c>
      <c r="H32">
        <f>1-H30/H29</f>
        <v>0.84278722780978421</v>
      </c>
      <c r="I32" s="71"/>
      <c r="J32" s="71"/>
      <c r="K32" s="71"/>
    </row>
    <row r="33" spans="2:9" x14ac:dyDescent="0.25">
      <c r="F33" t="s">
        <v>92</v>
      </c>
      <c r="H33">
        <f>SQRT(H30/17)</f>
        <v>4.3521678168336242E-2</v>
      </c>
      <c r="I33" s="70" t="s">
        <v>104</v>
      </c>
    </row>
    <row r="34" spans="2:9" x14ac:dyDescent="0.25">
      <c r="F34" t="s">
        <v>93</v>
      </c>
      <c r="H34">
        <f>H33/(SUMSQ(C5:C24,(SUM(C4:C24)/19)))</f>
        <v>3.7912724740671784E-3</v>
      </c>
      <c r="I34" s="70" t="s">
        <v>105</v>
      </c>
    </row>
    <row r="36" spans="2:9" x14ac:dyDescent="0.25">
      <c r="E36" s="48"/>
    </row>
    <row r="40" spans="2:9" ht="45" x14ac:dyDescent="0.25">
      <c r="B40" s="46" t="s">
        <v>80</v>
      </c>
    </row>
    <row r="41" spans="2:9" x14ac:dyDescent="0.25">
      <c r="B41" s="45" t="s">
        <v>94</v>
      </c>
    </row>
    <row r="42" spans="2:9" x14ac:dyDescent="0.25">
      <c r="B42" t="s">
        <v>77</v>
      </c>
      <c r="C42" s="16">
        <f>CORREL(C5:C24,D5:D24)</f>
        <v>0.91803452293992915</v>
      </c>
    </row>
    <row r="43" spans="2:9" x14ac:dyDescent="0.25">
      <c r="B43" s="16" t="s">
        <v>95</v>
      </c>
    </row>
    <row r="44" spans="2:9" x14ac:dyDescent="0.25">
      <c r="B44" s="16" t="s">
        <v>82</v>
      </c>
      <c r="C44" s="15">
        <f>C42*(SQRT((19-2)/(1-POWER(C42,2))))</f>
        <v>9.5464033184863055</v>
      </c>
    </row>
    <row r="45" spans="2:9" x14ac:dyDescent="0.25">
      <c r="B45" s="16" t="s">
        <v>78</v>
      </c>
    </row>
    <row r="46" spans="2:9" x14ac:dyDescent="0.25">
      <c r="B46" s="16" t="s">
        <v>81</v>
      </c>
    </row>
    <row r="47" spans="2:9" ht="60" x14ac:dyDescent="0.25">
      <c r="B47" s="45" t="s">
        <v>79</v>
      </c>
    </row>
    <row r="48" spans="2:9" x14ac:dyDescent="0.25">
      <c r="B48" s="16" t="s">
        <v>83</v>
      </c>
    </row>
    <row r="49" spans="2:3" ht="18" x14ac:dyDescent="0.35">
      <c r="B49" s="16" t="s">
        <v>133</v>
      </c>
    </row>
    <row r="50" spans="2:3" x14ac:dyDescent="0.25">
      <c r="B50" s="16">
        <f>Resposta_02!B17 - (0.256694*Resposta_02!C17)</f>
        <v>-9.557345329932157E-2</v>
      </c>
      <c r="C50" s="15">
        <f>Resposta_02!B17 + (0.256694*Resposta_02!C17)</f>
        <v>-8.08859953088156E-2</v>
      </c>
    </row>
    <row r="51" spans="2:3" x14ac:dyDescent="0.25">
      <c r="B51" s="76" t="s">
        <v>134</v>
      </c>
    </row>
  </sheetData>
  <mergeCells count="1">
    <mergeCell ref="I31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7" sqref="B17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106</v>
      </c>
    </row>
    <row r="2" spans="1:9" ht="15.75" thickBot="1" x14ac:dyDescent="0.3"/>
    <row r="3" spans="1:9" x14ac:dyDescent="0.25">
      <c r="A3" s="75" t="s">
        <v>107</v>
      </c>
      <c r="B3" s="75"/>
    </row>
    <row r="4" spans="1:9" x14ac:dyDescent="0.25">
      <c r="A4" s="72" t="s">
        <v>108</v>
      </c>
      <c r="B4" s="72">
        <v>0.91803452293992915</v>
      </c>
    </row>
    <row r="5" spans="1:9" x14ac:dyDescent="0.25">
      <c r="A5" s="72" t="s">
        <v>109</v>
      </c>
      <c r="B5" s="72">
        <v>0.84278738530954322</v>
      </c>
    </row>
    <row r="6" spans="1:9" x14ac:dyDescent="0.25">
      <c r="A6" s="72" t="s">
        <v>110</v>
      </c>
      <c r="B6" s="72">
        <v>0.83405335116007351</v>
      </c>
    </row>
    <row r="7" spans="1:9" x14ac:dyDescent="0.25">
      <c r="A7" s="72" t="s">
        <v>111</v>
      </c>
      <c r="B7" s="72">
        <v>4.2295447444073798E-2</v>
      </c>
    </row>
    <row r="8" spans="1:9" ht="15.75" thickBot="1" x14ac:dyDescent="0.3">
      <c r="A8" s="73" t="s">
        <v>112</v>
      </c>
      <c r="B8" s="73">
        <v>20</v>
      </c>
    </row>
    <row r="10" spans="1:9" ht="15.75" thickBot="1" x14ac:dyDescent="0.3">
      <c r="A10" t="s">
        <v>113</v>
      </c>
    </row>
    <row r="11" spans="1:9" x14ac:dyDescent="0.25">
      <c r="A11" s="74"/>
      <c r="B11" s="74" t="s">
        <v>118</v>
      </c>
      <c r="C11" s="74" t="s">
        <v>119</v>
      </c>
      <c r="D11" s="74" t="s">
        <v>120</v>
      </c>
      <c r="E11" s="74" t="s">
        <v>121</v>
      </c>
      <c r="F11" s="74" t="s">
        <v>122</v>
      </c>
    </row>
    <row r="12" spans="1:9" x14ac:dyDescent="0.25">
      <c r="A12" s="72" t="s">
        <v>114</v>
      </c>
      <c r="B12" s="72">
        <v>1</v>
      </c>
      <c r="C12" s="72">
        <v>0.17261971225910069</v>
      </c>
      <c r="D12" s="72">
        <v>0.17261971225910069</v>
      </c>
      <c r="E12" s="72">
        <v>96.494629043865473</v>
      </c>
      <c r="F12" s="72">
        <v>1.1744459435764821E-8</v>
      </c>
    </row>
    <row r="13" spans="1:9" x14ac:dyDescent="0.25">
      <c r="A13" s="72" t="s">
        <v>115</v>
      </c>
      <c r="B13" s="72">
        <v>18</v>
      </c>
      <c r="C13" s="72">
        <v>3.2200287740899357E-2</v>
      </c>
      <c r="D13" s="72">
        <v>1.7889048744944088E-3</v>
      </c>
      <c r="E13" s="72"/>
      <c r="F13" s="72"/>
    </row>
    <row r="14" spans="1:9" ht="15.75" thickBot="1" x14ac:dyDescent="0.3">
      <c r="A14" s="73" t="s">
        <v>116</v>
      </c>
      <c r="B14" s="73">
        <v>19</v>
      </c>
      <c r="C14" s="73">
        <v>0.20482000000000006</v>
      </c>
      <c r="D14" s="73"/>
      <c r="E14" s="73"/>
      <c r="F14" s="73"/>
    </row>
    <row r="15" spans="1:9" ht="15.75" thickBot="1" x14ac:dyDescent="0.3"/>
    <row r="16" spans="1:9" x14ac:dyDescent="0.25">
      <c r="A16" s="74"/>
      <c r="B16" s="74" t="s">
        <v>123</v>
      </c>
      <c r="C16" s="74" t="s">
        <v>111</v>
      </c>
      <c r="D16" s="74" t="s">
        <v>124</v>
      </c>
      <c r="E16" s="74" t="s">
        <v>125</v>
      </c>
      <c r="F16" s="74" t="s">
        <v>126</v>
      </c>
      <c r="G16" s="74" t="s">
        <v>127</v>
      </c>
      <c r="H16" s="74" t="s">
        <v>128</v>
      </c>
      <c r="I16" s="74" t="s">
        <v>129</v>
      </c>
    </row>
    <row r="17" spans="1:9" x14ac:dyDescent="0.25">
      <c r="A17" s="72" t="s">
        <v>117</v>
      </c>
      <c r="B17" s="72">
        <v>-8.8229724304068585E-2</v>
      </c>
      <c r="C17" s="72">
        <v>2.860888448991011E-2</v>
      </c>
      <c r="D17" s="72">
        <v>-3.0839973622594679</v>
      </c>
      <c r="E17" s="72">
        <v>6.3993536237463358E-3</v>
      </c>
      <c r="F17" s="72">
        <v>-0.14833476027563072</v>
      </c>
      <c r="G17" s="72">
        <v>-2.8124688332506455E-2</v>
      </c>
      <c r="H17" s="72">
        <v>-0.14833476027563072</v>
      </c>
      <c r="I17" s="72">
        <v>-2.8124688332506455E-2</v>
      </c>
    </row>
    <row r="18" spans="1:9" ht="15.75" thickBot="1" x14ac:dyDescent="0.3">
      <c r="A18" s="73" t="s">
        <v>132</v>
      </c>
      <c r="B18" s="73">
        <v>0.37998527837259111</v>
      </c>
      <c r="C18" s="73">
        <v>3.8682559372027123E-2</v>
      </c>
      <c r="D18" s="73">
        <v>9.8231679739209135</v>
      </c>
      <c r="E18" s="73">
        <v>1.174445943576478E-8</v>
      </c>
      <c r="F18" s="73">
        <v>0.29871623681496684</v>
      </c>
      <c r="G18" s="73">
        <v>0.46125431993021537</v>
      </c>
      <c r="H18" s="73">
        <v>0.29871623681496684</v>
      </c>
      <c r="I18" s="73">
        <v>0.46125431993021537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7"/>
  <sheetViews>
    <sheetView showGridLines="0" workbookViewId="0">
      <selection activeCell="B4" sqref="B4"/>
    </sheetView>
  </sheetViews>
  <sheetFormatPr defaultRowHeight="15" x14ac:dyDescent="0.25"/>
  <cols>
    <col min="2" max="2" width="23.28515625" bestFit="1" customWidth="1"/>
    <col min="3" max="5" width="14" customWidth="1"/>
  </cols>
  <sheetData>
    <row r="2" spans="2:4" ht="15.75" x14ac:dyDescent="0.25">
      <c r="B2" s="26" t="s">
        <v>72</v>
      </c>
    </row>
    <row r="4" spans="2:4" x14ac:dyDescent="0.25">
      <c r="B4" s="12" t="s">
        <v>25</v>
      </c>
      <c r="C4" s="13" t="s">
        <v>69</v>
      </c>
      <c r="D4" s="14" t="s">
        <v>70</v>
      </c>
    </row>
    <row r="5" spans="2:4" x14ac:dyDescent="0.25">
      <c r="B5" s="17" t="s">
        <v>26</v>
      </c>
      <c r="C5" s="23">
        <v>20</v>
      </c>
      <c r="D5" s="18">
        <v>3450</v>
      </c>
    </row>
    <row r="6" spans="2:4" x14ac:dyDescent="0.25">
      <c r="B6" s="19" t="s">
        <v>27</v>
      </c>
      <c r="C6" s="24">
        <v>23</v>
      </c>
      <c r="D6" s="20">
        <v>3320</v>
      </c>
    </row>
    <row r="7" spans="2:4" x14ac:dyDescent="0.25">
      <c r="B7" s="19" t="s">
        <v>28</v>
      </c>
      <c r="C7" s="24">
        <v>19</v>
      </c>
      <c r="D7" s="20">
        <v>3390</v>
      </c>
    </row>
    <row r="8" spans="2:4" x14ac:dyDescent="0.25">
      <c r="B8" s="19" t="s">
        <v>29</v>
      </c>
      <c r="C8" s="24">
        <v>20</v>
      </c>
      <c r="D8" s="20">
        <v>3350</v>
      </c>
    </row>
    <row r="9" spans="2:4" x14ac:dyDescent="0.25">
      <c r="B9" s="19" t="s">
        <v>30</v>
      </c>
      <c r="C9" s="24">
        <v>18</v>
      </c>
      <c r="D9" s="20">
        <v>4230</v>
      </c>
    </row>
    <row r="10" spans="2:4" x14ac:dyDescent="0.25">
      <c r="B10" s="19" t="s">
        <v>31</v>
      </c>
      <c r="C10" s="24">
        <v>18</v>
      </c>
      <c r="D10" s="20">
        <v>4050</v>
      </c>
    </row>
    <row r="11" spans="2:4" x14ac:dyDescent="0.25">
      <c r="B11" s="19" t="s">
        <v>32</v>
      </c>
      <c r="C11" s="24">
        <v>19</v>
      </c>
      <c r="D11" s="20">
        <v>3255</v>
      </c>
    </row>
    <row r="12" spans="2:4" x14ac:dyDescent="0.25">
      <c r="B12" s="19" t="s">
        <v>33</v>
      </c>
      <c r="C12" s="24">
        <v>14</v>
      </c>
      <c r="D12" s="20">
        <v>4935</v>
      </c>
    </row>
    <row r="13" spans="2:4" x14ac:dyDescent="0.25">
      <c r="B13" s="19" t="s">
        <v>34</v>
      </c>
      <c r="C13" s="24">
        <v>15</v>
      </c>
      <c r="D13" s="20">
        <v>4660</v>
      </c>
    </row>
    <row r="14" spans="2:4" x14ac:dyDescent="0.25">
      <c r="B14" s="19" t="s">
        <v>35</v>
      </c>
      <c r="C14" s="24">
        <v>17</v>
      </c>
      <c r="D14" s="20">
        <v>4660</v>
      </c>
    </row>
    <row r="15" spans="2:4" x14ac:dyDescent="0.25">
      <c r="B15" s="19" t="s">
        <v>36</v>
      </c>
      <c r="C15" s="24">
        <v>18</v>
      </c>
      <c r="D15" s="20">
        <v>4210</v>
      </c>
    </row>
    <row r="16" spans="2:4" x14ac:dyDescent="0.25">
      <c r="B16" s="19" t="s">
        <v>37</v>
      </c>
      <c r="C16" s="24">
        <v>13</v>
      </c>
      <c r="D16" s="20">
        <v>5300</v>
      </c>
    </row>
    <row r="17" spans="2:4" x14ac:dyDescent="0.25">
      <c r="B17" s="19" t="s">
        <v>38</v>
      </c>
      <c r="C17" s="24">
        <v>13</v>
      </c>
      <c r="D17" s="20">
        <v>5900</v>
      </c>
    </row>
    <row r="18" spans="2:4" x14ac:dyDescent="0.25">
      <c r="B18" s="19" t="s">
        <v>39</v>
      </c>
      <c r="C18" s="24">
        <v>26</v>
      </c>
      <c r="D18" s="20">
        <v>2760</v>
      </c>
    </row>
    <row r="19" spans="2:4" x14ac:dyDescent="0.25">
      <c r="B19" s="19" t="s">
        <v>40</v>
      </c>
      <c r="C19" s="24">
        <v>15</v>
      </c>
      <c r="D19" s="20">
        <v>4660</v>
      </c>
    </row>
    <row r="20" spans="2:4" x14ac:dyDescent="0.25">
      <c r="B20" s="19" t="s">
        <v>41</v>
      </c>
      <c r="C20" s="24">
        <v>21</v>
      </c>
      <c r="D20" s="20">
        <v>3390</v>
      </c>
    </row>
    <row r="21" spans="2:4" x14ac:dyDescent="0.25">
      <c r="B21" s="19" t="s">
        <v>42</v>
      </c>
      <c r="C21" s="24">
        <v>18</v>
      </c>
      <c r="D21" s="20">
        <v>4315</v>
      </c>
    </row>
    <row r="22" spans="2:4" x14ac:dyDescent="0.25">
      <c r="B22" s="19" t="s">
        <v>43</v>
      </c>
      <c r="C22" s="24">
        <v>24</v>
      </c>
      <c r="D22" s="20">
        <v>2880</v>
      </c>
    </row>
    <row r="23" spans="2:4" x14ac:dyDescent="0.25">
      <c r="B23" s="19" t="s">
        <v>44</v>
      </c>
      <c r="C23" s="24">
        <v>16</v>
      </c>
      <c r="D23" s="20">
        <v>4295</v>
      </c>
    </row>
    <row r="24" spans="2:4" x14ac:dyDescent="0.25">
      <c r="B24" s="19" t="s">
        <v>45</v>
      </c>
      <c r="C24" s="24">
        <v>15</v>
      </c>
      <c r="D24" s="20">
        <v>4965</v>
      </c>
    </row>
    <row r="25" spans="2:4" x14ac:dyDescent="0.25">
      <c r="B25" s="19" t="s">
        <v>46</v>
      </c>
      <c r="C25" s="24">
        <v>18</v>
      </c>
      <c r="D25" s="20">
        <v>3805</v>
      </c>
    </row>
    <row r="26" spans="2:4" x14ac:dyDescent="0.25">
      <c r="B26" s="19" t="s">
        <v>47</v>
      </c>
      <c r="C26" s="24">
        <v>25</v>
      </c>
      <c r="D26" s="20">
        <v>2295</v>
      </c>
    </row>
    <row r="27" spans="2:4" x14ac:dyDescent="0.25">
      <c r="B27" s="19" t="s">
        <v>48</v>
      </c>
      <c r="C27" s="24">
        <v>17</v>
      </c>
      <c r="D27" s="20">
        <v>3640</v>
      </c>
    </row>
    <row r="28" spans="2:4" x14ac:dyDescent="0.25">
      <c r="B28" s="19" t="s">
        <v>49</v>
      </c>
      <c r="C28" s="24">
        <v>18</v>
      </c>
      <c r="D28" s="20">
        <v>3390</v>
      </c>
    </row>
    <row r="29" spans="2:4" x14ac:dyDescent="0.25">
      <c r="B29" s="19" t="s">
        <v>50</v>
      </c>
      <c r="C29" s="24">
        <v>13</v>
      </c>
      <c r="D29" s="20">
        <v>5000</v>
      </c>
    </row>
    <row r="30" spans="2:4" x14ac:dyDescent="0.25">
      <c r="B30" s="19" t="s">
        <v>51</v>
      </c>
      <c r="C30" s="24">
        <v>18</v>
      </c>
      <c r="D30" s="20">
        <v>3925</v>
      </c>
    </row>
    <row r="31" spans="2:4" x14ac:dyDescent="0.25">
      <c r="B31" s="19" t="s">
        <v>52</v>
      </c>
      <c r="C31" s="24">
        <v>19</v>
      </c>
      <c r="D31" s="20">
        <v>3355</v>
      </c>
    </row>
    <row r="32" spans="2:4" x14ac:dyDescent="0.25">
      <c r="B32" s="19" t="s">
        <v>53</v>
      </c>
      <c r="C32" s="24">
        <v>17</v>
      </c>
      <c r="D32" s="20">
        <v>4195</v>
      </c>
    </row>
    <row r="33" spans="2:4" x14ac:dyDescent="0.25">
      <c r="B33" s="19" t="s">
        <v>54</v>
      </c>
      <c r="C33" s="24">
        <v>20</v>
      </c>
      <c r="D33" s="20">
        <v>3340</v>
      </c>
    </row>
    <row r="34" spans="2:4" x14ac:dyDescent="0.25">
      <c r="B34" s="19" t="s">
        <v>55</v>
      </c>
      <c r="C34" s="24">
        <v>20</v>
      </c>
      <c r="D34" s="20">
        <v>3285</v>
      </c>
    </row>
    <row r="35" spans="2:4" x14ac:dyDescent="0.25">
      <c r="B35" s="19" t="s">
        <v>56</v>
      </c>
      <c r="C35" s="24">
        <v>20</v>
      </c>
      <c r="D35" s="20">
        <v>3345</v>
      </c>
    </row>
    <row r="36" spans="2:4" x14ac:dyDescent="0.25">
      <c r="B36" s="19" t="s">
        <v>57</v>
      </c>
      <c r="C36" s="24">
        <v>15</v>
      </c>
      <c r="D36" s="20">
        <v>4270</v>
      </c>
    </row>
    <row r="37" spans="2:4" x14ac:dyDescent="0.25">
      <c r="B37" s="19" t="s">
        <v>58</v>
      </c>
      <c r="C37" s="24">
        <v>16</v>
      </c>
      <c r="D37" s="20">
        <v>4315</v>
      </c>
    </row>
    <row r="38" spans="2:4" x14ac:dyDescent="0.25">
      <c r="B38" s="19" t="s">
        <v>59</v>
      </c>
      <c r="C38" s="24">
        <v>25</v>
      </c>
      <c r="D38" s="20">
        <v>3095</v>
      </c>
    </row>
    <row r="39" spans="2:4" x14ac:dyDescent="0.25">
      <c r="B39" s="19" t="s">
        <v>60</v>
      </c>
      <c r="C39" s="24">
        <v>28</v>
      </c>
      <c r="D39" s="20">
        <v>2805</v>
      </c>
    </row>
    <row r="40" spans="2:4" x14ac:dyDescent="0.25">
      <c r="B40" s="19" t="s">
        <v>61</v>
      </c>
      <c r="C40" s="24">
        <v>24</v>
      </c>
      <c r="D40" s="20">
        <v>2855</v>
      </c>
    </row>
    <row r="41" spans="2:4" x14ac:dyDescent="0.25">
      <c r="B41" s="19" t="s">
        <v>62</v>
      </c>
      <c r="C41" s="24">
        <v>21</v>
      </c>
      <c r="D41" s="20">
        <v>3575</v>
      </c>
    </row>
    <row r="42" spans="2:4" x14ac:dyDescent="0.25">
      <c r="B42" s="19" t="s">
        <v>63</v>
      </c>
      <c r="C42" s="24">
        <v>17</v>
      </c>
      <c r="D42" s="20">
        <v>3590</v>
      </c>
    </row>
    <row r="43" spans="2:4" x14ac:dyDescent="0.25">
      <c r="B43" s="19" t="s">
        <v>64</v>
      </c>
      <c r="C43" s="24">
        <v>23</v>
      </c>
      <c r="D43" s="20">
        <v>2570</v>
      </c>
    </row>
    <row r="44" spans="2:4" x14ac:dyDescent="0.25">
      <c r="B44" s="19" t="s">
        <v>65</v>
      </c>
      <c r="C44" s="24">
        <v>26</v>
      </c>
      <c r="D44" s="20">
        <v>2985</v>
      </c>
    </row>
    <row r="45" spans="2:4" x14ac:dyDescent="0.25">
      <c r="B45" s="19" t="s">
        <v>66</v>
      </c>
      <c r="C45" s="24">
        <v>19</v>
      </c>
      <c r="D45" s="20">
        <v>4120</v>
      </c>
    </row>
    <row r="46" spans="2:4" x14ac:dyDescent="0.25">
      <c r="B46" s="19" t="s">
        <v>67</v>
      </c>
      <c r="C46" s="24">
        <v>34</v>
      </c>
      <c r="D46" s="20">
        <v>3045</v>
      </c>
    </row>
    <row r="47" spans="2:4" x14ac:dyDescent="0.25">
      <c r="B47" s="21" t="s">
        <v>68</v>
      </c>
      <c r="C47" s="25">
        <v>20</v>
      </c>
      <c r="D47" s="22">
        <v>3690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showGridLines="0" tabSelected="1" workbookViewId="0">
      <selection activeCell="F4" sqref="F4"/>
    </sheetView>
  </sheetViews>
  <sheetFormatPr defaultRowHeight="15" x14ac:dyDescent="0.25"/>
  <cols>
    <col min="2" max="2" width="9.42578125" customWidth="1"/>
    <col min="3" max="3" width="11.42578125" customWidth="1"/>
    <col min="4" max="4" width="11.85546875" customWidth="1"/>
  </cols>
  <sheetData>
    <row r="2" spans="2:4" x14ac:dyDescent="0.25">
      <c r="B2" s="33" t="s">
        <v>73</v>
      </c>
      <c r="C2" s="34" t="s">
        <v>74</v>
      </c>
      <c r="D2" s="35" t="s">
        <v>75</v>
      </c>
    </row>
    <row r="3" spans="2:4" x14ac:dyDescent="0.25">
      <c r="B3" s="27">
        <v>13.5</v>
      </c>
      <c r="C3" s="28">
        <v>9.6</v>
      </c>
      <c r="D3" s="29">
        <v>11.6</v>
      </c>
    </row>
    <row r="4" spans="2:4" x14ac:dyDescent="0.25">
      <c r="B4" s="27">
        <v>12.7</v>
      </c>
      <c r="C4" s="28">
        <v>9</v>
      </c>
      <c r="D4" s="29">
        <v>12</v>
      </c>
    </row>
    <row r="5" spans="2:4" x14ac:dyDescent="0.25">
      <c r="B5" s="27">
        <v>11.9</v>
      </c>
      <c r="C5" s="28">
        <v>12.1</v>
      </c>
      <c r="D5" s="29">
        <v>10.9</v>
      </c>
    </row>
    <row r="6" spans="2:4" x14ac:dyDescent="0.25">
      <c r="B6" s="27">
        <v>12</v>
      </c>
      <c r="C6" s="28">
        <v>12.5</v>
      </c>
      <c r="D6" s="29">
        <v>11.2</v>
      </c>
    </row>
    <row r="7" spans="2:4" x14ac:dyDescent="0.25">
      <c r="B7" s="27">
        <v>13.4</v>
      </c>
      <c r="C7" s="28">
        <v>11.3</v>
      </c>
      <c r="D7" s="29">
        <v>11.4</v>
      </c>
    </row>
    <row r="8" spans="2:4" x14ac:dyDescent="0.25">
      <c r="B8" s="27">
        <v>13.1</v>
      </c>
      <c r="C8" s="28">
        <v>11.2</v>
      </c>
      <c r="D8" s="29">
        <v>12</v>
      </c>
    </row>
    <row r="9" spans="2:4" x14ac:dyDescent="0.25">
      <c r="B9" s="27">
        <v>13.9</v>
      </c>
      <c r="C9" s="28">
        <v>8.6999999999999993</v>
      </c>
      <c r="D9" s="29">
        <v>10.5</v>
      </c>
    </row>
    <row r="10" spans="2:4" x14ac:dyDescent="0.25">
      <c r="B10" s="27">
        <v>11.5</v>
      </c>
      <c r="C10" s="28">
        <v>12</v>
      </c>
      <c r="D10" s="29">
        <v>10.7</v>
      </c>
    </row>
    <row r="11" spans="2:4" x14ac:dyDescent="0.25">
      <c r="B11" s="27">
        <v>14.5</v>
      </c>
      <c r="C11" s="28">
        <v>11.4</v>
      </c>
      <c r="D11" s="29">
        <v>11.5</v>
      </c>
    </row>
    <row r="12" spans="2:4" x14ac:dyDescent="0.25">
      <c r="B12" s="27">
        <v>12.6</v>
      </c>
      <c r="C12" s="28">
        <v>11.2</v>
      </c>
      <c r="D12" s="29">
        <v>11.3</v>
      </c>
    </row>
    <row r="13" spans="2:4" x14ac:dyDescent="0.25">
      <c r="B13" s="27">
        <v>12</v>
      </c>
      <c r="C13" s="28">
        <v>12.4</v>
      </c>
      <c r="D13" s="29">
        <v>12.2</v>
      </c>
    </row>
    <row r="14" spans="2:4" x14ac:dyDescent="0.25">
      <c r="B14" s="30">
        <v>13.6</v>
      </c>
      <c r="C14" s="31">
        <v>11.8</v>
      </c>
      <c r="D14" s="32">
        <v>11.6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</vt:lpstr>
      <vt:lpstr>Exercício_01</vt:lpstr>
      <vt:lpstr>Exercício_02</vt:lpstr>
      <vt:lpstr>Resposta_02</vt:lpstr>
      <vt:lpstr>Exercício_03</vt:lpstr>
      <vt:lpstr>Exercício_04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2011-06-27T14:26:21Z</dcterms:modified>
</cp:coreProperties>
</file>