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anl\Documents\FATEC\Programação em Microinformática\"/>
    </mc:Choice>
  </mc:AlternateContent>
  <xr:revisionPtr revIDLastSave="0" documentId="13_ncr:1_{FFB33619-A091-4522-B4DF-909DC3D74B8A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Estoque" sheetId="1" r:id="rId1"/>
    <sheet name="Valores Gastos" sheetId="2" r:id="rId2"/>
    <sheet name="Vendas do Mes" sheetId="3" r:id="rId3"/>
    <sheet name="Restante do Estoqu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" l="1"/>
  <c r="G9" i="4"/>
  <c r="G10" i="4"/>
  <c r="G11" i="4"/>
  <c r="G13" i="4"/>
  <c r="G14" i="4"/>
  <c r="G15" i="4"/>
  <c r="G17" i="4"/>
  <c r="G18" i="4"/>
  <c r="G19" i="4"/>
  <c r="G21" i="4"/>
  <c r="G22" i="4"/>
  <c r="G23" i="4"/>
  <c r="G25" i="4"/>
  <c r="G26" i="4"/>
  <c r="G27" i="4"/>
  <c r="G29" i="4"/>
  <c r="G30" i="4"/>
  <c r="G31" i="4"/>
  <c r="G33" i="4"/>
  <c r="G34" i="4"/>
  <c r="G35" i="4"/>
  <c r="E8" i="3"/>
  <c r="F8" i="3" s="1"/>
  <c r="E9" i="3"/>
  <c r="F9" i="3" s="1"/>
  <c r="G9" i="3" s="1"/>
  <c r="E10" i="3"/>
  <c r="F10" i="3" s="1"/>
  <c r="G10" i="3" s="1"/>
  <c r="E11" i="3"/>
  <c r="E12" i="3"/>
  <c r="F12" i="3" s="1"/>
  <c r="G12" i="3" s="1"/>
  <c r="E13" i="3"/>
  <c r="F13" i="3" s="1"/>
  <c r="G13" i="3" s="1"/>
  <c r="E14" i="3"/>
  <c r="E15" i="3"/>
  <c r="E16" i="3"/>
  <c r="F16" i="3" s="1"/>
  <c r="G16" i="3" s="1"/>
  <c r="E17" i="3"/>
  <c r="F17" i="3" s="1"/>
  <c r="G17" i="3" s="1"/>
  <c r="E18" i="3"/>
  <c r="F18" i="3" s="1"/>
  <c r="G18" i="3" s="1"/>
  <c r="E19" i="3"/>
  <c r="E20" i="3"/>
  <c r="F20" i="3" s="1"/>
  <c r="G20" i="3" s="1"/>
  <c r="E21" i="3"/>
  <c r="F21" i="3" s="1"/>
  <c r="G21" i="3" s="1"/>
  <c r="E22" i="3"/>
  <c r="F22" i="3" s="1"/>
  <c r="G22" i="3" s="1"/>
  <c r="E23" i="3"/>
  <c r="E24" i="3"/>
  <c r="F24" i="3" s="1"/>
  <c r="G24" i="3" s="1"/>
  <c r="E25" i="3"/>
  <c r="F25" i="3" s="1"/>
  <c r="G25" i="3" s="1"/>
  <c r="E26" i="3"/>
  <c r="F26" i="3" s="1"/>
  <c r="G26" i="3" s="1"/>
  <c r="E27" i="3"/>
  <c r="E28" i="3"/>
  <c r="F28" i="3" s="1"/>
  <c r="G28" i="3" s="1"/>
  <c r="E29" i="3"/>
  <c r="F29" i="3" s="1"/>
  <c r="G29" i="3" s="1"/>
  <c r="E30" i="3"/>
  <c r="E31" i="3"/>
  <c r="E32" i="3"/>
  <c r="E33" i="3"/>
  <c r="F33" i="3" s="1"/>
  <c r="G33" i="3" s="1"/>
  <c r="E34" i="3"/>
  <c r="F34" i="3" s="1"/>
  <c r="G34" i="3" s="1"/>
  <c r="E35" i="3"/>
  <c r="E36" i="3"/>
  <c r="E37" i="3"/>
  <c r="F37" i="3" s="1"/>
  <c r="G37" i="3" s="1"/>
  <c r="E38" i="3"/>
  <c r="F38" i="3" s="1"/>
  <c r="G38" i="3" s="1"/>
  <c r="J34" i="4"/>
  <c r="D7" i="4"/>
  <c r="F7" i="4" s="1"/>
  <c r="E7" i="4"/>
  <c r="D8" i="4"/>
  <c r="F8" i="4" s="1"/>
  <c r="G8" i="4" s="1"/>
  <c r="E8" i="4"/>
  <c r="D9" i="4"/>
  <c r="F9" i="4" s="1"/>
  <c r="E9" i="4"/>
  <c r="D10" i="4"/>
  <c r="F10" i="4" s="1"/>
  <c r="E10" i="4"/>
  <c r="D11" i="4"/>
  <c r="F11" i="4" s="1"/>
  <c r="E11" i="4"/>
  <c r="D12" i="4"/>
  <c r="F12" i="4" s="1"/>
  <c r="G12" i="4" s="1"/>
  <c r="E12" i="4"/>
  <c r="D13" i="4"/>
  <c r="F13" i="4" s="1"/>
  <c r="E13" i="4"/>
  <c r="D14" i="4"/>
  <c r="F14" i="4" s="1"/>
  <c r="E14" i="4"/>
  <c r="D15" i="4"/>
  <c r="F15" i="4" s="1"/>
  <c r="E15" i="4"/>
  <c r="D16" i="4"/>
  <c r="F16" i="4" s="1"/>
  <c r="G16" i="4" s="1"/>
  <c r="E16" i="4"/>
  <c r="D17" i="4"/>
  <c r="F17" i="4" s="1"/>
  <c r="E17" i="4"/>
  <c r="D18" i="4"/>
  <c r="F18" i="4" s="1"/>
  <c r="E18" i="4"/>
  <c r="D19" i="4"/>
  <c r="F19" i="4" s="1"/>
  <c r="E19" i="4"/>
  <c r="D20" i="4"/>
  <c r="F20" i="4" s="1"/>
  <c r="G20" i="4" s="1"/>
  <c r="E20" i="4"/>
  <c r="D21" i="4"/>
  <c r="F21" i="4" s="1"/>
  <c r="E21" i="4"/>
  <c r="D22" i="4"/>
  <c r="F22" i="4" s="1"/>
  <c r="E22" i="4"/>
  <c r="D23" i="4"/>
  <c r="F23" i="4" s="1"/>
  <c r="E23" i="4"/>
  <c r="D24" i="4"/>
  <c r="F24" i="4" s="1"/>
  <c r="G24" i="4" s="1"/>
  <c r="E24" i="4"/>
  <c r="D25" i="4"/>
  <c r="F25" i="4" s="1"/>
  <c r="E25" i="4"/>
  <c r="D26" i="4"/>
  <c r="F26" i="4" s="1"/>
  <c r="E26" i="4"/>
  <c r="D27" i="4"/>
  <c r="F27" i="4" s="1"/>
  <c r="E27" i="4"/>
  <c r="D28" i="4"/>
  <c r="F28" i="4" s="1"/>
  <c r="G28" i="4" s="1"/>
  <c r="E28" i="4"/>
  <c r="D29" i="4"/>
  <c r="F29" i="4" s="1"/>
  <c r="E29" i="4"/>
  <c r="D30" i="4"/>
  <c r="F30" i="4" s="1"/>
  <c r="E30" i="4"/>
  <c r="D31" i="4"/>
  <c r="F31" i="4" s="1"/>
  <c r="E31" i="4"/>
  <c r="D32" i="4"/>
  <c r="F32" i="4" s="1"/>
  <c r="G32" i="4" s="1"/>
  <c r="E32" i="4"/>
  <c r="D33" i="4"/>
  <c r="F33" i="4" s="1"/>
  <c r="E33" i="4"/>
  <c r="D34" i="4"/>
  <c r="F34" i="4" s="1"/>
  <c r="E34" i="4"/>
  <c r="D35" i="4"/>
  <c r="F35" i="4" s="1"/>
  <c r="E35" i="4"/>
  <c r="D36" i="4"/>
  <c r="F36" i="4" s="1"/>
  <c r="G36" i="4" s="1"/>
  <c r="E36" i="4"/>
  <c r="E6" i="4"/>
  <c r="D6" i="4"/>
  <c r="F6" i="4" s="1"/>
  <c r="G6" i="4" s="1"/>
  <c r="F32" i="3"/>
  <c r="G32" i="3" s="1"/>
  <c r="F36" i="3"/>
  <c r="G36" i="3" s="1"/>
  <c r="F11" i="3"/>
  <c r="G11" i="3" s="1"/>
  <c r="F14" i="3"/>
  <c r="G14" i="3" s="1"/>
  <c r="F15" i="3"/>
  <c r="G15" i="3" s="1"/>
  <c r="F19" i="3"/>
  <c r="G19" i="3" s="1"/>
  <c r="F23" i="3"/>
  <c r="G23" i="3" s="1"/>
  <c r="F27" i="3"/>
  <c r="G27" i="3" s="1"/>
  <c r="F30" i="3"/>
  <c r="G30" i="3" s="1"/>
  <c r="F31" i="3"/>
  <c r="G31" i="3" s="1"/>
  <c r="F35" i="3"/>
  <c r="G35" i="3" s="1"/>
  <c r="C39" i="2"/>
  <c r="C38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6" i="2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G6" i="1"/>
  <c r="F6" i="1"/>
  <c r="C41" i="3" l="1"/>
  <c r="C43" i="3" s="1"/>
  <c r="G8" i="3"/>
  <c r="J35" i="4" l="1"/>
</calcChain>
</file>

<file path=xl/sharedStrings.xml><?xml version="1.0" encoding="utf-8"?>
<sst xmlns="http://schemas.openxmlformats.org/spreadsheetml/2006/main" count="198" uniqueCount="87">
  <si>
    <t>Data</t>
  </si>
  <si>
    <t>Estoque Atual</t>
  </si>
  <si>
    <t>Produtos</t>
  </si>
  <si>
    <t>Mês: Janeiro</t>
  </si>
  <si>
    <t>borracha</t>
  </si>
  <si>
    <t>envelope</t>
  </si>
  <si>
    <t>Tinta</t>
  </si>
  <si>
    <t>Caneta</t>
  </si>
  <si>
    <t>Lapis</t>
  </si>
  <si>
    <t>Lapiseira</t>
  </si>
  <si>
    <t>Pincel</t>
  </si>
  <si>
    <t>Cartucho</t>
  </si>
  <si>
    <t>Fita</t>
  </si>
  <si>
    <t>Grafite</t>
  </si>
  <si>
    <t>Caderno</t>
  </si>
  <si>
    <t>Livro de Ciencias</t>
  </si>
  <si>
    <t>Livro de Historia</t>
  </si>
  <si>
    <t>Livro de Matematica</t>
  </si>
  <si>
    <t>Livro de Portugues</t>
  </si>
  <si>
    <t>Sulfite</t>
  </si>
  <si>
    <t>Cartão</t>
  </si>
  <si>
    <t>Fichas</t>
  </si>
  <si>
    <t>Cartolina</t>
  </si>
  <si>
    <t>Papel Canson</t>
  </si>
  <si>
    <t>Pelican</t>
  </si>
  <si>
    <t>Apontador</t>
  </si>
  <si>
    <t>Clips</t>
  </si>
  <si>
    <t>Grampeador</t>
  </si>
  <si>
    <t>Grampos</t>
  </si>
  <si>
    <t>Disquetes</t>
  </si>
  <si>
    <t>Pincel Atomico</t>
  </si>
  <si>
    <t>Pasta</t>
  </si>
  <si>
    <t>Plastico</t>
  </si>
  <si>
    <t>Nota Promissoria</t>
  </si>
  <si>
    <t>Detalhes</t>
  </si>
  <si>
    <t>Tipo</t>
  </si>
  <si>
    <t>ESTOQUE DA PAPELARIA XYZ</t>
  </si>
  <si>
    <t>Unidade  Tipo 1</t>
  </si>
  <si>
    <t>Caixas  Tipo 2</t>
  </si>
  <si>
    <t>Valor Unitário</t>
  </si>
  <si>
    <t>Papel de presente</t>
  </si>
  <si>
    <t>Quant. Vendida</t>
  </si>
  <si>
    <t>Valor Venda Unid.</t>
  </si>
  <si>
    <t>Valor vendido</t>
  </si>
  <si>
    <t>GASTOS DA PAPELARIA XYZ</t>
  </si>
  <si>
    <t>VENDAS DA PAPELARIA XYZ</t>
  </si>
  <si>
    <t>Lucro nas Mercadorias :</t>
  </si>
  <si>
    <t>Lucro Mensal:</t>
  </si>
  <si>
    <t>Total Gasto/Mercadoria</t>
  </si>
  <si>
    <t>Total Gasto no Mês</t>
  </si>
  <si>
    <t>Venda do Mês</t>
  </si>
  <si>
    <t>Quant. Comprada</t>
  </si>
  <si>
    <t>Sobra de Estoque</t>
  </si>
  <si>
    <t>Proxima Compra</t>
  </si>
  <si>
    <t>Calculos</t>
  </si>
  <si>
    <t>Sobra de Estoque:</t>
  </si>
  <si>
    <t xml:space="preserve"> Quant. Comprada - Quant. Vendida</t>
  </si>
  <si>
    <t xml:space="preserve">Proxima Compra: </t>
  </si>
  <si>
    <r>
      <t xml:space="preserve">Se a </t>
    </r>
    <r>
      <rPr>
        <u val="double"/>
        <sz val="10"/>
        <rFont val="Arial"/>
        <family val="2"/>
      </rPr>
      <t>Sobra de Estoque fo</t>
    </r>
    <r>
      <rPr>
        <sz val="10"/>
        <rFont val="Arial"/>
        <family val="2"/>
      </rPr>
      <t xml:space="preserve">r </t>
    </r>
    <r>
      <rPr>
        <u val="double"/>
        <sz val="10"/>
        <rFont val="Arial"/>
        <family val="2"/>
      </rPr>
      <t>0</t>
    </r>
    <r>
      <rPr>
        <sz val="10"/>
        <rFont val="Arial"/>
        <family val="2"/>
      </rPr>
      <t xml:space="preserve">, deverá se comprar </t>
    </r>
    <r>
      <rPr>
        <u val="double"/>
        <sz val="10"/>
        <rFont val="Arial"/>
        <family val="2"/>
      </rPr>
      <t>20</t>
    </r>
    <r>
      <rPr>
        <sz val="10"/>
        <rFont val="Arial"/>
        <family val="2"/>
      </rPr>
      <t xml:space="preserve"> unidades, senao não deve comprar </t>
    </r>
    <r>
      <rPr>
        <u val="double"/>
        <sz val="10"/>
        <rFont val="Arial"/>
        <family val="2"/>
      </rPr>
      <t>nada</t>
    </r>
    <r>
      <rPr>
        <sz val="10"/>
        <rFont val="Arial"/>
        <family val="2"/>
      </rPr>
      <t>.</t>
    </r>
  </si>
  <si>
    <t>Calculos:</t>
  </si>
  <si>
    <t>Valor Vendido:</t>
  </si>
  <si>
    <t>Lucro Obtido:</t>
  </si>
  <si>
    <t>Valor Unitario + Valor unitario * Lucro Mercadoria</t>
  </si>
  <si>
    <t>Valor Vendido - Total Gasto/Mercadoria</t>
  </si>
  <si>
    <t>Valor Unit. * Qaunt. Comprada</t>
  </si>
  <si>
    <t>Quantidade Comprada</t>
  </si>
  <si>
    <t>Unidade Tipo 1</t>
  </si>
  <si>
    <t>Caixas - Tipo 2</t>
  </si>
  <si>
    <t>Se o Tipo for 1, a Quantidade Comprada deve ser colocada na lacuna de Unidade, Senão  0 (nada)</t>
  </si>
  <si>
    <t>Se o Tipo for 2, a Quantidade Comprada deve ser colocada na lacuna de Caixas, Senão  0 (nada)</t>
  </si>
  <si>
    <t>Soma de todas as mercadorias compradas</t>
  </si>
  <si>
    <t>Lucro Mensal</t>
  </si>
  <si>
    <t>Soma de todas as Mercadorias Vendidas no Mês</t>
  </si>
  <si>
    <t>Subtracao do que foi Vendido com o que foi Gasto</t>
  </si>
  <si>
    <t>Quant. Comprada:</t>
  </si>
  <si>
    <t>Quant. Vendida:</t>
  </si>
  <si>
    <t>Puxar Valores já existentes, na pasta Estoque</t>
  </si>
  <si>
    <t>Puxar Valores já existentes, na pasta Vendas do Mês</t>
  </si>
  <si>
    <t>SOBRA DE ESTOQUE DA PAPELARIA XYZ</t>
  </si>
  <si>
    <t>1 - Fazer um grafico do tipo PIZZA, mostrando o TOTAL GASTO E O TOTAL VENDIDO, no mês de Janeiro.</t>
  </si>
  <si>
    <t>Diferença Obtidos/Mercad.</t>
  </si>
  <si>
    <t>GRÁFICO</t>
  </si>
  <si>
    <t>Quant. Vendida * Valor Venda unitaria</t>
  </si>
  <si>
    <t>Total Gasto/Mercadoria:</t>
  </si>
  <si>
    <t>Total Compradas:</t>
  </si>
  <si>
    <t>Total de Gasto</t>
  </si>
  <si>
    <t>Total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</si>
</sst>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 &quot;* #,##0.00_);_(&quot;R$ &quot;* \(#,##0.00\);_(&quot;R$ &quot;* &quot;-&quot;??_);_(@_)"/>
  </numFmts>
  <fonts count="13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u val="double"/>
      <sz val="10"/>
      <name val="Arial"/>
      <family val="2"/>
    </font>
    <font>
      <sz val="18"/>
      <color indexed="12"/>
      <name val="Aachen Vertical"/>
      <family val="5"/>
    </font>
    <font>
      <sz val="10"/>
      <color indexed="12"/>
      <name val="Aachen Vertical"/>
      <family val="5"/>
    </font>
    <font>
      <b/>
      <sz val="12"/>
      <color indexed="10"/>
      <name val="Arial"/>
      <family val="2"/>
    </font>
    <font>
      <sz val="10"/>
      <color indexed="12"/>
      <name val="Aachen Vertic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12"/>
      </top>
      <bottom/>
      <diagonal/>
    </border>
    <border>
      <left/>
      <right style="double">
        <color indexed="12"/>
      </right>
      <top style="double">
        <color indexed="12"/>
      </top>
      <bottom/>
      <diagonal/>
    </border>
    <border>
      <left/>
      <right/>
      <top/>
      <bottom style="double">
        <color indexed="12"/>
      </bottom>
      <diagonal/>
    </border>
    <border>
      <left/>
      <right style="double">
        <color indexed="12"/>
      </right>
      <top/>
      <bottom/>
      <diagonal/>
    </border>
    <border>
      <left/>
      <right style="double">
        <color indexed="12"/>
      </right>
      <top/>
      <bottom style="double">
        <color indexed="12"/>
      </bottom>
      <diagonal/>
    </border>
    <border>
      <left style="thick">
        <color indexed="12"/>
      </left>
      <right/>
      <top style="double">
        <color indexed="12"/>
      </top>
      <bottom/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double">
        <color indexed="12"/>
      </right>
      <top/>
      <bottom style="thick">
        <color indexed="12"/>
      </bottom>
      <diagonal/>
    </border>
    <border>
      <left style="double">
        <color indexed="12"/>
      </left>
      <right style="thick">
        <color indexed="12"/>
      </right>
      <top style="double">
        <color indexed="12"/>
      </top>
      <bottom/>
      <diagonal/>
    </border>
    <border>
      <left style="double">
        <color indexed="12"/>
      </left>
      <right style="thick">
        <color indexed="12"/>
      </right>
      <top/>
      <bottom/>
      <diagonal/>
    </border>
    <border>
      <left style="double">
        <color indexed="12"/>
      </left>
      <right style="thick">
        <color indexed="12"/>
      </right>
      <top/>
      <bottom style="double">
        <color indexed="12"/>
      </bottom>
      <diagonal/>
    </border>
    <border>
      <left style="double">
        <color indexed="12"/>
      </left>
      <right/>
      <top style="double">
        <color indexed="12"/>
      </top>
      <bottom/>
      <diagonal/>
    </border>
    <border>
      <left style="double">
        <color indexed="12"/>
      </left>
      <right/>
      <top/>
      <bottom/>
      <diagonal/>
    </border>
    <border>
      <left style="double">
        <color indexed="12"/>
      </left>
      <right/>
      <top/>
      <bottom style="double">
        <color indexed="12"/>
      </bottom>
      <diagonal/>
    </border>
    <border>
      <left style="thick">
        <color indexed="12"/>
      </left>
      <right/>
      <top/>
      <bottom style="double">
        <color indexed="12"/>
      </bottom>
      <diagonal/>
    </border>
    <border>
      <left/>
      <right/>
      <top style="thick">
        <color indexed="12"/>
      </top>
      <bottom/>
      <diagonal/>
    </border>
    <border>
      <left style="double">
        <color indexed="12"/>
      </left>
      <right/>
      <top style="thick">
        <color indexed="12"/>
      </top>
      <bottom/>
      <diagonal/>
    </border>
    <border>
      <left/>
      <right style="double">
        <color indexed="12"/>
      </right>
      <top style="thick">
        <color indexed="12"/>
      </top>
      <bottom/>
      <diagonal/>
    </border>
    <border>
      <left/>
      <right style="double">
        <color rgb="FF0000FF"/>
      </right>
      <top/>
      <bottom/>
      <diagonal/>
    </border>
    <border>
      <left/>
      <right/>
      <top/>
      <bottom style="double">
        <color rgb="FF0000FF"/>
      </bottom>
      <diagonal/>
    </border>
    <border>
      <left/>
      <right style="double">
        <color rgb="FF0000FF"/>
      </right>
      <top/>
      <bottom style="double">
        <color rgb="FF0000FF"/>
      </bottom>
      <diagonal/>
    </border>
    <border>
      <left/>
      <right style="double">
        <color indexed="12"/>
      </right>
      <top/>
      <bottom style="double">
        <color rgb="FF0000F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3" fillId="0" borderId="4" xfId="0" applyNumberFormat="1" applyFont="1" applyBorder="1"/>
    <xf numFmtId="164" fontId="3" fillId="0" borderId="5" xfId="0" applyNumberFormat="1" applyFont="1" applyBorder="1"/>
    <xf numFmtId="0" fontId="3" fillId="0" borderId="2" xfId="0" applyFont="1" applyBorder="1"/>
    <xf numFmtId="14" fontId="0" fillId="0" borderId="0" xfId="0" applyNumberFormat="1"/>
    <xf numFmtId="0" fontId="3" fillId="0" borderId="0" xfId="0" applyFont="1"/>
    <xf numFmtId="0" fontId="3" fillId="0" borderId="3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3" fillId="0" borderId="0" xfId="0" applyNumberFormat="1" applyFont="1"/>
    <xf numFmtId="0" fontId="2" fillId="0" borderId="7" xfId="0" applyFont="1" applyBorder="1"/>
    <xf numFmtId="9" fontId="0" fillId="0" borderId="10" xfId="0" applyNumberFormat="1" applyBorder="1"/>
    <xf numFmtId="164" fontId="0" fillId="0" borderId="0" xfId="1" applyFont="1" applyBorder="1"/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0" borderId="0" xfId="0" applyFont="1"/>
    <xf numFmtId="0" fontId="7" fillId="2" borderId="0" xfId="0" applyFont="1" applyFill="1"/>
    <xf numFmtId="0" fontId="0" fillId="2" borderId="0" xfId="0" applyFill="1"/>
    <xf numFmtId="0" fontId="10" fillId="2" borderId="0" xfId="0" applyFont="1" applyFill="1"/>
    <xf numFmtId="0" fontId="1" fillId="0" borderId="1" xfId="0" applyFont="1" applyBorder="1"/>
    <xf numFmtId="0" fontId="1" fillId="0" borderId="0" xfId="0" applyFont="1"/>
    <xf numFmtId="164" fontId="0" fillId="0" borderId="2" xfId="0" applyNumberFormat="1" applyBorder="1"/>
    <xf numFmtId="164" fontId="0" fillId="0" borderId="0" xfId="1" applyFont="1"/>
    <xf numFmtId="0" fontId="11" fillId="0" borderId="0" xfId="0" applyFont="1"/>
    <xf numFmtId="0" fontId="3" fillId="0" borderId="4" xfId="0" applyFont="1" applyBorder="1" applyAlignment="1">
      <alignment horizontal="center"/>
    </xf>
    <xf numFmtId="14" fontId="0" fillId="0" borderId="17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0" borderId="11" xfId="0" applyFont="1" applyBorder="1" applyAlignment="1">
      <alignment horizontal="center" vertical="center" textRotation="180"/>
    </xf>
    <xf numFmtId="0" fontId="6" fillId="0" borderId="12" xfId="0" applyFont="1" applyBorder="1" applyAlignment="1">
      <alignment horizontal="center" vertical="center" textRotation="180"/>
    </xf>
    <xf numFmtId="0" fontId="6" fillId="0" borderId="13" xfId="0" applyFont="1" applyBorder="1" applyAlignment="1">
      <alignment horizontal="center" vertical="center" textRotation="180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textRotation="180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textRotation="255"/>
    </xf>
    <xf numFmtId="0" fontId="8" fillId="0" borderId="12" xfId="0" applyFont="1" applyBorder="1" applyAlignment="1">
      <alignment horizontal="center" vertical="center" textRotation="255"/>
    </xf>
    <xf numFmtId="0" fontId="8" fillId="0" borderId="16" xfId="0" applyFont="1" applyBorder="1" applyAlignment="1">
      <alignment horizontal="center" vertical="center" textRotation="255"/>
    </xf>
    <xf numFmtId="0" fontId="3" fillId="0" borderId="3" xfId="0" applyFont="1" applyBorder="1" applyAlignment="1">
      <alignment horizontal="center"/>
    </xf>
    <xf numFmtId="0" fontId="0" fillId="0" borderId="16" xfId="0" applyBorder="1"/>
    <xf numFmtId="0" fontId="0" fillId="0" borderId="21" xfId="0" applyBorder="1"/>
    <xf numFmtId="0" fontId="11" fillId="0" borderId="3" xfId="0" applyFont="1" applyBorder="1"/>
    <xf numFmtId="0" fontId="1" fillId="0" borderId="0" xfId="0" applyFont="1" applyFill="1"/>
    <xf numFmtId="0" fontId="0" fillId="0" borderId="22" xfId="0" applyBorder="1"/>
    <xf numFmtId="164" fontId="3" fillId="0" borderId="22" xfId="0" applyNumberFormat="1" applyFont="1" applyBorder="1"/>
    <xf numFmtId="164" fontId="3" fillId="0" borderId="23" xfId="0" applyNumberFormat="1" applyFont="1" applyBorder="1"/>
    <xf numFmtId="0" fontId="6" fillId="0" borderId="16" xfId="0" applyFont="1" applyBorder="1" applyAlignment="1">
      <alignment horizontal="center" vertical="center" textRotation="180"/>
    </xf>
    <xf numFmtId="164" fontId="3" fillId="0" borderId="24" xfId="0" applyNumberFormat="1" applyFont="1" applyBorder="1"/>
    <xf numFmtId="164" fontId="0" fillId="0" borderId="22" xfId="1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1" xfId="0" applyFont="1" applyBorder="1"/>
    <xf numFmtId="0" fontId="12" fillId="0" borderId="21" xfId="0" applyFont="1" applyBorder="1"/>
    <xf numFmtId="14" fontId="1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Valores: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7058458601765689"/>
          <c:y val="0.14896281800391389"/>
          <c:w val="0.70500687414073238"/>
          <c:h val="0.6374034752505252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834-493D-B7AF-A8B89091E9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34-493D-B7AF-A8B89091E9DA}"/>
              </c:ext>
            </c:extLst>
          </c:dPt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34-493D-B7AF-A8B89091E9D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512265512265513"/>
                      <c:h val="7.95825179386823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834-493D-B7AF-A8B89091E9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'Restante do Estoque'!$I$34:$I$35</c:f>
              <c:strCache>
                <c:ptCount val="2"/>
                <c:pt idx="0">
                  <c:v>Total de Gasto</c:v>
                </c:pt>
                <c:pt idx="1">
                  <c:v>Total Vendido</c:v>
                </c:pt>
              </c:strCache>
            </c:strRef>
          </c:cat>
          <c:val>
            <c:numRef>
              <c:f>'Restante do Estoque'!$J$34:$J$35</c:f>
              <c:numCache>
                <c:formatCode>_("R$ "* #,##0.00_);_("R$ "* \(#,##0.00\);_("R$ "* "-"??_);_(@_)</c:formatCode>
                <c:ptCount val="2"/>
                <c:pt idx="0">
                  <c:v>7140.5</c:v>
                </c:pt>
                <c:pt idx="1">
                  <c:v>9694.6999999999989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4-493D-B7AF-A8B89091E9D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14</xdr:col>
      <xdr:colOff>0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A09360-F392-4E2B-9C81-E548B1208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showZeros="0" topLeftCell="A26" zoomScaleNormal="100" workbookViewId="0">
      <selection activeCell="H13" sqref="H13"/>
    </sheetView>
  </sheetViews>
  <sheetFormatPr defaultRowHeight="12.75"/>
  <cols>
    <col min="1" max="1" width="7.140625" customWidth="1"/>
    <col min="2" max="2" width="10.140625" customWidth="1"/>
    <col min="3" max="3" width="18.28515625" customWidth="1"/>
    <col min="4" max="4" width="6" customWidth="1"/>
    <col min="5" max="5" width="12" customWidth="1"/>
    <col min="6" max="6" width="9.5703125" customWidth="1"/>
    <col min="7" max="7" width="10.28515625" customWidth="1"/>
    <col min="8" max="8" width="14.140625" customWidth="1"/>
    <col min="9" max="9" width="12.5703125" customWidth="1"/>
  </cols>
  <sheetData>
    <row r="1" spans="1:9" ht="15.75" thickTop="1">
      <c r="A1" s="38" t="s">
        <v>36</v>
      </c>
      <c r="B1" s="13" t="s">
        <v>3</v>
      </c>
      <c r="C1" s="2"/>
      <c r="D1" s="2"/>
      <c r="E1" s="2"/>
      <c r="F1" s="2"/>
      <c r="G1" s="3"/>
    </row>
    <row r="2" spans="1:9">
      <c r="A2" s="39"/>
      <c r="B2" s="14"/>
      <c r="G2" s="5"/>
    </row>
    <row r="3" spans="1:9" ht="13.5" thickBot="1">
      <c r="A3" s="39"/>
      <c r="B3" s="15" t="s">
        <v>34</v>
      </c>
      <c r="C3" s="16"/>
      <c r="D3" s="16"/>
      <c r="E3" s="16"/>
      <c r="F3" s="16"/>
      <c r="G3" s="17"/>
    </row>
    <row r="4" spans="1:9" ht="13.5" thickTop="1">
      <c r="A4" s="39"/>
      <c r="F4" s="41" t="s">
        <v>1</v>
      </c>
      <c r="G4" s="42"/>
    </row>
    <row r="5" spans="1:9" ht="25.5">
      <c r="A5" s="39"/>
      <c r="B5" s="1" t="s">
        <v>0</v>
      </c>
      <c r="C5" s="1" t="s">
        <v>2</v>
      </c>
      <c r="D5" s="1" t="s">
        <v>35</v>
      </c>
      <c r="E5" s="22" t="s">
        <v>65</v>
      </c>
      <c r="F5" s="22" t="s">
        <v>37</v>
      </c>
      <c r="G5" s="23" t="s">
        <v>38</v>
      </c>
      <c r="H5" s="1"/>
      <c r="I5" s="1"/>
    </row>
    <row r="6" spans="1:9">
      <c r="A6" s="39"/>
      <c r="B6" s="10">
        <v>39448</v>
      </c>
      <c r="C6" s="10" t="s">
        <v>40</v>
      </c>
      <c r="D6">
        <v>2</v>
      </c>
      <c r="E6">
        <v>50</v>
      </c>
      <c r="F6" s="11">
        <f>IF(D6=1,E6,0)</f>
        <v>0</v>
      </c>
      <c r="G6" s="65">
        <f>IF(D6=2,E6,0)</f>
        <v>50</v>
      </c>
    </row>
    <row r="7" spans="1:9">
      <c r="A7" s="39"/>
      <c r="B7" s="10">
        <v>39448</v>
      </c>
      <c r="C7" s="10" t="s">
        <v>4</v>
      </c>
      <c r="D7">
        <v>1</v>
      </c>
      <c r="E7">
        <v>110</v>
      </c>
      <c r="F7" s="11">
        <f t="shared" ref="F7:F36" si="0">IF(D7=1,E7,0)</f>
        <v>110</v>
      </c>
      <c r="G7" s="65">
        <f t="shared" ref="G7:G36" si="1">IF(D7=2,E7,0)</f>
        <v>0</v>
      </c>
    </row>
    <row r="8" spans="1:9">
      <c r="A8" s="39"/>
      <c r="B8" s="10">
        <v>39448</v>
      </c>
      <c r="C8" s="10" t="s">
        <v>5</v>
      </c>
      <c r="D8">
        <v>1</v>
      </c>
      <c r="E8">
        <v>500</v>
      </c>
      <c r="F8" s="11">
        <f t="shared" si="0"/>
        <v>500</v>
      </c>
      <c r="G8" s="66">
        <f t="shared" si="1"/>
        <v>0</v>
      </c>
    </row>
    <row r="9" spans="1:9">
      <c r="A9" s="39"/>
      <c r="B9" s="10">
        <v>39448</v>
      </c>
      <c r="C9" s="10" t="s">
        <v>6</v>
      </c>
      <c r="D9">
        <v>2</v>
      </c>
      <c r="E9">
        <v>20</v>
      </c>
      <c r="F9" s="11">
        <f t="shared" si="0"/>
        <v>0</v>
      </c>
      <c r="G9" s="65">
        <f t="shared" si="1"/>
        <v>20</v>
      </c>
    </row>
    <row r="10" spans="1:9">
      <c r="A10" s="39"/>
      <c r="B10" s="10">
        <v>39448</v>
      </c>
      <c r="C10" s="10" t="s">
        <v>7</v>
      </c>
      <c r="D10">
        <v>1</v>
      </c>
      <c r="E10">
        <v>1000</v>
      </c>
      <c r="F10" s="11">
        <f t="shared" si="0"/>
        <v>1000</v>
      </c>
      <c r="G10" s="65">
        <f t="shared" si="1"/>
        <v>0</v>
      </c>
    </row>
    <row r="11" spans="1:9">
      <c r="A11" s="39"/>
      <c r="B11" s="10">
        <v>39448</v>
      </c>
      <c r="C11" s="10" t="s">
        <v>8</v>
      </c>
      <c r="D11">
        <v>1</v>
      </c>
      <c r="E11">
        <v>1000</v>
      </c>
      <c r="F11" s="11">
        <f t="shared" si="0"/>
        <v>1000</v>
      </c>
      <c r="G11" s="65">
        <f t="shared" si="1"/>
        <v>0</v>
      </c>
    </row>
    <row r="12" spans="1:9">
      <c r="A12" s="39"/>
      <c r="B12" s="10">
        <v>39448</v>
      </c>
      <c r="C12" s="10" t="s">
        <v>9</v>
      </c>
      <c r="D12">
        <v>1</v>
      </c>
      <c r="E12">
        <v>200</v>
      </c>
      <c r="F12" s="11">
        <f t="shared" si="0"/>
        <v>200</v>
      </c>
      <c r="G12" s="65">
        <f t="shared" si="1"/>
        <v>0</v>
      </c>
    </row>
    <row r="13" spans="1:9">
      <c r="A13" s="39"/>
      <c r="B13" s="10">
        <v>39448</v>
      </c>
      <c r="C13" s="10" t="s">
        <v>10</v>
      </c>
      <c r="D13">
        <v>1</v>
      </c>
      <c r="E13">
        <v>60</v>
      </c>
      <c r="F13" s="11">
        <f t="shared" si="0"/>
        <v>60</v>
      </c>
      <c r="G13" s="65">
        <f t="shared" si="1"/>
        <v>0</v>
      </c>
    </row>
    <row r="14" spans="1:9">
      <c r="A14" s="39"/>
      <c r="B14" s="10">
        <v>39448</v>
      </c>
      <c r="C14" s="10" t="s">
        <v>11</v>
      </c>
      <c r="D14">
        <v>1</v>
      </c>
      <c r="E14">
        <v>10</v>
      </c>
      <c r="F14" s="11">
        <f t="shared" si="0"/>
        <v>10</v>
      </c>
      <c r="G14" s="65">
        <f t="shared" si="1"/>
        <v>0</v>
      </c>
    </row>
    <row r="15" spans="1:9">
      <c r="A15" s="39"/>
      <c r="B15" s="10">
        <v>39448</v>
      </c>
      <c r="C15" s="10" t="s">
        <v>12</v>
      </c>
      <c r="D15">
        <v>1</v>
      </c>
      <c r="E15" s="29">
        <v>50</v>
      </c>
      <c r="F15" s="11">
        <f t="shared" si="0"/>
        <v>50</v>
      </c>
      <c r="G15" s="65">
        <f t="shared" si="1"/>
        <v>0</v>
      </c>
    </row>
    <row r="16" spans="1:9">
      <c r="A16" s="39"/>
      <c r="B16" s="10">
        <v>39448</v>
      </c>
      <c r="C16" s="10" t="s">
        <v>13</v>
      </c>
      <c r="D16">
        <v>2</v>
      </c>
      <c r="E16">
        <v>10</v>
      </c>
      <c r="F16" s="11">
        <f t="shared" si="0"/>
        <v>0</v>
      </c>
      <c r="G16" s="65">
        <f t="shared" si="1"/>
        <v>10</v>
      </c>
    </row>
    <row r="17" spans="1:7">
      <c r="A17" s="39"/>
      <c r="B17" s="10">
        <v>39448</v>
      </c>
      <c r="C17" s="10" t="s">
        <v>14</v>
      </c>
      <c r="D17">
        <v>1</v>
      </c>
      <c r="E17">
        <v>95</v>
      </c>
      <c r="F17" s="11">
        <f t="shared" si="0"/>
        <v>95</v>
      </c>
      <c r="G17" s="65">
        <f t="shared" si="1"/>
        <v>0</v>
      </c>
    </row>
    <row r="18" spans="1:7">
      <c r="A18" s="39"/>
      <c r="B18" s="10">
        <v>39448</v>
      </c>
      <c r="C18" s="10" t="s">
        <v>15</v>
      </c>
      <c r="D18">
        <v>1</v>
      </c>
      <c r="E18">
        <v>5</v>
      </c>
      <c r="F18" s="11">
        <f t="shared" si="0"/>
        <v>5</v>
      </c>
      <c r="G18" s="65">
        <f t="shared" si="1"/>
        <v>0</v>
      </c>
    </row>
    <row r="19" spans="1:7">
      <c r="A19" s="39"/>
      <c r="B19" s="10">
        <v>39448</v>
      </c>
      <c r="C19" s="10" t="s">
        <v>16</v>
      </c>
      <c r="D19">
        <v>1</v>
      </c>
      <c r="E19">
        <v>7</v>
      </c>
      <c r="F19" s="11">
        <f t="shared" si="0"/>
        <v>7</v>
      </c>
      <c r="G19" s="65">
        <f t="shared" si="1"/>
        <v>0</v>
      </c>
    </row>
    <row r="20" spans="1:7">
      <c r="A20" s="39"/>
      <c r="B20" s="10">
        <v>39448</v>
      </c>
      <c r="C20" s="10" t="s">
        <v>17</v>
      </c>
      <c r="D20">
        <v>1</v>
      </c>
      <c r="E20">
        <v>8</v>
      </c>
      <c r="F20" s="11">
        <f t="shared" si="0"/>
        <v>8</v>
      </c>
      <c r="G20" s="65">
        <f t="shared" si="1"/>
        <v>0</v>
      </c>
    </row>
    <row r="21" spans="1:7">
      <c r="A21" s="39"/>
      <c r="B21" s="10">
        <v>39448</v>
      </c>
      <c r="C21" s="10" t="s">
        <v>18</v>
      </c>
      <c r="D21">
        <v>1</v>
      </c>
      <c r="E21">
        <v>10</v>
      </c>
      <c r="F21" s="11">
        <f t="shared" si="0"/>
        <v>10</v>
      </c>
      <c r="G21" s="65">
        <f t="shared" si="1"/>
        <v>0</v>
      </c>
    </row>
    <row r="22" spans="1:7">
      <c r="A22" s="39"/>
      <c r="B22" s="10">
        <v>39448</v>
      </c>
      <c r="C22" s="10" t="s">
        <v>19</v>
      </c>
      <c r="D22">
        <v>2</v>
      </c>
      <c r="E22">
        <v>50</v>
      </c>
      <c r="F22" s="11">
        <f t="shared" si="0"/>
        <v>0</v>
      </c>
      <c r="G22" s="65">
        <f t="shared" si="1"/>
        <v>50</v>
      </c>
    </row>
    <row r="23" spans="1:7">
      <c r="A23" s="39"/>
      <c r="B23" s="10">
        <v>39448</v>
      </c>
      <c r="C23" s="10" t="s">
        <v>20</v>
      </c>
      <c r="D23">
        <v>1</v>
      </c>
      <c r="E23">
        <v>65</v>
      </c>
      <c r="F23" s="11">
        <f t="shared" si="0"/>
        <v>65</v>
      </c>
      <c r="G23" s="65">
        <f t="shared" si="1"/>
        <v>0</v>
      </c>
    </row>
    <row r="24" spans="1:7">
      <c r="A24" s="39"/>
      <c r="B24" s="10">
        <v>39448</v>
      </c>
      <c r="C24" s="10" t="s">
        <v>21</v>
      </c>
      <c r="D24">
        <v>2</v>
      </c>
      <c r="E24">
        <v>25</v>
      </c>
      <c r="F24" s="11">
        <f t="shared" si="0"/>
        <v>0</v>
      </c>
      <c r="G24" s="65">
        <f t="shared" si="1"/>
        <v>25</v>
      </c>
    </row>
    <row r="25" spans="1:7">
      <c r="A25" s="39"/>
      <c r="B25" s="10">
        <v>39448</v>
      </c>
      <c r="C25" s="10" t="s">
        <v>22</v>
      </c>
      <c r="D25">
        <v>1</v>
      </c>
      <c r="E25">
        <v>120</v>
      </c>
      <c r="F25" s="11">
        <f t="shared" si="0"/>
        <v>120</v>
      </c>
      <c r="G25" s="65">
        <f t="shared" si="1"/>
        <v>0</v>
      </c>
    </row>
    <row r="26" spans="1:7">
      <c r="A26" s="39"/>
      <c r="B26" s="10">
        <v>39448</v>
      </c>
      <c r="C26" s="10" t="s">
        <v>23</v>
      </c>
      <c r="D26">
        <v>2</v>
      </c>
      <c r="E26">
        <v>50</v>
      </c>
      <c r="F26" s="11">
        <f t="shared" si="0"/>
        <v>0</v>
      </c>
      <c r="G26" s="65">
        <f t="shared" si="1"/>
        <v>50</v>
      </c>
    </row>
    <row r="27" spans="1:7">
      <c r="A27" s="39"/>
      <c r="B27" s="10">
        <v>39448</v>
      </c>
      <c r="C27" s="10" t="s">
        <v>24</v>
      </c>
      <c r="D27">
        <v>2</v>
      </c>
      <c r="E27">
        <v>50</v>
      </c>
      <c r="F27" s="11">
        <f t="shared" si="0"/>
        <v>0</v>
      </c>
      <c r="G27" s="65">
        <f t="shared" si="1"/>
        <v>50</v>
      </c>
    </row>
    <row r="28" spans="1:7">
      <c r="A28" s="39"/>
      <c r="B28" s="10">
        <v>39448</v>
      </c>
      <c r="C28" s="10" t="s">
        <v>25</v>
      </c>
      <c r="D28">
        <v>1</v>
      </c>
      <c r="E28">
        <v>650</v>
      </c>
      <c r="F28" s="11">
        <f t="shared" si="0"/>
        <v>650</v>
      </c>
      <c r="G28" s="65">
        <f t="shared" si="1"/>
        <v>0</v>
      </c>
    </row>
    <row r="29" spans="1:7">
      <c r="A29" s="39"/>
      <c r="B29" s="10">
        <v>39448</v>
      </c>
      <c r="C29" s="10" t="s">
        <v>26</v>
      </c>
      <c r="D29">
        <v>2</v>
      </c>
      <c r="E29">
        <v>50</v>
      </c>
      <c r="F29" s="11">
        <f t="shared" si="0"/>
        <v>0</v>
      </c>
      <c r="G29" s="65">
        <f t="shared" si="1"/>
        <v>50</v>
      </c>
    </row>
    <row r="30" spans="1:7">
      <c r="A30" s="39"/>
      <c r="B30" s="10">
        <v>39448</v>
      </c>
      <c r="C30" s="10" t="s">
        <v>27</v>
      </c>
      <c r="D30">
        <v>1</v>
      </c>
      <c r="E30">
        <v>30</v>
      </c>
      <c r="F30" s="11">
        <f t="shared" si="0"/>
        <v>30</v>
      </c>
      <c r="G30" s="65">
        <f t="shared" si="1"/>
        <v>0</v>
      </c>
    </row>
    <row r="31" spans="1:7">
      <c r="A31" s="39"/>
      <c r="B31" s="10">
        <v>39448</v>
      </c>
      <c r="C31" s="10" t="s">
        <v>28</v>
      </c>
      <c r="D31">
        <v>2</v>
      </c>
      <c r="E31">
        <v>50</v>
      </c>
      <c r="F31" s="11">
        <f t="shared" si="0"/>
        <v>0</v>
      </c>
      <c r="G31" s="65">
        <f t="shared" si="1"/>
        <v>50</v>
      </c>
    </row>
    <row r="32" spans="1:7">
      <c r="A32" s="39"/>
      <c r="B32" s="10">
        <v>39448</v>
      </c>
      <c r="C32" t="s">
        <v>29</v>
      </c>
      <c r="D32">
        <v>2</v>
      </c>
      <c r="E32">
        <v>20</v>
      </c>
      <c r="F32" s="11">
        <f t="shared" si="0"/>
        <v>0</v>
      </c>
      <c r="G32" s="65">
        <f t="shared" si="1"/>
        <v>20</v>
      </c>
    </row>
    <row r="33" spans="1:7">
      <c r="A33" s="39"/>
      <c r="B33" s="10">
        <v>39448</v>
      </c>
      <c r="C33" t="s">
        <v>30</v>
      </c>
      <c r="D33">
        <v>2</v>
      </c>
      <c r="E33">
        <v>50</v>
      </c>
      <c r="F33" s="11">
        <f t="shared" si="0"/>
        <v>0</v>
      </c>
      <c r="G33" s="65">
        <f t="shared" si="1"/>
        <v>50</v>
      </c>
    </row>
    <row r="34" spans="1:7">
      <c r="A34" s="39"/>
      <c r="B34" s="10">
        <v>39448</v>
      </c>
      <c r="C34" t="s">
        <v>31</v>
      </c>
      <c r="D34">
        <v>1</v>
      </c>
      <c r="E34">
        <v>85</v>
      </c>
      <c r="F34" s="11">
        <f t="shared" si="0"/>
        <v>85</v>
      </c>
      <c r="G34" s="65">
        <f t="shared" si="1"/>
        <v>0</v>
      </c>
    </row>
    <row r="35" spans="1:7">
      <c r="A35" s="39"/>
      <c r="B35" s="10">
        <v>39448</v>
      </c>
      <c r="C35" t="s">
        <v>32</v>
      </c>
      <c r="D35">
        <v>1</v>
      </c>
      <c r="E35">
        <v>2000</v>
      </c>
      <c r="F35" s="11">
        <f t="shared" si="0"/>
        <v>2000</v>
      </c>
      <c r="G35" s="65">
        <f t="shared" si="1"/>
        <v>0</v>
      </c>
    </row>
    <row r="36" spans="1:7" ht="13.5" thickBot="1">
      <c r="A36" s="40"/>
      <c r="B36" s="34">
        <v>39448</v>
      </c>
      <c r="C36" s="57" t="s">
        <v>33</v>
      </c>
      <c r="D36" s="57">
        <v>2</v>
      </c>
      <c r="E36" s="57">
        <v>50</v>
      </c>
      <c r="F36" s="63">
        <f t="shared" si="0"/>
        <v>0</v>
      </c>
      <c r="G36" s="64">
        <f t="shared" si="1"/>
        <v>50</v>
      </c>
    </row>
    <row r="37" spans="1:7" ht="13.5" thickTop="1"/>
    <row r="38" spans="1:7">
      <c r="A38" t="s">
        <v>54</v>
      </c>
    </row>
    <row r="40" spans="1:7">
      <c r="A40" t="s">
        <v>66</v>
      </c>
    </row>
    <row r="41" spans="1:7">
      <c r="A41" t="s">
        <v>68</v>
      </c>
    </row>
    <row r="43" spans="1:7">
      <c r="A43" t="s">
        <v>67</v>
      </c>
    </row>
    <row r="44" spans="1:7">
      <c r="A44" t="s">
        <v>69</v>
      </c>
    </row>
  </sheetData>
  <mergeCells count="2">
    <mergeCell ref="A1:A36"/>
    <mergeCell ref="F4:G4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>
    <oddHeader>&amp;CEstoque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4"/>
  <sheetViews>
    <sheetView topLeftCell="A19" workbookViewId="0">
      <selection activeCell="C31" sqref="C31"/>
    </sheetView>
  </sheetViews>
  <sheetFormatPr defaultRowHeight="12.75"/>
  <cols>
    <col min="1" max="1" width="11.5703125" customWidth="1"/>
    <col min="2" max="2" width="21.140625" bestFit="1" customWidth="1"/>
    <col min="3" max="3" width="37.42578125" bestFit="1" customWidth="1"/>
    <col min="4" max="4" width="12" customWidth="1"/>
    <col min="5" max="5" width="20" customWidth="1"/>
  </cols>
  <sheetData>
    <row r="1" spans="1:5" ht="15.75" thickTop="1">
      <c r="A1" s="38" t="s">
        <v>44</v>
      </c>
      <c r="B1" s="13" t="s">
        <v>3</v>
      </c>
      <c r="C1" s="2"/>
      <c r="D1" s="2"/>
      <c r="E1" s="3"/>
    </row>
    <row r="2" spans="1:5">
      <c r="A2" s="39"/>
      <c r="B2" s="14"/>
      <c r="E2" s="5"/>
    </row>
    <row r="3" spans="1:5" ht="13.5" thickBot="1">
      <c r="A3" s="39"/>
      <c r="B3" s="15" t="s">
        <v>34</v>
      </c>
      <c r="C3" s="16"/>
      <c r="D3" s="16"/>
      <c r="E3" s="17"/>
    </row>
    <row r="4" spans="1:5" ht="13.5" thickTop="1">
      <c r="A4" s="39"/>
      <c r="E4" s="5"/>
    </row>
    <row r="5" spans="1:5">
      <c r="A5" s="39"/>
      <c r="B5" s="1" t="s">
        <v>0</v>
      </c>
      <c r="C5" s="1" t="s">
        <v>2</v>
      </c>
      <c r="D5" t="s">
        <v>39</v>
      </c>
      <c r="E5" s="5" t="s">
        <v>48</v>
      </c>
    </row>
    <row r="6" spans="1:5">
      <c r="A6" s="39"/>
      <c r="B6" s="10">
        <v>39480</v>
      </c>
      <c r="C6" s="10" t="s">
        <v>40</v>
      </c>
      <c r="D6" s="21">
        <v>0.8</v>
      </c>
      <c r="E6" s="7">
        <f>(D6*Estoque!E6)</f>
        <v>40</v>
      </c>
    </row>
    <row r="7" spans="1:5">
      <c r="A7" s="39"/>
      <c r="B7" s="10">
        <v>39480</v>
      </c>
      <c r="C7" s="10" t="s">
        <v>4</v>
      </c>
      <c r="D7" s="21">
        <v>0.1</v>
      </c>
      <c r="E7" s="7">
        <f>(D7*Estoque!E7)</f>
        <v>11</v>
      </c>
    </row>
    <row r="8" spans="1:5">
      <c r="A8" s="39"/>
      <c r="B8" s="10">
        <v>39480</v>
      </c>
      <c r="C8" s="10" t="s">
        <v>5</v>
      </c>
      <c r="D8" s="21">
        <v>0.3</v>
      </c>
      <c r="E8" s="7">
        <f>(D8*Estoque!E8)</f>
        <v>150</v>
      </c>
    </row>
    <row r="9" spans="1:5">
      <c r="A9" s="39"/>
      <c r="B9" s="10">
        <v>39480</v>
      </c>
      <c r="C9" s="10" t="s">
        <v>6</v>
      </c>
      <c r="D9" s="21">
        <v>3</v>
      </c>
      <c r="E9" s="7">
        <f>(D9*Estoque!E9)</f>
        <v>60</v>
      </c>
    </row>
    <row r="10" spans="1:5">
      <c r="A10" s="39"/>
      <c r="B10" s="10">
        <v>39480</v>
      </c>
      <c r="C10" s="10" t="s">
        <v>7</v>
      </c>
      <c r="D10" s="21">
        <v>1</v>
      </c>
      <c r="E10" s="7">
        <f>(D10*Estoque!E10)</f>
        <v>1000</v>
      </c>
    </row>
    <row r="11" spans="1:5">
      <c r="A11" s="39"/>
      <c r="B11" s="10">
        <v>39480</v>
      </c>
      <c r="C11" s="10" t="s">
        <v>8</v>
      </c>
      <c r="D11" s="21">
        <v>0.5</v>
      </c>
      <c r="E11" s="7">
        <f>(D11*Estoque!E11)</f>
        <v>500</v>
      </c>
    </row>
    <row r="12" spans="1:5">
      <c r="A12" s="39"/>
      <c r="B12" s="10">
        <v>39480</v>
      </c>
      <c r="C12" s="10" t="s">
        <v>9</v>
      </c>
      <c r="D12" s="21">
        <v>3.5</v>
      </c>
      <c r="E12" s="7">
        <f>(D12*Estoque!E12)</f>
        <v>700</v>
      </c>
    </row>
    <row r="13" spans="1:5">
      <c r="A13" s="39"/>
      <c r="B13" s="10">
        <v>39480</v>
      </c>
      <c r="C13" s="10" t="s">
        <v>10</v>
      </c>
      <c r="D13" s="21">
        <v>1</v>
      </c>
      <c r="E13" s="7">
        <f>(D13*Estoque!E13)</f>
        <v>60</v>
      </c>
    </row>
    <row r="14" spans="1:5">
      <c r="A14" s="39"/>
      <c r="B14" s="10">
        <v>39480</v>
      </c>
      <c r="C14" s="10" t="s">
        <v>11</v>
      </c>
      <c r="D14" s="21">
        <v>40</v>
      </c>
      <c r="E14" s="7">
        <f>(D14*Estoque!E14)</f>
        <v>400</v>
      </c>
    </row>
    <row r="15" spans="1:5">
      <c r="A15" s="39"/>
      <c r="B15" s="10">
        <v>39480</v>
      </c>
      <c r="C15" s="10" t="s">
        <v>12</v>
      </c>
      <c r="D15" s="21">
        <v>6</v>
      </c>
      <c r="E15" s="7">
        <f>(D15*Estoque!E15)</f>
        <v>300</v>
      </c>
    </row>
    <row r="16" spans="1:5">
      <c r="A16" s="39"/>
      <c r="B16" s="10">
        <v>39480</v>
      </c>
      <c r="C16" s="10" t="s">
        <v>13</v>
      </c>
      <c r="D16" s="21">
        <v>3.5</v>
      </c>
      <c r="E16" s="7">
        <f>(D16*Estoque!E16)</f>
        <v>35</v>
      </c>
    </row>
    <row r="17" spans="1:5">
      <c r="A17" s="39"/>
      <c r="B17" s="10">
        <v>39480</v>
      </c>
      <c r="C17" s="10" t="s">
        <v>14</v>
      </c>
      <c r="D17" s="21">
        <v>4.5</v>
      </c>
      <c r="E17" s="7">
        <f>(D17*Estoque!E17)</f>
        <v>427.5</v>
      </c>
    </row>
    <row r="18" spans="1:5">
      <c r="A18" s="39"/>
      <c r="B18" s="10">
        <v>39480</v>
      </c>
      <c r="C18" s="10" t="s">
        <v>15</v>
      </c>
      <c r="D18" s="21">
        <v>8.5</v>
      </c>
      <c r="E18" s="7">
        <f>(D18*Estoque!E18)</f>
        <v>42.5</v>
      </c>
    </row>
    <row r="19" spans="1:5">
      <c r="A19" s="39"/>
      <c r="B19" s="10">
        <v>39480</v>
      </c>
      <c r="C19" s="10" t="s">
        <v>16</v>
      </c>
      <c r="D19" s="21">
        <v>8.5</v>
      </c>
      <c r="E19" s="7">
        <f>(D19*Estoque!E19)</f>
        <v>59.5</v>
      </c>
    </row>
    <row r="20" spans="1:5">
      <c r="A20" s="39"/>
      <c r="B20" s="10">
        <v>39480</v>
      </c>
      <c r="C20" s="10" t="s">
        <v>17</v>
      </c>
      <c r="D20" s="21">
        <v>12</v>
      </c>
      <c r="E20" s="7">
        <f>(D20*Estoque!E20)</f>
        <v>96</v>
      </c>
    </row>
    <row r="21" spans="1:5">
      <c r="A21" s="39"/>
      <c r="B21" s="10">
        <v>39480</v>
      </c>
      <c r="C21" s="10" t="s">
        <v>18</v>
      </c>
      <c r="D21" s="21">
        <v>13</v>
      </c>
      <c r="E21" s="7">
        <f>(D21*Estoque!E21)</f>
        <v>130</v>
      </c>
    </row>
    <row r="22" spans="1:5">
      <c r="A22" s="39"/>
      <c r="B22" s="10">
        <v>39480</v>
      </c>
      <c r="C22" s="10" t="s">
        <v>19</v>
      </c>
      <c r="D22" s="21">
        <v>5</v>
      </c>
      <c r="E22" s="7">
        <f>(D22*Estoque!E22)</f>
        <v>250</v>
      </c>
    </row>
    <row r="23" spans="1:5">
      <c r="A23" s="39"/>
      <c r="B23" s="10">
        <v>39480</v>
      </c>
      <c r="C23" s="10" t="s">
        <v>20</v>
      </c>
      <c r="D23" s="21">
        <v>1</v>
      </c>
      <c r="E23" s="7">
        <f>(D23*Estoque!E23)</f>
        <v>65</v>
      </c>
    </row>
    <row r="24" spans="1:5">
      <c r="A24" s="39"/>
      <c r="B24" s="10">
        <v>39480</v>
      </c>
      <c r="C24" s="10" t="s">
        <v>21</v>
      </c>
      <c r="D24" s="21">
        <v>0.6</v>
      </c>
      <c r="E24" s="7">
        <f>(D24*Estoque!E24)</f>
        <v>15</v>
      </c>
    </row>
    <row r="25" spans="1:5">
      <c r="A25" s="39"/>
      <c r="B25" s="10">
        <v>39480</v>
      </c>
      <c r="C25" s="10" t="s">
        <v>22</v>
      </c>
      <c r="D25" s="21">
        <v>0.2</v>
      </c>
      <c r="E25" s="7">
        <f>(D25*Estoque!E25)</f>
        <v>24</v>
      </c>
    </row>
    <row r="26" spans="1:5">
      <c r="A26" s="39"/>
      <c r="B26" s="10">
        <v>39480</v>
      </c>
      <c r="C26" s="10" t="s">
        <v>23</v>
      </c>
      <c r="D26" s="21">
        <v>3.5</v>
      </c>
      <c r="E26" s="7">
        <f>(D26*Estoque!E26)</f>
        <v>175</v>
      </c>
    </row>
    <row r="27" spans="1:5">
      <c r="A27" s="39"/>
      <c r="B27" s="10">
        <v>39480</v>
      </c>
      <c r="C27" s="10" t="s">
        <v>24</v>
      </c>
      <c r="D27" s="21">
        <v>7</v>
      </c>
      <c r="E27" s="7">
        <f>(D27*Estoque!E27)</f>
        <v>350</v>
      </c>
    </row>
    <row r="28" spans="1:5">
      <c r="A28" s="39"/>
      <c r="B28" s="10">
        <v>39480</v>
      </c>
      <c r="C28" s="10" t="s">
        <v>25</v>
      </c>
      <c r="D28" s="21">
        <v>0.5</v>
      </c>
      <c r="E28" s="7">
        <f>(D28*Estoque!E28)</f>
        <v>325</v>
      </c>
    </row>
    <row r="29" spans="1:5">
      <c r="A29" s="39"/>
      <c r="B29" s="10">
        <v>39480</v>
      </c>
      <c r="C29" s="10" t="s">
        <v>26</v>
      </c>
      <c r="D29" s="21">
        <v>2</v>
      </c>
      <c r="E29" s="7">
        <f>(D29*Estoque!E29)</f>
        <v>100</v>
      </c>
    </row>
    <row r="30" spans="1:5">
      <c r="A30" s="39"/>
      <c r="B30" s="10">
        <v>39480</v>
      </c>
      <c r="C30" s="10" t="s">
        <v>27</v>
      </c>
      <c r="D30" s="21">
        <v>7.5</v>
      </c>
      <c r="E30" s="7">
        <f>(D30*Estoque!E30)</f>
        <v>225</v>
      </c>
    </row>
    <row r="31" spans="1:5">
      <c r="A31" s="39"/>
      <c r="B31" s="10">
        <v>39480</v>
      </c>
      <c r="C31" s="67" t="s">
        <v>28</v>
      </c>
      <c r="D31" s="21">
        <v>2</v>
      </c>
      <c r="E31" s="7">
        <f>(D31*Estoque!E31)</f>
        <v>100</v>
      </c>
    </row>
    <row r="32" spans="1:5">
      <c r="A32" s="39"/>
      <c r="B32" s="10">
        <v>39480</v>
      </c>
      <c r="C32" t="s">
        <v>29</v>
      </c>
      <c r="D32" s="21">
        <v>10</v>
      </c>
      <c r="E32" s="7">
        <f>(D32*Estoque!E32)</f>
        <v>200</v>
      </c>
    </row>
    <row r="33" spans="1:5">
      <c r="A33" s="39"/>
      <c r="B33" s="10">
        <v>39480</v>
      </c>
      <c r="C33" t="s">
        <v>30</v>
      </c>
      <c r="D33" s="21">
        <v>22</v>
      </c>
      <c r="E33" s="7">
        <f>(D33*Estoque!E33)</f>
        <v>1100</v>
      </c>
    </row>
    <row r="34" spans="1:5">
      <c r="A34" s="39"/>
      <c r="B34" s="10">
        <v>39480</v>
      </c>
      <c r="C34" t="s">
        <v>31</v>
      </c>
      <c r="D34" s="21">
        <v>2</v>
      </c>
      <c r="E34" s="7">
        <f>(D34*Estoque!E34)</f>
        <v>170</v>
      </c>
    </row>
    <row r="35" spans="1:5">
      <c r="A35" s="39"/>
      <c r="B35" s="10">
        <v>39480</v>
      </c>
      <c r="C35" t="s">
        <v>32</v>
      </c>
      <c r="D35" s="21">
        <v>0.01</v>
      </c>
      <c r="E35" s="7">
        <f>(D35*Estoque!E35)</f>
        <v>20</v>
      </c>
    </row>
    <row r="36" spans="1:5" ht="13.5" thickBot="1">
      <c r="A36" s="40"/>
      <c r="B36" s="34">
        <v>39480</v>
      </c>
      <c r="C36" s="57" t="s">
        <v>33</v>
      </c>
      <c r="D36" s="62">
        <v>0.2</v>
      </c>
      <c r="E36" s="61">
        <f>(D36*Estoque!E36)</f>
        <v>10</v>
      </c>
    </row>
    <row r="37" spans="1:5" ht="14.25" thickTop="1" thickBot="1"/>
    <row r="38" spans="1:5" ht="13.5" thickTop="1">
      <c r="A38" s="43" t="s">
        <v>49</v>
      </c>
      <c r="B38" s="28" t="s">
        <v>83</v>
      </c>
      <c r="C38" s="30">
        <f>SUM(E6:E36)</f>
        <v>7140.5</v>
      </c>
    </row>
    <row r="39" spans="1:5">
      <c r="A39" s="44"/>
      <c r="B39" s="29" t="s">
        <v>84</v>
      </c>
      <c r="C39" s="7">
        <f>SUM(Estoque!E6:E36)</f>
        <v>6480</v>
      </c>
    </row>
    <row r="40" spans="1:5" ht="13.5" thickBot="1">
      <c r="A40" s="45"/>
      <c r="B40" s="4"/>
      <c r="C40" s="6"/>
    </row>
    <row r="41" spans="1:5" ht="13.5" thickTop="1"/>
    <row r="42" spans="1:5">
      <c r="A42" t="s">
        <v>54</v>
      </c>
    </row>
    <row r="43" spans="1:5">
      <c r="A43" t="s">
        <v>48</v>
      </c>
      <c r="C43" t="s">
        <v>64</v>
      </c>
    </row>
    <row r="44" spans="1:5">
      <c r="A44" t="s">
        <v>49</v>
      </c>
      <c r="C44" t="s">
        <v>70</v>
      </c>
    </row>
  </sheetData>
  <mergeCells count="2">
    <mergeCell ref="A1:A36"/>
    <mergeCell ref="A38:A40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>
    <oddHeader>&amp;CValores Gastos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"/>
  <sheetViews>
    <sheetView zoomScale="115" zoomScaleNormal="115" workbookViewId="0">
      <selection activeCell="I3" sqref="I3"/>
    </sheetView>
  </sheetViews>
  <sheetFormatPr defaultRowHeight="12.75"/>
  <cols>
    <col min="1" max="1" width="7" customWidth="1"/>
    <col min="2" max="2" width="12" customWidth="1"/>
    <col min="3" max="3" width="18.140625" customWidth="1"/>
    <col min="4" max="4" width="13.7109375" customWidth="1"/>
    <col min="5" max="5" width="16.5703125" customWidth="1"/>
    <col min="6" max="6" width="13" customWidth="1"/>
    <col min="7" max="7" width="23.42578125" bestFit="1" customWidth="1"/>
  </cols>
  <sheetData>
    <row r="1" spans="1:7" ht="15.75" thickTop="1">
      <c r="A1" s="38" t="s">
        <v>45</v>
      </c>
      <c r="B1" s="13" t="s">
        <v>3</v>
      </c>
      <c r="C1" s="2"/>
      <c r="D1" s="2"/>
      <c r="E1" s="2"/>
      <c r="F1" s="2"/>
      <c r="G1" s="3"/>
    </row>
    <row r="2" spans="1:7" ht="15.75" thickBot="1">
      <c r="A2" s="46"/>
      <c r="B2" s="19"/>
      <c r="G2" s="5"/>
    </row>
    <row r="3" spans="1:7" ht="13.5" thickTop="1">
      <c r="A3" s="39"/>
      <c r="B3" s="47" t="s">
        <v>46</v>
      </c>
      <c r="C3" s="3"/>
      <c r="G3" s="5"/>
    </row>
    <row r="4" spans="1:7" ht="13.5" thickBot="1">
      <c r="A4" s="39"/>
      <c r="B4" s="48"/>
      <c r="C4" s="20">
        <v>0.45</v>
      </c>
      <c r="D4" s="16"/>
      <c r="E4" s="16"/>
      <c r="F4" s="16"/>
      <c r="G4" s="17"/>
    </row>
    <row r="5" spans="1:7" ht="13.5" thickTop="1">
      <c r="A5" s="39"/>
      <c r="G5" s="5"/>
    </row>
    <row r="6" spans="1:7">
      <c r="A6" s="39"/>
      <c r="G6" s="5"/>
    </row>
    <row r="7" spans="1:7">
      <c r="A7" s="39"/>
      <c r="B7" s="1" t="s">
        <v>0</v>
      </c>
      <c r="C7" s="1" t="s">
        <v>2</v>
      </c>
      <c r="D7" t="s">
        <v>41</v>
      </c>
      <c r="E7" t="s">
        <v>42</v>
      </c>
      <c r="F7" t="s">
        <v>43</v>
      </c>
      <c r="G7" s="5" t="s">
        <v>80</v>
      </c>
    </row>
    <row r="8" spans="1:7">
      <c r="A8" s="39"/>
      <c r="B8" s="10">
        <v>39448</v>
      </c>
      <c r="C8" s="10" t="s">
        <v>40</v>
      </c>
      <c r="D8">
        <v>40</v>
      </c>
      <c r="E8" s="18">
        <f>'Valores Gastos'!D6+'Valores Gastos'!D6*($C$4)</f>
        <v>1.1600000000000001</v>
      </c>
      <c r="F8" s="18">
        <f>(D8*E8)</f>
        <v>46.400000000000006</v>
      </c>
      <c r="G8" s="7">
        <f>F8-'Valores Gastos'!E6</f>
        <v>6.4000000000000057</v>
      </c>
    </row>
    <row r="9" spans="1:7">
      <c r="A9" s="39"/>
      <c r="B9" s="10">
        <v>39448</v>
      </c>
      <c r="C9" s="10" t="s">
        <v>4</v>
      </c>
      <c r="D9">
        <v>90</v>
      </c>
      <c r="E9" s="18">
        <f>'Valores Gastos'!D7+'Valores Gastos'!D7*($C$4)</f>
        <v>0.14500000000000002</v>
      </c>
      <c r="F9" s="18">
        <f t="shared" ref="F9:F38" si="0">(D9*E9)</f>
        <v>13.05</v>
      </c>
      <c r="G9" s="7">
        <f>F9-'Valores Gastos'!E7</f>
        <v>2.0500000000000007</v>
      </c>
    </row>
    <row r="10" spans="1:7">
      <c r="A10" s="39"/>
      <c r="B10" s="10">
        <v>39448</v>
      </c>
      <c r="C10" s="10" t="s">
        <v>5</v>
      </c>
      <c r="D10">
        <v>400</v>
      </c>
      <c r="E10" s="18">
        <f>'Valores Gastos'!D8+'Valores Gastos'!D8*($C$4)</f>
        <v>0.435</v>
      </c>
      <c r="F10" s="18">
        <f t="shared" si="0"/>
        <v>174</v>
      </c>
      <c r="G10" s="7">
        <f>F10-'Valores Gastos'!E8</f>
        <v>24</v>
      </c>
    </row>
    <row r="11" spans="1:7">
      <c r="A11" s="39"/>
      <c r="B11" s="10">
        <v>39448</v>
      </c>
      <c r="C11" s="10" t="s">
        <v>6</v>
      </c>
      <c r="D11">
        <v>20</v>
      </c>
      <c r="E11" s="18">
        <f>'Valores Gastos'!D9+'Valores Gastos'!D9*($C$4)</f>
        <v>4.3499999999999996</v>
      </c>
      <c r="F11" s="18">
        <f t="shared" si="0"/>
        <v>87</v>
      </c>
      <c r="G11" s="7">
        <f>F11-'Valores Gastos'!E9</f>
        <v>27</v>
      </c>
    </row>
    <row r="12" spans="1:7">
      <c r="A12" s="39"/>
      <c r="B12" s="10">
        <v>39448</v>
      </c>
      <c r="C12" s="10" t="s">
        <v>7</v>
      </c>
      <c r="D12">
        <v>1000</v>
      </c>
      <c r="E12" s="18">
        <f>'Valores Gastos'!D10+'Valores Gastos'!D10*($C$4)</f>
        <v>1.45</v>
      </c>
      <c r="F12" s="18">
        <f t="shared" si="0"/>
        <v>1450</v>
      </c>
      <c r="G12" s="7">
        <f>F12-'Valores Gastos'!E10</f>
        <v>450</v>
      </c>
    </row>
    <row r="13" spans="1:7">
      <c r="A13" s="39"/>
      <c r="B13" s="10">
        <v>39448</v>
      </c>
      <c r="C13" s="10" t="s">
        <v>8</v>
      </c>
      <c r="D13">
        <v>950</v>
      </c>
      <c r="E13" s="18">
        <f>'Valores Gastos'!D11+'Valores Gastos'!D11*($C$4)</f>
        <v>0.72499999999999998</v>
      </c>
      <c r="F13" s="18">
        <f t="shared" si="0"/>
        <v>688.75</v>
      </c>
      <c r="G13" s="7">
        <f>F13-'Valores Gastos'!E11</f>
        <v>188.75</v>
      </c>
    </row>
    <row r="14" spans="1:7">
      <c r="A14" s="39"/>
      <c r="B14" s="10">
        <v>39448</v>
      </c>
      <c r="C14" s="10" t="s">
        <v>9</v>
      </c>
      <c r="D14">
        <v>190</v>
      </c>
      <c r="E14" s="18">
        <f>'Valores Gastos'!D12+'Valores Gastos'!D12*($C$4)</f>
        <v>5.0750000000000002</v>
      </c>
      <c r="F14" s="18">
        <f t="shared" si="0"/>
        <v>964.25</v>
      </c>
      <c r="G14" s="7">
        <f>F14-'Valores Gastos'!E12</f>
        <v>264.25</v>
      </c>
    </row>
    <row r="15" spans="1:7">
      <c r="A15" s="39"/>
      <c r="B15" s="10">
        <v>39448</v>
      </c>
      <c r="C15" s="10" t="s">
        <v>10</v>
      </c>
      <c r="D15">
        <v>60</v>
      </c>
      <c r="E15" s="18">
        <f>'Valores Gastos'!D13+'Valores Gastos'!D13*($C$4)</f>
        <v>1.45</v>
      </c>
      <c r="F15" s="18">
        <f t="shared" si="0"/>
        <v>87</v>
      </c>
      <c r="G15" s="7">
        <f>F15-'Valores Gastos'!E13</f>
        <v>27</v>
      </c>
    </row>
    <row r="16" spans="1:7">
      <c r="A16" s="39"/>
      <c r="B16" s="10">
        <v>39448</v>
      </c>
      <c r="C16" s="10" t="s">
        <v>11</v>
      </c>
      <c r="D16">
        <v>8</v>
      </c>
      <c r="E16" s="18">
        <f>'Valores Gastos'!D14+'Valores Gastos'!D14*($C$4)</f>
        <v>58</v>
      </c>
      <c r="F16" s="18">
        <f t="shared" si="0"/>
        <v>464</v>
      </c>
      <c r="G16" s="7">
        <f>F16-'Valores Gastos'!E14</f>
        <v>64</v>
      </c>
    </row>
    <row r="17" spans="1:7">
      <c r="A17" s="39"/>
      <c r="B17" s="10">
        <v>39448</v>
      </c>
      <c r="C17" s="10" t="s">
        <v>12</v>
      </c>
      <c r="D17">
        <v>50</v>
      </c>
      <c r="E17" s="18">
        <f>'Valores Gastos'!D15+'Valores Gastos'!D15*($C$4)</f>
        <v>8.6999999999999993</v>
      </c>
      <c r="F17" s="18">
        <f t="shared" si="0"/>
        <v>434.99999999999994</v>
      </c>
      <c r="G17" s="7">
        <f>F17-'Valores Gastos'!E15</f>
        <v>134.99999999999994</v>
      </c>
    </row>
    <row r="18" spans="1:7">
      <c r="A18" s="39"/>
      <c r="B18" s="10">
        <v>39448</v>
      </c>
      <c r="C18" s="10" t="s">
        <v>13</v>
      </c>
      <c r="D18">
        <v>9</v>
      </c>
      <c r="E18" s="18">
        <f>'Valores Gastos'!D16+'Valores Gastos'!D16*($C$4)</f>
        <v>5.0750000000000002</v>
      </c>
      <c r="F18" s="18">
        <f t="shared" si="0"/>
        <v>45.675000000000004</v>
      </c>
      <c r="G18" s="7">
        <f>F18-'Valores Gastos'!E16</f>
        <v>10.675000000000004</v>
      </c>
    </row>
    <row r="19" spans="1:7">
      <c r="A19" s="39"/>
      <c r="B19" s="10">
        <v>39448</v>
      </c>
      <c r="C19" s="10" t="s">
        <v>14</v>
      </c>
      <c r="D19">
        <v>90</v>
      </c>
      <c r="E19" s="18">
        <f>'Valores Gastos'!D17+'Valores Gastos'!D17*($C$4)</f>
        <v>6.5250000000000004</v>
      </c>
      <c r="F19" s="18">
        <f t="shared" si="0"/>
        <v>587.25</v>
      </c>
      <c r="G19" s="7">
        <f>F19-'Valores Gastos'!E17</f>
        <v>159.75</v>
      </c>
    </row>
    <row r="20" spans="1:7">
      <c r="A20" s="39"/>
      <c r="B20" s="10">
        <v>39448</v>
      </c>
      <c r="C20" s="10" t="s">
        <v>15</v>
      </c>
      <c r="D20">
        <v>5</v>
      </c>
      <c r="E20" s="18">
        <f>'Valores Gastos'!D18+'Valores Gastos'!D18*($C$4)</f>
        <v>12.324999999999999</v>
      </c>
      <c r="F20" s="18">
        <f t="shared" si="0"/>
        <v>61.625</v>
      </c>
      <c r="G20" s="7">
        <f>F20-'Valores Gastos'!E18</f>
        <v>19.125</v>
      </c>
    </row>
    <row r="21" spans="1:7">
      <c r="A21" s="39"/>
      <c r="B21" s="10">
        <v>39448</v>
      </c>
      <c r="C21" s="10" t="s">
        <v>16</v>
      </c>
      <c r="D21">
        <v>6</v>
      </c>
      <c r="E21" s="18">
        <f>'Valores Gastos'!D19+'Valores Gastos'!D19*($C$4)</f>
        <v>12.324999999999999</v>
      </c>
      <c r="F21" s="18">
        <f t="shared" si="0"/>
        <v>73.949999999999989</v>
      </c>
      <c r="G21" s="7">
        <f>F21-'Valores Gastos'!E19</f>
        <v>14.449999999999989</v>
      </c>
    </row>
    <row r="22" spans="1:7">
      <c r="A22" s="39"/>
      <c r="B22" s="10">
        <v>39448</v>
      </c>
      <c r="C22" s="10" t="s">
        <v>17</v>
      </c>
      <c r="D22">
        <v>8</v>
      </c>
      <c r="E22" s="18">
        <f>'Valores Gastos'!D20+'Valores Gastos'!D20*($C$4)</f>
        <v>17.399999999999999</v>
      </c>
      <c r="F22" s="18">
        <f t="shared" si="0"/>
        <v>139.19999999999999</v>
      </c>
      <c r="G22" s="7">
        <f>F22-'Valores Gastos'!E20</f>
        <v>43.199999999999989</v>
      </c>
    </row>
    <row r="23" spans="1:7">
      <c r="A23" s="39"/>
      <c r="B23" s="10">
        <v>39448</v>
      </c>
      <c r="C23" s="10" t="s">
        <v>18</v>
      </c>
      <c r="D23">
        <v>9</v>
      </c>
      <c r="E23" s="18">
        <f>'Valores Gastos'!D21+'Valores Gastos'!D21*($C$4)</f>
        <v>18.850000000000001</v>
      </c>
      <c r="F23" s="18">
        <f t="shared" si="0"/>
        <v>169.65</v>
      </c>
      <c r="G23" s="7">
        <f>F23-'Valores Gastos'!E21</f>
        <v>39.650000000000006</v>
      </c>
    </row>
    <row r="24" spans="1:7">
      <c r="A24" s="39"/>
      <c r="B24" s="10">
        <v>39448</v>
      </c>
      <c r="C24" s="10" t="s">
        <v>19</v>
      </c>
      <c r="D24">
        <v>49</v>
      </c>
      <c r="E24" s="18">
        <f>'Valores Gastos'!D22+'Valores Gastos'!D22*($C$4)</f>
        <v>7.25</v>
      </c>
      <c r="F24" s="18">
        <f t="shared" si="0"/>
        <v>355.25</v>
      </c>
      <c r="G24" s="7">
        <f>F24-'Valores Gastos'!E22</f>
        <v>105.25</v>
      </c>
    </row>
    <row r="25" spans="1:7">
      <c r="A25" s="39"/>
      <c r="B25" s="10">
        <v>39448</v>
      </c>
      <c r="C25" s="10" t="s">
        <v>20</v>
      </c>
      <c r="D25">
        <v>65</v>
      </c>
      <c r="E25" s="18">
        <f>'Valores Gastos'!D23+'Valores Gastos'!D23*($C$4)</f>
        <v>1.45</v>
      </c>
      <c r="F25" s="18">
        <f t="shared" si="0"/>
        <v>94.25</v>
      </c>
      <c r="G25" s="7">
        <f>F25-'Valores Gastos'!E23</f>
        <v>29.25</v>
      </c>
    </row>
    <row r="26" spans="1:7">
      <c r="A26" s="39"/>
      <c r="B26" s="10">
        <v>39448</v>
      </c>
      <c r="C26" s="10" t="s">
        <v>21</v>
      </c>
      <c r="D26">
        <v>20</v>
      </c>
      <c r="E26" s="18">
        <f>'Valores Gastos'!D24+'Valores Gastos'!D24*($C$4)</f>
        <v>0.87</v>
      </c>
      <c r="F26" s="18">
        <f t="shared" si="0"/>
        <v>17.399999999999999</v>
      </c>
      <c r="G26" s="7">
        <f>F26-'Valores Gastos'!E24</f>
        <v>2.3999999999999986</v>
      </c>
    </row>
    <row r="27" spans="1:7">
      <c r="A27" s="39"/>
      <c r="B27" s="10">
        <v>39448</v>
      </c>
      <c r="C27" s="10" t="s">
        <v>22</v>
      </c>
      <c r="D27">
        <v>120</v>
      </c>
      <c r="E27" s="18">
        <f>'Valores Gastos'!D25+'Valores Gastos'!D25*($C$4)</f>
        <v>0.29000000000000004</v>
      </c>
      <c r="F27" s="18">
        <f t="shared" si="0"/>
        <v>34.800000000000004</v>
      </c>
      <c r="G27" s="7">
        <f>F27-'Valores Gastos'!E25</f>
        <v>10.800000000000004</v>
      </c>
    </row>
    <row r="28" spans="1:7">
      <c r="A28" s="39"/>
      <c r="B28" s="10">
        <v>39448</v>
      </c>
      <c r="C28" s="10" t="s">
        <v>23</v>
      </c>
      <c r="D28">
        <v>49</v>
      </c>
      <c r="E28" s="18">
        <f>'Valores Gastos'!D26+'Valores Gastos'!D26*($C$4)</f>
        <v>5.0750000000000002</v>
      </c>
      <c r="F28" s="18">
        <f t="shared" si="0"/>
        <v>248.67500000000001</v>
      </c>
      <c r="G28" s="7">
        <f>F28-'Valores Gastos'!E26</f>
        <v>73.675000000000011</v>
      </c>
    </row>
    <row r="29" spans="1:7">
      <c r="A29" s="39"/>
      <c r="B29" s="10">
        <v>39448</v>
      </c>
      <c r="C29" s="10" t="s">
        <v>24</v>
      </c>
      <c r="D29">
        <v>45</v>
      </c>
      <c r="E29" s="18">
        <f>'Valores Gastos'!D27+'Valores Gastos'!D27*($C$4)</f>
        <v>10.15</v>
      </c>
      <c r="F29" s="18">
        <f t="shared" si="0"/>
        <v>456.75</v>
      </c>
      <c r="G29" s="7">
        <f>F29-'Valores Gastos'!E27</f>
        <v>106.75</v>
      </c>
    </row>
    <row r="30" spans="1:7">
      <c r="A30" s="39"/>
      <c r="B30" s="10">
        <v>39448</v>
      </c>
      <c r="C30" s="10" t="s">
        <v>25</v>
      </c>
      <c r="D30">
        <v>600</v>
      </c>
      <c r="E30" s="18">
        <f>'Valores Gastos'!D28+'Valores Gastos'!D28*($C$4)</f>
        <v>0.72499999999999998</v>
      </c>
      <c r="F30" s="18">
        <f t="shared" si="0"/>
        <v>435</v>
      </c>
      <c r="G30" s="7">
        <f>F30-'Valores Gastos'!E28</f>
        <v>110</v>
      </c>
    </row>
    <row r="31" spans="1:7">
      <c r="A31" s="39"/>
      <c r="B31" s="10">
        <v>39448</v>
      </c>
      <c r="C31" s="10" t="s">
        <v>26</v>
      </c>
      <c r="D31">
        <v>49</v>
      </c>
      <c r="E31" s="18">
        <f>'Valores Gastos'!D29+'Valores Gastos'!D29*($C$4)</f>
        <v>2.9</v>
      </c>
      <c r="F31" s="18">
        <f t="shared" si="0"/>
        <v>142.1</v>
      </c>
      <c r="G31" s="7">
        <f>F31-'Valores Gastos'!E29</f>
        <v>42.099999999999994</v>
      </c>
    </row>
    <row r="32" spans="1:7">
      <c r="A32" s="39"/>
      <c r="B32" s="10">
        <v>39448</v>
      </c>
      <c r="C32" s="10" t="s">
        <v>27</v>
      </c>
      <c r="D32">
        <v>30</v>
      </c>
      <c r="E32" s="18">
        <f>'Valores Gastos'!D30+'Valores Gastos'!D30*($C$4)</f>
        <v>10.875</v>
      </c>
      <c r="F32" s="18">
        <f t="shared" si="0"/>
        <v>326.25</v>
      </c>
      <c r="G32" s="7">
        <f>F32-'Valores Gastos'!E30</f>
        <v>101.25</v>
      </c>
    </row>
    <row r="33" spans="1:7">
      <c r="A33" s="39"/>
      <c r="B33" s="10">
        <v>39448</v>
      </c>
      <c r="C33" s="10" t="s">
        <v>28</v>
      </c>
      <c r="D33">
        <v>50</v>
      </c>
      <c r="E33" s="18">
        <f>'Valores Gastos'!D31+'Valores Gastos'!D31*($C$4)</f>
        <v>2.9</v>
      </c>
      <c r="F33" s="18">
        <f t="shared" si="0"/>
        <v>145</v>
      </c>
      <c r="G33" s="7">
        <f>F33-'Valores Gastos'!E31</f>
        <v>45</v>
      </c>
    </row>
    <row r="34" spans="1:7">
      <c r="A34" s="39"/>
      <c r="B34" s="10">
        <v>39448</v>
      </c>
      <c r="C34" t="s">
        <v>29</v>
      </c>
      <c r="D34">
        <v>15</v>
      </c>
      <c r="E34" s="18">
        <f>'Valores Gastos'!D32+'Valores Gastos'!D32*($C$4)</f>
        <v>14.5</v>
      </c>
      <c r="F34" s="18">
        <f t="shared" si="0"/>
        <v>217.5</v>
      </c>
      <c r="G34" s="7">
        <f>F34-'Valores Gastos'!E32</f>
        <v>17.5</v>
      </c>
    </row>
    <row r="35" spans="1:7">
      <c r="A35" s="39"/>
      <c r="B35" s="10">
        <v>39448</v>
      </c>
      <c r="C35" t="s">
        <v>30</v>
      </c>
      <c r="D35">
        <v>46</v>
      </c>
      <c r="E35" s="18">
        <f>'Valores Gastos'!D33+'Valores Gastos'!D33*($C$4)</f>
        <v>31.9</v>
      </c>
      <c r="F35" s="18">
        <f t="shared" si="0"/>
        <v>1467.3999999999999</v>
      </c>
      <c r="G35" s="7">
        <f>F35-'Valores Gastos'!E33</f>
        <v>367.39999999999986</v>
      </c>
    </row>
    <row r="36" spans="1:7">
      <c r="A36" s="39"/>
      <c r="B36" s="10">
        <v>39448</v>
      </c>
      <c r="C36" t="s">
        <v>31</v>
      </c>
      <c r="D36">
        <v>80</v>
      </c>
      <c r="E36" s="18">
        <f>'Valores Gastos'!D34+'Valores Gastos'!D34*($C$4)</f>
        <v>2.9</v>
      </c>
      <c r="F36" s="18">
        <f t="shared" si="0"/>
        <v>232</v>
      </c>
      <c r="G36" s="7">
        <f>F36-'Valores Gastos'!E34</f>
        <v>62</v>
      </c>
    </row>
    <row r="37" spans="1:7">
      <c r="A37" s="39"/>
      <c r="B37" s="10">
        <v>39448</v>
      </c>
      <c r="C37" t="s">
        <v>32</v>
      </c>
      <c r="D37">
        <v>1750</v>
      </c>
      <c r="E37" s="18">
        <f>'Valores Gastos'!D35+'Valores Gastos'!D35*($C$4)</f>
        <v>1.4500000000000001E-2</v>
      </c>
      <c r="F37" s="18">
        <f t="shared" si="0"/>
        <v>25.375</v>
      </c>
      <c r="G37" s="7">
        <f>F37-'Valores Gastos'!E35</f>
        <v>5.375</v>
      </c>
    </row>
    <row r="38" spans="1:7" ht="13.5" thickBot="1">
      <c r="A38" s="60"/>
      <c r="B38" s="34">
        <v>39448</v>
      </c>
      <c r="C38" s="57" t="s">
        <v>33</v>
      </c>
      <c r="D38" s="57">
        <v>35</v>
      </c>
      <c r="E38" s="58">
        <f>'Valores Gastos'!D36+'Valores Gastos'!D36*($C$4)</f>
        <v>0.29000000000000004</v>
      </c>
      <c r="F38" s="58">
        <f t="shared" si="0"/>
        <v>10.150000000000002</v>
      </c>
      <c r="G38" s="59">
        <f>F38-'Valores Gastos'!E36</f>
        <v>0.15000000000000213</v>
      </c>
    </row>
    <row r="39" spans="1:7" ht="14.25" thickTop="1" thickBot="1"/>
    <row r="40" spans="1:7" ht="13.5" thickTop="1">
      <c r="A40" s="43" t="s">
        <v>50</v>
      </c>
      <c r="B40" s="2"/>
      <c r="C40" s="30"/>
    </row>
    <row r="41" spans="1:7" ht="13.5" thickBot="1">
      <c r="A41" s="45"/>
      <c r="B41" s="4"/>
      <c r="C41" s="8">
        <f>SUM(F8:F38)</f>
        <v>9694.6999999999989</v>
      </c>
    </row>
    <row r="42" spans="1:7" ht="13.5" thickTop="1">
      <c r="A42" s="43" t="s">
        <v>47</v>
      </c>
      <c r="B42" s="2"/>
      <c r="C42" s="9"/>
    </row>
    <row r="43" spans="1:7" ht="13.5" thickBot="1">
      <c r="A43" s="45"/>
      <c r="B43" s="4"/>
      <c r="C43" s="8">
        <f>('Vendas do Mes'!C41-'Valores Gastos'!C38)</f>
        <v>2554.1999999999989</v>
      </c>
    </row>
    <row r="44" spans="1:7" ht="13.5" thickTop="1"/>
    <row r="45" spans="1:7">
      <c r="A45" t="s">
        <v>59</v>
      </c>
    </row>
    <row r="46" spans="1:7">
      <c r="A46" t="s">
        <v>42</v>
      </c>
      <c r="C46" t="s">
        <v>62</v>
      </c>
    </row>
    <row r="47" spans="1:7">
      <c r="A47" t="s">
        <v>60</v>
      </c>
      <c r="C47" s="24" t="s">
        <v>82</v>
      </c>
    </row>
    <row r="48" spans="1:7">
      <c r="A48" t="s">
        <v>61</v>
      </c>
      <c r="C48" t="s">
        <v>63</v>
      </c>
    </row>
    <row r="49" spans="1:3">
      <c r="A49" t="s">
        <v>50</v>
      </c>
      <c r="C49" t="s">
        <v>72</v>
      </c>
    </row>
    <row r="50" spans="1:3">
      <c r="A50" t="s">
        <v>71</v>
      </c>
      <c r="C50" t="s">
        <v>73</v>
      </c>
    </row>
  </sheetData>
  <mergeCells count="4">
    <mergeCell ref="A1:A38"/>
    <mergeCell ref="B3:B4"/>
    <mergeCell ref="A42:A43"/>
    <mergeCell ref="A40:A41"/>
  </mergeCells>
  <phoneticPr fontId="0" type="noConversion"/>
  <pageMargins left="0.78740157499999996" right="0.78740157499999996" top="0.984251969" bottom="0.984251969" header="0.49212598499999999" footer="0.49212598499999999"/>
  <pageSetup paperSize="9" scale="85" orientation="portrait" horizontalDpi="300" verticalDpi="300" r:id="rId1"/>
  <headerFooter alignWithMargins="0">
    <oddHeader>&amp;CVendas do Mes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4"/>
  <sheetViews>
    <sheetView tabSelected="1" zoomScale="90" zoomScaleNormal="90" workbookViewId="0">
      <selection activeCell="H8" sqref="H8"/>
    </sheetView>
  </sheetViews>
  <sheetFormatPr defaultRowHeight="12.75"/>
  <cols>
    <col min="1" max="1" width="7.85546875" customWidth="1"/>
    <col min="2" max="2" width="14.28515625" bestFit="1" customWidth="1"/>
    <col min="3" max="3" width="18.28515625" customWidth="1"/>
    <col min="4" max="4" width="16.85546875" bestFit="1" customWidth="1"/>
    <col min="5" max="5" width="14.5703125" bestFit="1" customWidth="1"/>
    <col min="6" max="6" width="17" bestFit="1" customWidth="1"/>
    <col min="7" max="7" width="24.5703125" bestFit="1" customWidth="1"/>
    <col min="8" max="8" width="11.85546875" customWidth="1"/>
    <col min="9" max="9" width="13.28515625" bestFit="1" customWidth="1"/>
    <col min="10" max="10" width="15.5703125" customWidth="1"/>
    <col min="11" max="11" width="9.7109375" customWidth="1"/>
  </cols>
  <sheetData>
    <row r="1" spans="1:15" ht="15.75" thickTop="1">
      <c r="A1" s="49" t="s">
        <v>78</v>
      </c>
      <c r="B1" s="13" t="s">
        <v>3</v>
      </c>
      <c r="C1" s="2"/>
      <c r="D1" s="2"/>
      <c r="E1" s="2"/>
      <c r="F1" s="2"/>
      <c r="G1" s="3"/>
      <c r="J1" s="31"/>
      <c r="O1" s="54"/>
    </row>
    <row r="2" spans="1:15">
      <c r="A2" s="50"/>
      <c r="B2" s="14"/>
      <c r="G2" s="5"/>
      <c r="J2" s="31"/>
      <c r="O2" s="54"/>
    </row>
    <row r="3" spans="1:15" ht="13.5" thickBot="1">
      <c r="A3" s="50"/>
      <c r="B3" s="15" t="s">
        <v>34</v>
      </c>
      <c r="C3" s="16"/>
      <c r="D3" s="16"/>
      <c r="E3" s="16"/>
      <c r="F3" s="16"/>
      <c r="G3" s="17"/>
      <c r="O3" s="17"/>
    </row>
    <row r="4" spans="1:15" ht="13.5" thickTop="1">
      <c r="A4" s="50"/>
      <c r="H4" s="36"/>
      <c r="I4" s="35"/>
      <c r="J4" s="35"/>
      <c r="K4" s="35"/>
      <c r="L4" s="35"/>
      <c r="M4" s="35"/>
      <c r="N4" s="35"/>
      <c r="O4" s="37"/>
    </row>
    <row r="5" spans="1:15">
      <c r="A5" s="50"/>
      <c r="B5" s="1" t="s">
        <v>0</v>
      </c>
      <c r="C5" s="1" t="s">
        <v>2</v>
      </c>
      <c r="D5" t="s">
        <v>51</v>
      </c>
      <c r="E5" t="s">
        <v>41</v>
      </c>
      <c r="F5" t="s">
        <v>52</v>
      </c>
      <c r="G5" s="5" t="s">
        <v>53</v>
      </c>
      <c r="O5" s="54"/>
    </row>
    <row r="6" spans="1:15">
      <c r="A6" s="50"/>
      <c r="B6" s="10">
        <v>39477</v>
      </c>
      <c r="C6" s="10" t="s">
        <v>40</v>
      </c>
      <c r="D6" s="11">
        <f>Estoque!E6</f>
        <v>50</v>
      </c>
      <c r="E6" s="11">
        <f>'Vendas do Mes'!D8</f>
        <v>40</v>
      </c>
      <c r="F6" s="11">
        <f>(D6-E6)</f>
        <v>10</v>
      </c>
      <c r="G6" s="33" t="str">
        <f>IF(F6=0,"20 UNIDADES","NÃO PRECISA COMPRAR!")</f>
        <v>NÃO PRECISA COMPRAR!</v>
      </c>
      <c r="O6" s="54"/>
    </row>
    <row r="7" spans="1:15">
      <c r="A7" s="50"/>
      <c r="B7" s="10">
        <v>39477</v>
      </c>
      <c r="C7" s="10" t="s">
        <v>4</v>
      </c>
      <c r="D7" s="11">
        <f>Estoque!E7</f>
        <v>110</v>
      </c>
      <c r="E7" s="11">
        <f>'Vendas do Mes'!D9</f>
        <v>90</v>
      </c>
      <c r="F7" s="11">
        <f t="shared" ref="F7:F36" si="0">(D7-E7)</f>
        <v>20</v>
      </c>
      <c r="G7" s="33" t="str">
        <f t="shared" ref="G7:G36" si="1">IF(F7=0,"20 UNIDADES","NÃO PRECISA COMPRAR!")</f>
        <v>NÃO PRECISA COMPRAR!</v>
      </c>
      <c r="O7" s="54"/>
    </row>
    <row r="8" spans="1:15">
      <c r="A8" s="50"/>
      <c r="B8" s="10">
        <v>39477</v>
      </c>
      <c r="C8" s="10" t="s">
        <v>5</v>
      </c>
      <c r="D8" s="11">
        <f>Estoque!E8</f>
        <v>500</v>
      </c>
      <c r="E8" s="11">
        <f>'Vendas do Mes'!D10</f>
        <v>400</v>
      </c>
      <c r="F8" s="11">
        <f t="shared" si="0"/>
        <v>100</v>
      </c>
      <c r="G8" s="33" t="str">
        <f t="shared" si="1"/>
        <v>NÃO PRECISA COMPRAR!</v>
      </c>
      <c r="H8" s="29"/>
      <c r="O8" s="54"/>
    </row>
    <row r="9" spans="1:15">
      <c r="A9" s="50"/>
      <c r="B9" s="10">
        <v>39477</v>
      </c>
      <c r="C9" s="10" t="s">
        <v>6</v>
      </c>
      <c r="D9" s="11">
        <f>Estoque!E9</f>
        <v>20</v>
      </c>
      <c r="E9" s="11">
        <f>'Vendas do Mes'!D11</f>
        <v>20</v>
      </c>
      <c r="F9" s="11">
        <f t="shared" si="0"/>
        <v>0</v>
      </c>
      <c r="G9" s="33" t="str">
        <f t="shared" si="1"/>
        <v>20 UNIDADES</v>
      </c>
      <c r="O9" s="54"/>
    </row>
    <row r="10" spans="1:15">
      <c r="A10" s="50"/>
      <c r="B10" s="10">
        <v>39477</v>
      </c>
      <c r="C10" s="10" t="s">
        <v>7</v>
      </c>
      <c r="D10" s="11">
        <f>Estoque!E10</f>
        <v>1000</v>
      </c>
      <c r="E10" s="11">
        <f>'Vendas do Mes'!D12</f>
        <v>1000</v>
      </c>
      <c r="F10" s="11">
        <f t="shared" si="0"/>
        <v>0</v>
      </c>
      <c r="G10" s="33" t="str">
        <f t="shared" si="1"/>
        <v>20 UNIDADES</v>
      </c>
      <c r="O10" s="54"/>
    </row>
    <row r="11" spans="1:15">
      <c r="A11" s="50"/>
      <c r="B11" s="10">
        <v>39477</v>
      </c>
      <c r="C11" s="10" t="s">
        <v>8</v>
      </c>
      <c r="D11" s="11">
        <f>Estoque!E11</f>
        <v>1000</v>
      </c>
      <c r="E11" s="11">
        <f>'Vendas do Mes'!D13</f>
        <v>950</v>
      </c>
      <c r="F11" s="11">
        <f t="shared" si="0"/>
        <v>50</v>
      </c>
      <c r="G11" s="33" t="str">
        <f t="shared" si="1"/>
        <v>NÃO PRECISA COMPRAR!</v>
      </c>
      <c r="O11" s="54"/>
    </row>
    <row r="12" spans="1:15">
      <c r="A12" s="50"/>
      <c r="B12" s="10">
        <v>39477</v>
      </c>
      <c r="C12" s="10" t="s">
        <v>9</v>
      </c>
      <c r="D12" s="11">
        <f>Estoque!E12</f>
        <v>200</v>
      </c>
      <c r="E12" s="11">
        <f>'Vendas do Mes'!D14</f>
        <v>190</v>
      </c>
      <c r="F12" s="11">
        <f t="shared" si="0"/>
        <v>10</v>
      </c>
      <c r="G12" s="33" t="str">
        <f t="shared" si="1"/>
        <v>NÃO PRECISA COMPRAR!</v>
      </c>
      <c r="O12" s="54"/>
    </row>
    <row r="13" spans="1:15">
      <c r="A13" s="50"/>
      <c r="B13" s="10">
        <v>39477</v>
      </c>
      <c r="C13" s="10" t="s">
        <v>10</v>
      </c>
      <c r="D13" s="11">
        <f>Estoque!E13</f>
        <v>60</v>
      </c>
      <c r="E13" s="11">
        <f>'Vendas do Mes'!D15</f>
        <v>60</v>
      </c>
      <c r="F13" s="11">
        <f t="shared" si="0"/>
        <v>0</v>
      </c>
      <c r="G13" s="33" t="str">
        <f t="shared" si="1"/>
        <v>20 UNIDADES</v>
      </c>
      <c r="O13" s="54"/>
    </row>
    <row r="14" spans="1:15">
      <c r="A14" s="50"/>
      <c r="B14" s="10">
        <v>39477</v>
      </c>
      <c r="C14" s="10" t="s">
        <v>11</v>
      </c>
      <c r="D14" s="11">
        <f>Estoque!E14</f>
        <v>10</v>
      </c>
      <c r="E14" s="11">
        <f>'Vendas do Mes'!D16</f>
        <v>8</v>
      </c>
      <c r="F14" s="11">
        <f t="shared" si="0"/>
        <v>2</v>
      </c>
      <c r="G14" s="33" t="str">
        <f t="shared" si="1"/>
        <v>NÃO PRECISA COMPRAR!</v>
      </c>
      <c r="O14" s="54"/>
    </row>
    <row r="15" spans="1:15">
      <c r="A15" s="50"/>
      <c r="B15" s="10">
        <v>39477</v>
      </c>
      <c r="C15" s="10" t="s">
        <v>12</v>
      </c>
      <c r="D15" s="11">
        <f>Estoque!E15</f>
        <v>50</v>
      </c>
      <c r="E15" s="11">
        <f>'Vendas do Mes'!D17</f>
        <v>50</v>
      </c>
      <c r="F15" s="11">
        <f t="shared" si="0"/>
        <v>0</v>
      </c>
      <c r="G15" s="33" t="str">
        <f t="shared" si="1"/>
        <v>20 UNIDADES</v>
      </c>
      <c r="O15" s="54"/>
    </row>
    <row r="16" spans="1:15">
      <c r="A16" s="50"/>
      <c r="B16" s="10">
        <v>39477</v>
      </c>
      <c r="C16" s="10" t="s">
        <v>13</v>
      </c>
      <c r="D16" s="11">
        <f>Estoque!E16</f>
        <v>10</v>
      </c>
      <c r="E16" s="11">
        <f>'Vendas do Mes'!D18</f>
        <v>9</v>
      </c>
      <c r="F16" s="11">
        <f t="shared" si="0"/>
        <v>1</v>
      </c>
      <c r="G16" s="33" t="str">
        <f t="shared" si="1"/>
        <v>NÃO PRECISA COMPRAR!</v>
      </c>
      <c r="O16" s="54"/>
    </row>
    <row r="17" spans="1:15">
      <c r="A17" s="50"/>
      <c r="B17" s="10">
        <v>39477</v>
      </c>
      <c r="C17" s="10" t="s">
        <v>14</v>
      </c>
      <c r="D17" s="11">
        <f>Estoque!E17</f>
        <v>95</v>
      </c>
      <c r="E17" s="11">
        <f>'Vendas do Mes'!D19</f>
        <v>90</v>
      </c>
      <c r="F17" s="11">
        <f t="shared" si="0"/>
        <v>5</v>
      </c>
      <c r="G17" s="33" t="str">
        <f t="shared" si="1"/>
        <v>NÃO PRECISA COMPRAR!</v>
      </c>
      <c r="L17" s="32"/>
      <c r="O17" s="54"/>
    </row>
    <row r="18" spans="1:15">
      <c r="A18" s="50"/>
      <c r="B18" s="10">
        <v>39477</v>
      </c>
      <c r="C18" s="10" t="s">
        <v>15</v>
      </c>
      <c r="D18" s="11">
        <f>Estoque!E18</f>
        <v>5</v>
      </c>
      <c r="E18" s="11">
        <f>'Vendas do Mes'!D20</f>
        <v>5</v>
      </c>
      <c r="F18" s="11">
        <f t="shared" si="0"/>
        <v>0</v>
      </c>
      <c r="G18" s="33" t="str">
        <f t="shared" si="1"/>
        <v>20 UNIDADES</v>
      </c>
      <c r="O18" s="54"/>
    </row>
    <row r="19" spans="1:15">
      <c r="A19" s="50"/>
      <c r="B19" s="10">
        <v>39477</v>
      </c>
      <c r="C19" s="10" t="s">
        <v>16</v>
      </c>
      <c r="D19" s="11">
        <f>Estoque!E19</f>
        <v>7</v>
      </c>
      <c r="E19" s="11">
        <f>'Vendas do Mes'!D21</f>
        <v>6</v>
      </c>
      <c r="F19" s="11">
        <f t="shared" si="0"/>
        <v>1</v>
      </c>
      <c r="G19" s="33" t="str">
        <f t="shared" si="1"/>
        <v>NÃO PRECISA COMPRAR!</v>
      </c>
      <c r="O19" s="54"/>
    </row>
    <row r="20" spans="1:15">
      <c r="A20" s="50"/>
      <c r="B20" s="10">
        <v>39477</v>
      </c>
      <c r="C20" s="10" t="s">
        <v>17</v>
      </c>
      <c r="D20" s="11">
        <f>Estoque!E20</f>
        <v>8</v>
      </c>
      <c r="E20" s="11">
        <f>'Vendas do Mes'!D22</f>
        <v>8</v>
      </c>
      <c r="F20" s="11">
        <f t="shared" si="0"/>
        <v>0</v>
      </c>
      <c r="G20" s="33" t="str">
        <f t="shared" si="1"/>
        <v>20 UNIDADES</v>
      </c>
      <c r="O20" s="54"/>
    </row>
    <row r="21" spans="1:15">
      <c r="A21" s="50"/>
      <c r="B21" s="10">
        <v>39477</v>
      </c>
      <c r="C21" s="10" t="s">
        <v>18</v>
      </c>
      <c r="D21" s="11">
        <f>Estoque!E21</f>
        <v>10</v>
      </c>
      <c r="E21" s="11">
        <f>'Vendas do Mes'!D23</f>
        <v>9</v>
      </c>
      <c r="F21" s="11">
        <f t="shared" si="0"/>
        <v>1</v>
      </c>
      <c r="G21" s="33" t="str">
        <f t="shared" si="1"/>
        <v>NÃO PRECISA COMPRAR!</v>
      </c>
      <c r="O21" s="54"/>
    </row>
    <row r="22" spans="1:15">
      <c r="A22" s="50"/>
      <c r="B22" s="10">
        <v>39477</v>
      </c>
      <c r="C22" s="10" t="s">
        <v>19</v>
      </c>
      <c r="D22" s="11">
        <f>Estoque!E22</f>
        <v>50</v>
      </c>
      <c r="E22" s="11">
        <f>'Vendas do Mes'!D24</f>
        <v>49</v>
      </c>
      <c r="F22" s="11">
        <f t="shared" si="0"/>
        <v>1</v>
      </c>
      <c r="G22" s="33" t="str">
        <f t="shared" si="1"/>
        <v>NÃO PRECISA COMPRAR!</v>
      </c>
      <c r="O22" s="54"/>
    </row>
    <row r="23" spans="1:15">
      <c r="A23" s="50"/>
      <c r="B23" s="10">
        <v>39477</v>
      </c>
      <c r="C23" s="10" t="s">
        <v>20</v>
      </c>
      <c r="D23" s="11">
        <f>Estoque!E23</f>
        <v>65</v>
      </c>
      <c r="E23" s="11">
        <f>'Vendas do Mes'!D25</f>
        <v>65</v>
      </c>
      <c r="F23" s="11">
        <f t="shared" si="0"/>
        <v>0</v>
      </c>
      <c r="G23" s="33" t="str">
        <f t="shared" si="1"/>
        <v>20 UNIDADES</v>
      </c>
      <c r="O23" s="54"/>
    </row>
    <row r="24" spans="1:15">
      <c r="A24" s="50"/>
      <c r="B24" s="10">
        <v>39477</v>
      </c>
      <c r="C24" s="10" t="s">
        <v>21</v>
      </c>
      <c r="D24" s="11">
        <f>Estoque!E24</f>
        <v>25</v>
      </c>
      <c r="E24" s="11">
        <f>'Vendas do Mes'!D26</f>
        <v>20</v>
      </c>
      <c r="F24" s="11">
        <f t="shared" si="0"/>
        <v>5</v>
      </c>
      <c r="G24" s="33" t="str">
        <f t="shared" si="1"/>
        <v>NÃO PRECISA COMPRAR!</v>
      </c>
      <c r="O24" s="54"/>
    </row>
    <row r="25" spans="1:15">
      <c r="A25" s="50"/>
      <c r="B25" s="10">
        <v>39477</v>
      </c>
      <c r="C25" s="10" t="s">
        <v>22</v>
      </c>
      <c r="D25" s="11">
        <f>Estoque!E25</f>
        <v>120</v>
      </c>
      <c r="E25" s="11">
        <f>'Vendas do Mes'!D27</f>
        <v>120</v>
      </c>
      <c r="F25" s="11">
        <f t="shared" si="0"/>
        <v>0</v>
      </c>
      <c r="G25" s="33" t="str">
        <f t="shared" si="1"/>
        <v>20 UNIDADES</v>
      </c>
      <c r="O25" s="54"/>
    </row>
    <row r="26" spans="1:15">
      <c r="A26" s="50"/>
      <c r="B26" s="10">
        <v>39477</v>
      </c>
      <c r="C26" s="10" t="s">
        <v>23</v>
      </c>
      <c r="D26" s="11">
        <f>Estoque!E26</f>
        <v>50</v>
      </c>
      <c r="E26" s="11">
        <f>'Vendas do Mes'!D28</f>
        <v>49</v>
      </c>
      <c r="F26" s="11">
        <f t="shared" si="0"/>
        <v>1</v>
      </c>
      <c r="G26" s="33" t="str">
        <f t="shared" si="1"/>
        <v>NÃO PRECISA COMPRAR!</v>
      </c>
      <c r="O26" s="54"/>
    </row>
    <row r="27" spans="1:15">
      <c r="A27" s="50"/>
      <c r="B27" s="10">
        <v>39477</v>
      </c>
      <c r="C27" s="10" t="s">
        <v>24</v>
      </c>
      <c r="D27" s="11">
        <f>Estoque!E27</f>
        <v>50</v>
      </c>
      <c r="E27" s="11">
        <f>'Vendas do Mes'!D29</f>
        <v>45</v>
      </c>
      <c r="F27" s="11">
        <f t="shared" si="0"/>
        <v>5</v>
      </c>
      <c r="G27" s="33" t="str">
        <f t="shared" si="1"/>
        <v>NÃO PRECISA COMPRAR!</v>
      </c>
      <c r="O27" s="54"/>
    </row>
    <row r="28" spans="1:15">
      <c r="A28" s="50"/>
      <c r="B28" s="10">
        <v>39477</v>
      </c>
      <c r="C28" s="10" t="s">
        <v>25</v>
      </c>
      <c r="D28" s="11">
        <f>Estoque!E28</f>
        <v>650</v>
      </c>
      <c r="E28" s="11">
        <f>'Vendas do Mes'!D30</f>
        <v>600</v>
      </c>
      <c r="F28" s="11">
        <f t="shared" si="0"/>
        <v>50</v>
      </c>
      <c r="G28" s="33" t="str">
        <f t="shared" si="1"/>
        <v>NÃO PRECISA COMPRAR!</v>
      </c>
      <c r="O28" s="54"/>
    </row>
    <row r="29" spans="1:15">
      <c r="A29" s="50"/>
      <c r="B29" s="10">
        <v>39477</v>
      </c>
      <c r="C29" s="10" t="s">
        <v>26</v>
      </c>
      <c r="D29" s="11">
        <f>Estoque!E29</f>
        <v>50</v>
      </c>
      <c r="E29" s="11">
        <f>'Vendas do Mes'!D31</f>
        <v>49</v>
      </c>
      <c r="F29" s="11">
        <f t="shared" si="0"/>
        <v>1</v>
      </c>
      <c r="G29" s="33" t="str">
        <f t="shared" si="1"/>
        <v>NÃO PRECISA COMPRAR!</v>
      </c>
      <c r="O29" s="54"/>
    </row>
    <row r="30" spans="1:15">
      <c r="A30" s="50"/>
      <c r="B30" s="10">
        <v>39477</v>
      </c>
      <c r="C30" s="10" t="s">
        <v>27</v>
      </c>
      <c r="D30" s="11">
        <f>Estoque!E30</f>
        <v>30</v>
      </c>
      <c r="E30" s="11">
        <f>'Vendas do Mes'!D32</f>
        <v>30</v>
      </c>
      <c r="F30" s="11">
        <f t="shared" si="0"/>
        <v>0</v>
      </c>
      <c r="G30" s="33" t="str">
        <f t="shared" si="1"/>
        <v>20 UNIDADES</v>
      </c>
      <c r="O30" s="54"/>
    </row>
    <row r="31" spans="1:15">
      <c r="A31" s="50"/>
      <c r="B31" s="10">
        <v>39477</v>
      </c>
      <c r="C31" s="10" t="s">
        <v>28</v>
      </c>
      <c r="D31" s="11">
        <f>Estoque!E31</f>
        <v>50</v>
      </c>
      <c r="E31" s="11">
        <f>'Vendas do Mes'!D33</f>
        <v>50</v>
      </c>
      <c r="F31" s="11">
        <f t="shared" si="0"/>
        <v>0</v>
      </c>
      <c r="G31" s="33" t="str">
        <f t="shared" si="1"/>
        <v>20 UNIDADES</v>
      </c>
      <c r="O31" s="54"/>
    </row>
    <row r="32" spans="1:15">
      <c r="A32" s="50"/>
      <c r="B32" s="10">
        <v>39477</v>
      </c>
      <c r="C32" t="s">
        <v>29</v>
      </c>
      <c r="D32" s="11">
        <f>Estoque!E32</f>
        <v>20</v>
      </c>
      <c r="E32" s="11">
        <f>'Vendas do Mes'!D34</f>
        <v>15</v>
      </c>
      <c r="F32" s="11">
        <f t="shared" si="0"/>
        <v>5</v>
      </c>
      <c r="G32" s="33" t="str">
        <f t="shared" si="1"/>
        <v>NÃO PRECISA COMPRAR!</v>
      </c>
      <c r="O32" s="54"/>
    </row>
    <row r="33" spans="1:15">
      <c r="A33" s="50"/>
      <c r="B33" s="10">
        <v>39477</v>
      </c>
      <c r="C33" t="s">
        <v>30</v>
      </c>
      <c r="D33" s="11">
        <f>Estoque!E33</f>
        <v>50</v>
      </c>
      <c r="E33" s="11">
        <f>'Vendas do Mes'!D35</f>
        <v>46</v>
      </c>
      <c r="F33" s="11">
        <f t="shared" si="0"/>
        <v>4</v>
      </c>
      <c r="G33" s="33" t="str">
        <f t="shared" si="1"/>
        <v>NÃO PRECISA COMPRAR!</v>
      </c>
      <c r="O33" s="54"/>
    </row>
    <row r="34" spans="1:15">
      <c r="A34" s="50"/>
      <c r="B34" s="10">
        <v>39477</v>
      </c>
      <c r="C34" t="s">
        <v>31</v>
      </c>
      <c r="D34" s="11">
        <f>Estoque!E34</f>
        <v>85</v>
      </c>
      <c r="E34" s="11">
        <f>'Vendas do Mes'!D36</f>
        <v>80</v>
      </c>
      <c r="F34" s="11">
        <f t="shared" si="0"/>
        <v>5</v>
      </c>
      <c r="G34" s="33" t="str">
        <f t="shared" si="1"/>
        <v>NÃO PRECISA COMPRAR!</v>
      </c>
      <c r="I34" s="29" t="s">
        <v>85</v>
      </c>
      <c r="J34" s="31">
        <f>'Valores Gastos'!C38</f>
        <v>7140.5</v>
      </c>
      <c r="O34" s="54"/>
    </row>
    <row r="35" spans="1:15">
      <c r="A35" s="50"/>
      <c r="B35" s="10">
        <v>39477</v>
      </c>
      <c r="C35" t="s">
        <v>32</v>
      </c>
      <c r="D35" s="11">
        <f>Estoque!E35</f>
        <v>2000</v>
      </c>
      <c r="E35" s="11">
        <f>'Vendas do Mes'!D37</f>
        <v>1750</v>
      </c>
      <c r="F35" s="11">
        <f t="shared" si="0"/>
        <v>250</v>
      </c>
      <c r="G35" s="33" t="str">
        <f t="shared" si="1"/>
        <v>NÃO PRECISA COMPRAR!</v>
      </c>
      <c r="I35" s="56" t="s">
        <v>86</v>
      </c>
      <c r="J35" s="31">
        <f>'Vendas do Mes'!C41</f>
        <v>9694.6999999999989</v>
      </c>
      <c r="O35" s="54"/>
    </row>
    <row r="36" spans="1:15" ht="13.5" thickBot="1">
      <c r="A36" s="51"/>
      <c r="B36" s="34">
        <v>39477</v>
      </c>
      <c r="C36" s="4" t="s">
        <v>33</v>
      </c>
      <c r="D36" s="12">
        <f>Estoque!E36</f>
        <v>50</v>
      </c>
      <c r="E36" s="12">
        <f>'Vendas do Mes'!D38</f>
        <v>35</v>
      </c>
      <c r="F36" s="12">
        <f t="shared" si="0"/>
        <v>15</v>
      </c>
      <c r="G36" s="52" t="str">
        <f t="shared" si="1"/>
        <v>NÃO PRECISA COMPRAR!</v>
      </c>
      <c r="H36" s="53"/>
      <c r="I36" s="4"/>
      <c r="J36" s="55"/>
      <c r="K36" s="4"/>
      <c r="L36" s="4"/>
      <c r="M36" s="4"/>
      <c r="N36" s="4"/>
      <c r="O36" s="6"/>
    </row>
    <row r="37" spans="1:15" ht="13.5" thickTop="1"/>
    <row r="38" spans="1:15">
      <c r="A38" t="s">
        <v>54</v>
      </c>
    </row>
    <row r="39" spans="1:15">
      <c r="A39" t="s">
        <v>74</v>
      </c>
      <c r="C39" t="s">
        <v>76</v>
      </c>
    </row>
    <row r="40" spans="1:15">
      <c r="A40" t="s">
        <v>75</v>
      </c>
      <c r="C40" t="s">
        <v>77</v>
      </c>
    </row>
    <row r="41" spans="1:15">
      <c r="A41" t="s">
        <v>55</v>
      </c>
      <c r="C41" t="s">
        <v>56</v>
      </c>
    </row>
    <row r="42" spans="1:15">
      <c r="A42" t="s">
        <v>57</v>
      </c>
      <c r="C42" t="s">
        <v>58</v>
      </c>
    </row>
    <row r="44" spans="1:15" s="26" customFormat="1" ht="15.75">
      <c r="A44" s="25" t="s">
        <v>81</v>
      </c>
    </row>
    <row r="45" spans="1:15" s="26" customFormat="1">
      <c r="A45" s="26" t="s">
        <v>79</v>
      </c>
    </row>
    <row r="46" spans="1:15" s="26" customFormat="1"/>
    <row r="47" spans="1:15" s="26" customFormat="1"/>
    <row r="48" spans="1:15" s="26" customFormat="1"/>
    <row r="49" spans="1:1" s="26" customFormat="1"/>
    <row r="50" spans="1:1" s="26" customFormat="1"/>
    <row r="51" spans="1:1" s="26" customFormat="1"/>
    <row r="52" spans="1:1" s="26" customFormat="1"/>
    <row r="53" spans="1:1" s="26" customFormat="1"/>
    <row r="54" spans="1:1" s="26" customFormat="1">
      <c r="A54" s="27"/>
    </row>
  </sheetData>
  <mergeCells count="1">
    <mergeCell ref="A1:A36"/>
  </mergeCells>
  <phoneticPr fontId="0" type="noConversion"/>
  <pageMargins left="0.78740157499999996" right="0.78740157499999996" top="0.984251969" bottom="0.984251969" header="0.49212598499999999" footer="0.49212598499999999"/>
  <pageSetup paperSize="9" scale="90" orientation="portrait" horizontalDpi="300" verticalDpi="300" r:id="rId1"/>
  <headerFooter alignWithMargins="0">
    <oddHeader>&amp;CRestante do Estoque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Estoque</vt:lpstr>
      <vt:lpstr>Valores Gastos</vt:lpstr>
      <vt:lpstr>Vendas do Mes</vt:lpstr>
      <vt:lpstr>Restante do Estoque</vt:lpstr>
    </vt:vector>
  </TitlesOfParts>
  <Company>Genius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Genius</dc:creator>
  <cp:lastModifiedBy>Duan Lee Dom</cp:lastModifiedBy>
  <cp:lastPrinted>2000-07-26T17:31:35Z</cp:lastPrinted>
  <dcterms:created xsi:type="dcterms:W3CDTF">1998-11-18T16:15:07Z</dcterms:created>
  <dcterms:modified xsi:type="dcterms:W3CDTF">2024-08-29T00:28:11Z</dcterms:modified>
</cp:coreProperties>
</file>