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duanl\Documents\FATEC\Programação em Microinformática\"/>
    </mc:Choice>
  </mc:AlternateContent>
  <xr:revisionPtr revIDLastSave="0" documentId="13_ncr:1_{91C4C1D7-5DDE-4186-9FC0-353289453427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Planilha1" sheetId="1" r:id="rId1"/>
    <sheet name="Plan1" sheetId="2" r:id="rId2"/>
    <sheet name="Planilha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2" i="3"/>
  <c r="E2" i="2"/>
  <c r="E3" i="2"/>
  <c r="E4" i="2"/>
  <c r="E5" i="2"/>
  <c r="E6" i="2"/>
  <c r="E7" i="2"/>
  <c r="E8" i="2"/>
  <c r="E9" i="2"/>
  <c r="D3" i="2"/>
  <c r="D4" i="2"/>
  <c r="D5" i="2"/>
  <c r="D6" i="2"/>
  <c r="D7" i="2"/>
  <c r="D8" i="2"/>
  <c r="D9" i="2"/>
  <c r="D2" i="2"/>
  <c r="E6" i="1"/>
  <c r="F6" i="1"/>
  <c r="G6" i="1"/>
  <c r="H6" i="1"/>
  <c r="I6" i="1"/>
  <c r="E7" i="1"/>
  <c r="F7" i="1"/>
  <c r="G7" i="1"/>
  <c r="H7" i="1"/>
  <c r="I7" i="1"/>
  <c r="E8" i="1"/>
  <c r="F8" i="1"/>
  <c r="G8" i="1"/>
  <c r="H8" i="1"/>
  <c r="I8" i="1"/>
  <c r="E9" i="1"/>
  <c r="F9" i="1"/>
  <c r="G9" i="1"/>
  <c r="H9" i="1"/>
  <c r="I9" i="1"/>
  <c r="E10" i="1"/>
  <c r="F10" i="1"/>
  <c r="G10" i="1"/>
  <c r="H10" i="1"/>
  <c r="I10" i="1"/>
  <c r="E11" i="1"/>
  <c r="F11" i="1"/>
  <c r="G11" i="1"/>
  <c r="H11" i="1"/>
  <c r="I11" i="1"/>
  <c r="E12" i="1"/>
  <c r="F12" i="1"/>
  <c r="G12" i="1"/>
  <c r="H12" i="1"/>
  <c r="I12" i="1"/>
  <c r="E13" i="1"/>
  <c r="F13" i="1"/>
  <c r="G13" i="1"/>
  <c r="H13" i="1"/>
  <c r="I13" i="1"/>
  <c r="E14" i="1"/>
  <c r="F14" i="1"/>
  <c r="G14" i="1"/>
  <c r="H14" i="1"/>
  <c r="I14" i="1"/>
  <c r="E15" i="1"/>
  <c r="F15" i="1"/>
  <c r="G15" i="1"/>
  <c r="H15" i="1"/>
  <c r="I15" i="1"/>
  <c r="E16" i="1"/>
  <c r="F16" i="1"/>
  <c r="G16" i="1"/>
  <c r="H16" i="1"/>
  <c r="I16" i="1"/>
  <c r="E17" i="1"/>
  <c r="F17" i="1"/>
  <c r="G17" i="1"/>
  <c r="H17" i="1"/>
  <c r="I17" i="1"/>
  <c r="E18" i="1"/>
  <c r="F18" i="1"/>
  <c r="G18" i="1"/>
  <c r="H18" i="1"/>
  <c r="I18" i="1"/>
  <c r="E19" i="1"/>
  <c r="F19" i="1"/>
  <c r="G19" i="1"/>
  <c r="H19" i="1"/>
  <c r="I19" i="1"/>
  <c r="E20" i="1"/>
  <c r="F20" i="1"/>
  <c r="G20" i="1"/>
  <c r="H20" i="1"/>
  <c r="I20" i="1"/>
  <c r="E21" i="1"/>
  <c r="F21" i="1"/>
  <c r="G21" i="1"/>
  <c r="H21" i="1"/>
  <c r="I21" i="1"/>
  <c r="E22" i="1"/>
  <c r="F22" i="1"/>
  <c r="G22" i="1"/>
  <c r="H22" i="1"/>
  <c r="I22" i="1"/>
  <c r="E23" i="1"/>
  <c r="F23" i="1"/>
  <c r="G23" i="1"/>
  <c r="H23" i="1"/>
  <c r="I23" i="1"/>
  <c r="E24" i="1"/>
  <c r="F24" i="1"/>
  <c r="G24" i="1"/>
  <c r="H24" i="1"/>
  <c r="I24" i="1"/>
  <c r="E25" i="1"/>
  <c r="F25" i="1"/>
  <c r="G25" i="1"/>
  <c r="H25" i="1"/>
  <c r="I25" i="1"/>
  <c r="E26" i="1"/>
  <c r="F26" i="1"/>
  <c r="G26" i="1"/>
  <c r="H26" i="1"/>
  <c r="I26" i="1"/>
  <c r="E27" i="1"/>
  <c r="F27" i="1"/>
  <c r="G27" i="1"/>
  <c r="H27" i="1"/>
  <c r="I27" i="1"/>
  <c r="E28" i="1"/>
  <c r="F28" i="1"/>
  <c r="G28" i="1"/>
  <c r="H28" i="1"/>
  <c r="I28" i="1"/>
  <c r="E29" i="1"/>
  <c r="F29" i="1"/>
  <c r="G29" i="1"/>
  <c r="H29" i="1"/>
  <c r="I29" i="1"/>
  <c r="E30" i="1"/>
  <c r="F30" i="1"/>
  <c r="G30" i="1"/>
  <c r="H30" i="1"/>
  <c r="I30" i="1"/>
  <c r="E31" i="1"/>
  <c r="F31" i="1"/>
  <c r="G31" i="1"/>
  <c r="H31" i="1"/>
  <c r="I31" i="1"/>
  <c r="E32" i="1"/>
  <c r="F32" i="1"/>
  <c r="G32" i="1"/>
  <c r="H32" i="1"/>
  <c r="I32" i="1"/>
  <c r="E33" i="1"/>
  <c r="F33" i="1"/>
  <c r="G33" i="1"/>
  <c r="H33" i="1"/>
  <c r="I33" i="1"/>
  <c r="E34" i="1"/>
  <c r="F34" i="1"/>
  <c r="G34" i="1"/>
  <c r="H34" i="1"/>
  <c r="I34" i="1"/>
  <c r="E35" i="1"/>
  <c r="F35" i="1"/>
  <c r="G35" i="1"/>
  <c r="H35" i="1"/>
  <c r="I35" i="1"/>
  <c r="E36" i="1"/>
  <c r="F36" i="1"/>
  <c r="G36" i="1"/>
  <c r="H36" i="1"/>
  <c r="I36" i="1"/>
  <c r="E37" i="1"/>
  <c r="F37" i="1"/>
  <c r="G37" i="1"/>
  <c r="H37" i="1"/>
  <c r="I37" i="1"/>
  <c r="E38" i="1"/>
  <c r="F38" i="1"/>
  <c r="G38" i="1"/>
  <c r="H38" i="1"/>
  <c r="I38" i="1"/>
  <c r="E39" i="1"/>
  <c r="F39" i="1"/>
  <c r="G39" i="1"/>
  <c r="H39" i="1"/>
  <c r="I39" i="1"/>
  <c r="E40" i="1"/>
  <c r="F40" i="1"/>
  <c r="G40" i="1"/>
  <c r="H40" i="1"/>
  <c r="I40" i="1"/>
  <c r="E41" i="1"/>
  <c r="F41" i="1"/>
  <c r="G41" i="1"/>
  <c r="H41" i="1"/>
  <c r="I41" i="1"/>
  <c r="E42" i="1"/>
  <c r="F42" i="1"/>
  <c r="G42" i="1"/>
  <c r="H42" i="1"/>
  <c r="I42" i="1"/>
  <c r="E43" i="1"/>
  <c r="F43" i="1"/>
  <c r="G43" i="1"/>
  <c r="H43" i="1"/>
  <c r="I43" i="1"/>
  <c r="E44" i="1"/>
  <c r="F44" i="1"/>
  <c r="G44" i="1"/>
  <c r="H44" i="1"/>
  <c r="I44" i="1"/>
  <c r="E45" i="1"/>
  <c r="F45" i="1"/>
  <c r="G45" i="1"/>
  <c r="H45" i="1"/>
  <c r="I45" i="1"/>
  <c r="E46" i="1"/>
  <c r="F46" i="1"/>
  <c r="G46" i="1"/>
  <c r="H46" i="1"/>
  <c r="I46" i="1"/>
  <c r="E47" i="1"/>
  <c r="F47" i="1"/>
  <c r="G47" i="1"/>
  <c r="H47" i="1"/>
  <c r="I47" i="1"/>
  <c r="E48" i="1"/>
  <c r="F48" i="1"/>
  <c r="G48" i="1"/>
  <c r="H48" i="1"/>
  <c r="I48" i="1"/>
  <c r="I5" i="1"/>
  <c r="I50" i="1" s="1"/>
  <c r="H5" i="1"/>
  <c r="G5" i="1"/>
  <c r="F5" i="1"/>
  <c r="E5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D3" i="3"/>
  <c r="D4" i="3"/>
  <c r="D5" i="3"/>
  <c r="D6" i="3"/>
  <c r="D7" i="3"/>
  <c r="D8" i="3"/>
  <c r="D9" i="3"/>
  <c r="D2" i="3"/>
  <c r="J32" i="1" l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E50" i="1"/>
  <c r="G50" i="1"/>
  <c r="H50" i="1"/>
  <c r="F50" i="1"/>
  <c r="D53" i="1" l="1"/>
  <c r="E51" i="1"/>
  <c r="D54" i="1"/>
  <c r="I51" i="1" s="1"/>
  <c r="F51" i="1" l="1"/>
  <c r="G51" i="1"/>
  <c r="H51" i="1"/>
  <c r="D55" i="1"/>
</calcChain>
</file>

<file path=xl/sharedStrings.xml><?xml version="1.0" encoding="utf-8"?>
<sst xmlns="http://schemas.openxmlformats.org/spreadsheetml/2006/main" count="115" uniqueCount="115">
  <si>
    <t>EMPRESA XYZ</t>
  </si>
  <si>
    <t>Tipo 01</t>
  </si>
  <si>
    <t>Tipo 02</t>
  </si>
  <si>
    <t>Tipo 03</t>
  </si>
  <si>
    <t>Tipo 04</t>
  </si>
  <si>
    <t>Tipo 05</t>
  </si>
  <si>
    <t>Data</t>
  </si>
  <si>
    <t>Descrição</t>
  </si>
  <si>
    <t>Tipo</t>
  </si>
  <si>
    <t>Valor</t>
  </si>
  <si>
    <t>Entradas.</t>
  </si>
  <si>
    <t xml:space="preserve"> Funcionários</t>
  </si>
  <si>
    <t>Fixos</t>
  </si>
  <si>
    <t>Pessoais</t>
  </si>
  <si>
    <t>Investimento</t>
  </si>
  <si>
    <t>Saldo</t>
  </si>
  <si>
    <t>Saldo Anterior</t>
  </si>
  <si>
    <t>MENSALIDADE ISABEL</t>
  </si>
  <si>
    <t>MENSALIDADE JOAQUIM</t>
  </si>
  <si>
    <t>MENSALIDADE VALQUIRIA</t>
  </si>
  <si>
    <t>IMPOSTO - Fundo de Garantia</t>
  </si>
  <si>
    <t>GASOLINA</t>
  </si>
  <si>
    <t>MENSALIDADE LEONARDO</t>
  </si>
  <si>
    <t>MENSALIDADE MARCIO</t>
  </si>
  <si>
    <t>MENSALIDADE CARLA</t>
  </si>
  <si>
    <t>PAGAMENTO SECRETARIA 1</t>
  </si>
  <si>
    <t>MÉDICO</t>
  </si>
  <si>
    <t>MENSALIDADE MARISA</t>
  </si>
  <si>
    <t>PAGTO DO PROFESSOR ADALTON</t>
  </si>
  <si>
    <t>PAGTO DO PROFESSOR MARCOS</t>
  </si>
  <si>
    <t>PAGAMENTO SECRETARIA 2</t>
  </si>
  <si>
    <t>PAGAMENTO SECRETARIA 3</t>
  </si>
  <si>
    <t>PAGAMENTO D/GUARDA NOT.</t>
  </si>
  <si>
    <t>COMPRA DE PRESENTE</t>
  </si>
  <si>
    <t>ALUGUEL DA ESCOLA</t>
  </si>
  <si>
    <t xml:space="preserve">CONTRIBUIÇÃO SOCIAL </t>
  </si>
  <si>
    <t>INSS</t>
  </si>
  <si>
    <t>SUPERMERCADO</t>
  </si>
  <si>
    <t>MENSALIDADE RENATA</t>
  </si>
  <si>
    <t>MENSALIDADE PATRICIA</t>
  </si>
  <si>
    <t>MENSALIDADE JONAS</t>
  </si>
  <si>
    <t xml:space="preserve"> PIS</t>
  </si>
  <si>
    <t>PREFEITURA</t>
  </si>
  <si>
    <t>ENCADERNAÇÃO</t>
  </si>
  <si>
    <t>IPVA CARRO</t>
  </si>
  <si>
    <t>MENSALIDADE JOEL</t>
  </si>
  <si>
    <t>MERCADO</t>
  </si>
  <si>
    <t>MENSALIDADE BENEDITA</t>
  </si>
  <si>
    <t>COMPRA DE COMPUTADOR P/ ESCOLA</t>
  </si>
  <si>
    <t>JANTAR RESTAURANTE</t>
  </si>
  <si>
    <t>CONSERTO ESPREMEDOR DE FRUTAS</t>
  </si>
  <si>
    <t>VENDA COMPUTADOR</t>
  </si>
  <si>
    <t>COMPRA DE CD's</t>
  </si>
  <si>
    <t>CONTA TELEFONE</t>
  </si>
  <si>
    <t>GASTOS ESCOLA</t>
  </si>
  <si>
    <t>DESPESAS C/ FARMACIA</t>
  </si>
  <si>
    <t>CONTA DE LUZ</t>
  </si>
  <si>
    <t>CONTRIBUIÇÃO SOCIAL</t>
  </si>
  <si>
    <t>ALMOCO RESTAURANTE</t>
  </si>
  <si>
    <t>TOTAL</t>
  </si>
  <si>
    <t>% Sobre Total</t>
  </si>
  <si>
    <t>TOTAL ENTRADAS</t>
  </si>
  <si>
    <t>TOTAL SAIDAS</t>
  </si>
  <si>
    <t>SALDO</t>
  </si>
  <si>
    <t>ANA</t>
  </si>
  <si>
    <t>BIA</t>
  </si>
  <si>
    <t>VANIA</t>
  </si>
  <si>
    <t>CARLOS</t>
  </si>
  <si>
    <t>JONAS</t>
  </si>
  <si>
    <t>RITA</t>
  </si>
  <si>
    <t>VERONICA</t>
  </si>
  <si>
    <t>VITOR</t>
  </si>
  <si>
    <t>NOME</t>
  </si>
  <si>
    <t>PESO</t>
  </si>
  <si>
    <t>ALTURA</t>
  </si>
  <si>
    <t>IMC</t>
  </si>
  <si>
    <t>RESULTADO</t>
  </si>
  <si>
    <t>TABELA IMC</t>
  </si>
  <si>
    <t>MENOR QUE 16 = ANOREXICO</t>
  </si>
  <si>
    <t>MENOR QUE 20 = ABAIXO DO PESO</t>
  </si>
  <si>
    <t>MENOR QUE 25 = NORMAL</t>
  </si>
  <si>
    <t>MENOR QUE 29 = ACIMA DO PESO</t>
  </si>
  <si>
    <t>MENOR QUE 34 = OBESIDADE GRAU 1</t>
  </si>
  <si>
    <t>MENOR QUE 39 = OBESIDADE GRAU 2</t>
  </si>
  <si>
    <t>MAIOR OU IGUAL A 39 = OBESIDADE MORBIDA</t>
  </si>
  <si>
    <t>PRODUTOS</t>
  </si>
  <si>
    <t>CAMA</t>
  </si>
  <si>
    <t>SOFA</t>
  </si>
  <si>
    <t>MESA</t>
  </si>
  <si>
    <t>RACK</t>
  </si>
  <si>
    <t>CADEIRA</t>
  </si>
  <si>
    <t>PUF</t>
  </si>
  <si>
    <t>ARMARIO</t>
  </si>
  <si>
    <t>CRIADO MUDO</t>
  </si>
  <si>
    <t>FABRICAÇÃO</t>
  </si>
  <si>
    <t>DEFEITO</t>
  </si>
  <si>
    <t>% DEFEITOS</t>
  </si>
  <si>
    <t>ACRESCIMO PRODUÇÃO</t>
  </si>
  <si>
    <t>SE O A % DE DEFEITOS FOR MENOR QUE 5%; ENTÃO CALCULE O ACRESCIMO A PRODUÇÃO A 10 UNIDADES; PORÉM SE A % DE DEFEITOS FOR ENTRE 5% E 10%; CALCULE O ACRESCIMO DE PRODUÇÃO EM 20 UNIDADES; SE A % D DEFEITOS FOR ENTRE 10% E 20%; CALCULE O ACRESCIMO DE 30 UNIDADES NA PRODUÇÃO; SE A % DEFEITOS FOR SUPERIOR A 20%; ENTÃO FECHE A FABRICA.</t>
  </si>
  <si>
    <t>ANOREXICO(A)</t>
  </si>
  <si>
    <t>ACIMA DO PESO</t>
  </si>
  <si>
    <t xml:space="preserve">NORMAL </t>
  </si>
  <si>
    <t>ABAIXO DO PESO</t>
  </si>
  <si>
    <t>OBES GRAU 1</t>
  </si>
  <si>
    <t>OBES GRAU2</t>
  </si>
  <si>
    <t>OBES MORBIDA</t>
  </si>
  <si>
    <t>TABELA DE ACRESCIMOS</t>
  </si>
  <si>
    <t>&lt;5%</t>
  </si>
  <si>
    <t>&lt;10%</t>
  </si>
  <si>
    <t>&lt;20%</t>
  </si>
  <si>
    <t>&gt;=20%</t>
  </si>
  <si>
    <t>FECHE A FABRICA</t>
  </si>
  <si>
    <t>Janeiro / 2023</t>
  </si>
  <si>
    <t>INTERNET</t>
  </si>
  <si>
    <t>PGTO 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</si>
</sst>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64" formatCode="_-&quot;R$&quot;* #,##0.00_-;\-&quot;R$&quot;* #,##0.00_-;_-&quot;R$&quot;* &quot;-&quot;??_-;_-@_-"/>
    <numFmt numFmtId="165" formatCode="dd"/>
    <numFmt numFmtId="166" formatCode="&quot;R$&quot;#,##0.00;[Red]&quot;R$&quot;\-#,##0.00"/>
    <numFmt numFmtId="167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4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sz val="10"/>
      <color indexed="10"/>
      <name val="Times New Roman"/>
      <family val="1"/>
    </font>
    <font>
      <sz val="10"/>
      <color indexed="10"/>
      <name val="Arial"/>
      <family val="2"/>
    </font>
    <font>
      <b/>
      <sz val="10"/>
      <color indexed="10"/>
      <name val="Times New Roman"/>
      <family val="1"/>
    </font>
    <font>
      <sz val="10"/>
      <name val="Courier New"/>
      <family val="3"/>
    </font>
    <font>
      <sz val="10"/>
      <color indexed="56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5">
    <xf numFmtId="0" fontId="0" fillId="0" borderId="0" xfId="0"/>
    <xf numFmtId="164" fontId="0" fillId="0" borderId="2" xfId="1" applyFont="1" applyBorder="1"/>
    <xf numFmtId="165" fontId="4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164" fontId="4" fillId="0" borderId="1" xfId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164" fontId="4" fillId="0" borderId="2" xfId="1" applyFont="1" applyBorder="1" applyAlignment="1">
      <alignment horizontal="center"/>
    </xf>
    <xf numFmtId="49" fontId="6" fillId="0" borderId="1" xfId="0" applyNumberFormat="1" applyFont="1" applyBorder="1" applyAlignment="1">
      <alignment horizontal="center"/>
    </xf>
    <xf numFmtId="49" fontId="6" fillId="0" borderId="1" xfId="0" quotePrefix="1" applyNumberFormat="1" applyFont="1" applyBorder="1" applyAlignment="1">
      <alignment horizontal="center"/>
    </xf>
    <xf numFmtId="164" fontId="7" fillId="0" borderId="2" xfId="1" applyFont="1" applyBorder="1" applyAlignment="1">
      <alignment horizontal="center"/>
    </xf>
    <xf numFmtId="165" fontId="6" fillId="0" borderId="1" xfId="0" applyNumberFormat="1" applyFont="1" applyBorder="1"/>
    <xf numFmtId="0" fontId="6" fillId="0" borderId="1" xfId="0" applyFont="1" applyBorder="1"/>
    <xf numFmtId="164" fontId="6" fillId="0" borderId="1" xfId="1" applyFont="1" applyBorder="1"/>
    <xf numFmtId="164" fontId="6" fillId="0" borderId="1" xfId="1" applyFont="1" applyBorder="1" applyProtection="1"/>
    <xf numFmtId="165" fontId="9" fillId="0" borderId="1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2" fontId="6" fillId="0" borderId="1" xfId="0" quotePrefix="1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64" fontId="0" fillId="0" borderId="1" xfId="1" applyFont="1" applyBorder="1"/>
    <xf numFmtId="49" fontId="4" fillId="3" borderId="1" xfId="0" applyNumberFormat="1" applyFont="1" applyFill="1" applyBorder="1" applyAlignment="1">
      <alignment horizontal="center"/>
    </xf>
    <xf numFmtId="0" fontId="6" fillId="3" borderId="1" xfId="0" applyFont="1" applyFill="1" applyBorder="1"/>
    <xf numFmtId="49" fontId="9" fillId="3" borderId="1" xfId="0" applyNumberFormat="1" applyFont="1" applyFill="1" applyBorder="1" applyAlignment="1">
      <alignment horizontal="center"/>
    </xf>
    <xf numFmtId="0" fontId="2" fillId="3" borderId="1" xfId="0" applyFont="1" applyFill="1" applyBorder="1"/>
    <xf numFmtId="0" fontId="0" fillId="0" borderId="4" xfId="0" applyBorder="1"/>
    <xf numFmtId="0" fontId="12" fillId="2" borderId="4" xfId="0" applyFont="1" applyFill="1" applyBorder="1" applyAlignment="1">
      <alignment horizontal="center"/>
    </xf>
    <xf numFmtId="165" fontId="6" fillId="3" borderId="1" xfId="0" applyNumberFormat="1" applyFont="1" applyFill="1" applyBorder="1"/>
    <xf numFmtId="164" fontId="6" fillId="3" borderId="1" xfId="1" applyFont="1" applyFill="1" applyBorder="1"/>
    <xf numFmtId="0" fontId="0" fillId="3" borderId="0" xfId="0" applyFill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2" fontId="0" fillId="0" borderId="4" xfId="0" applyNumberFormat="1" applyBorder="1"/>
    <xf numFmtId="167" fontId="0" fillId="0" borderId="4" xfId="2" applyNumberFormat="1" applyFont="1" applyBorder="1"/>
    <xf numFmtId="166" fontId="7" fillId="3" borderId="1" xfId="0" applyNumberFormat="1" applyFont="1" applyFill="1" applyBorder="1"/>
    <xf numFmtId="2" fontId="7" fillId="3" borderId="1" xfId="0" applyNumberFormat="1" applyFont="1" applyFill="1" applyBorder="1"/>
    <xf numFmtId="164" fontId="9" fillId="3" borderId="1" xfId="1" applyFont="1" applyFill="1" applyBorder="1" applyAlignment="1">
      <alignment horizontal="center"/>
    </xf>
    <xf numFmtId="164" fontId="2" fillId="3" borderId="3" xfId="1" applyFont="1" applyFill="1" applyBorder="1"/>
    <xf numFmtId="165" fontId="10" fillId="3" borderId="1" xfId="0" applyNumberFormat="1" applyFont="1" applyFill="1" applyBorder="1" applyAlignment="1">
      <alignment horizontal="right"/>
    </xf>
    <xf numFmtId="0" fontId="10" fillId="3" borderId="1" xfId="0" applyFont="1" applyFill="1" applyBorder="1"/>
    <xf numFmtId="166" fontId="10" fillId="3" borderId="1" xfId="0" applyNumberFormat="1" applyFont="1" applyFill="1" applyBorder="1" applyAlignment="1">
      <alignment horizontal="right"/>
    </xf>
    <xf numFmtId="166" fontId="10" fillId="3" borderId="1" xfId="0" applyNumberFormat="1" applyFont="1" applyFill="1" applyBorder="1"/>
    <xf numFmtId="164" fontId="6" fillId="3" borderId="3" xfId="1" applyFont="1" applyFill="1" applyBorder="1"/>
    <xf numFmtId="0" fontId="10" fillId="3" borderId="3" xfId="0" applyFont="1" applyFill="1" applyBorder="1"/>
    <xf numFmtId="164" fontId="8" fillId="3" borderId="16" xfId="1" applyFont="1" applyFill="1" applyBorder="1"/>
    <xf numFmtId="164" fontId="2" fillId="3" borderId="4" xfId="1" applyFont="1" applyFill="1" applyBorder="1"/>
    <xf numFmtId="164" fontId="6" fillId="3" borderId="19" xfId="1" applyFont="1" applyFill="1" applyBorder="1"/>
    <xf numFmtId="166" fontId="6" fillId="3" borderId="20" xfId="0" applyNumberFormat="1" applyFont="1" applyFill="1" applyBorder="1"/>
    <xf numFmtId="0" fontId="2" fillId="3" borderId="3" xfId="0" applyFont="1" applyFill="1" applyBorder="1"/>
    <xf numFmtId="0" fontId="11" fillId="3" borderId="3" xfId="0" applyFont="1" applyFill="1" applyBorder="1"/>
    <xf numFmtId="164" fontId="8" fillId="4" borderId="23" xfId="1" applyFont="1" applyFill="1" applyBorder="1"/>
    <xf numFmtId="0" fontId="0" fillId="3" borderId="22" xfId="0" applyFill="1" applyBorder="1"/>
    <xf numFmtId="49" fontId="7" fillId="3" borderId="19" xfId="0" applyNumberFormat="1" applyFont="1" applyFill="1" applyBorder="1" applyAlignment="1">
      <alignment horizontal="center"/>
    </xf>
    <xf numFmtId="166" fontId="7" fillId="3" borderId="19" xfId="0" applyNumberFormat="1" applyFont="1" applyFill="1" applyBorder="1"/>
    <xf numFmtId="166" fontId="7" fillId="3" borderId="25" xfId="0" applyNumberFormat="1" applyFont="1" applyFill="1" applyBorder="1"/>
    <xf numFmtId="2" fontId="7" fillId="3" borderId="19" xfId="0" applyNumberFormat="1" applyFont="1" applyFill="1" applyBorder="1"/>
    <xf numFmtId="0" fontId="6" fillId="3" borderId="17" xfId="0" applyFont="1" applyFill="1" applyBorder="1"/>
    <xf numFmtId="166" fontId="6" fillId="3" borderId="24" xfId="0" applyNumberFormat="1" applyFont="1" applyFill="1" applyBorder="1"/>
    <xf numFmtId="166" fontId="6" fillId="3" borderId="18" xfId="0" applyNumberFormat="1" applyFont="1" applyFill="1" applyBorder="1"/>
    <xf numFmtId="167" fontId="7" fillId="4" borderId="29" xfId="0" applyNumberFormat="1" applyFont="1" applyFill="1" applyBorder="1"/>
    <xf numFmtId="164" fontId="8" fillId="3" borderId="30" xfId="1" applyFont="1" applyFill="1" applyBorder="1"/>
    <xf numFmtId="164" fontId="9" fillId="0" borderId="2" xfId="1" applyFont="1" applyBorder="1" applyAlignment="1">
      <alignment horizontal="center"/>
    </xf>
    <xf numFmtId="44" fontId="8" fillId="4" borderId="2" xfId="1" applyNumberFormat="1" applyFont="1" applyFill="1" applyBorder="1"/>
    <xf numFmtId="166" fontId="7" fillId="5" borderId="27" xfId="0" applyNumberFormat="1" applyFont="1" applyFill="1" applyBorder="1"/>
    <xf numFmtId="166" fontId="7" fillId="5" borderId="28" xfId="0" applyNumberFormat="1" applyFont="1" applyFill="1" applyBorder="1"/>
    <xf numFmtId="166" fontId="7" fillId="5" borderId="26" xfId="0" applyNumberFormat="1" applyFont="1" applyFill="1" applyBorder="1"/>
    <xf numFmtId="166" fontId="7" fillId="5" borderId="31" xfId="0" applyNumberFormat="1" applyFont="1" applyFill="1" applyBorder="1"/>
    <xf numFmtId="164" fontId="8" fillId="5" borderId="21" xfId="1" applyFont="1" applyFill="1" applyBorder="1"/>
    <xf numFmtId="166" fontId="7" fillId="6" borderId="29" xfId="0" applyNumberFormat="1" applyFont="1" applyFill="1" applyBorder="1"/>
    <xf numFmtId="164" fontId="8" fillId="6" borderId="21" xfId="1" applyFont="1" applyFill="1" applyBorder="1"/>
    <xf numFmtId="0" fontId="13" fillId="0" borderId="0" xfId="0" applyFont="1"/>
    <xf numFmtId="164" fontId="3" fillId="0" borderId="1" xfId="1" applyFont="1" applyBorder="1" applyAlignment="1">
      <alignment horizontal="center" vertical="center"/>
    </xf>
    <xf numFmtId="164" fontId="2" fillId="0" borderId="1" xfId="1" applyFont="1" applyBorder="1" applyAlignment="1">
      <alignment horizontal="center" vertical="center"/>
    </xf>
    <xf numFmtId="166" fontId="10" fillId="3" borderId="1" xfId="0" applyNumberFormat="1" applyFont="1" applyFill="1" applyBorder="1" applyAlignment="1">
      <alignment horizontal="left"/>
    </xf>
    <xf numFmtId="166" fontId="10" fillId="3" borderId="17" xfId="0" applyNumberFormat="1" applyFont="1" applyFill="1" applyBorder="1" applyAlignment="1">
      <alignment horizontal="left"/>
    </xf>
    <xf numFmtId="0" fontId="12" fillId="2" borderId="13" xfId="0" applyFont="1" applyFill="1" applyBorder="1" applyAlignment="1">
      <alignment horizontal="center"/>
    </xf>
    <xf numFmtId="0" fontId="12" fillId="2" borderId="14" xfId="0" applyFont="1" applyFill="1" applyBorder="1" applyAlignment="1">
      <alignment horizontal="center"/>
    </xf>
    <xf numFmtId="0" fontId="12" fillId="2" borderId="15" xfId="0" applyFont="1" applyFill="1" applyBorder="1" applyAlignment="1">
      <alignment horizontal="center"/>
    </xf>
    <xf numFmtId="0" fontId="0" fillId="2" borderId="0" xfId="0" applyFill="1" applyAlignment="1">
      <alignment horizontal="center" wrapText="1"/>
    </xf>
    <xf numFmtId="0" fontId="0" fillId="0" borderId="4" xfId="0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6"/>
  <sheetViews>
    <sheetView showZeros="0" zoomScale="106" zoomScaleNormal="106" workbookViewId="0">
      <selection activeCell="D55" sqref="D55"/>
    </sheetView>
  </sheetViews>
  <sheetFormatPr defaultRowHeight="15" x14ac:dyDescent="0.25"/>
  <cols>
    <col min="1" max="1" width="5.28515625" style="10" customWidth="1"/>
    <col min="2" max="2" width="30" style="11" customWidth="1"/>
    <col min="3" max="3" width="4.7109375" style="21" customWidth="1"/>
    <col min="4" max="4" width="13.28515625" style="12" bestFit="1" customWidth="1"/>
    <col min="5" max="6" width="10.85546875" style="11" customWidth="1"/>
    <col min="7" max="7" width="9.85546875" style="11" customWidth="1"/>
    <col min="8" max="8" width="9.85546875" style="11" bestFit="1" customWidth="1"/>
    <col min="9" max="9" width="10.7109375" style="11" customWidth="1"/>
    <col min="10" max="10" width="21.28515625" style="19" customWidth="1"/>
  </cols>
  <sheetData>
    <row r="1" spans="1:10" ht="19.5" x14ac:dyDescent="0.25">
      <c r="A1" s="76" t="s">
        <v>0</v>
      </c>
      <c r="B1" s="77"/>
      <c r="C1" s="77"/>
      <c r="D1" s="77"/>
      <c r="E1" s="77"/>
      <c r="F1" s="77"/>
      <c r="G1" s="77"/>
      <c r="H1" s="77"/>
      <c r="I1" s="77"/>
      <c r="J1" s="1"/>
    </row>
    <row r="2" spans="1:10" x14ac:dyDescent="0.25">
      <c r="A2" s="2"/>
      <c r="B2" s="3" t="s">
        <v>112</v>
      </c>
      <c r="C2" s="20"/>
      <c r="D2" s="4"/>
      <c r="E2" s="5" t="s">
        <v>1</v>
      </c>
      <c r="F2" s="5" t="s">
        <v>2</v>
      </c>
      <c r="G2" s="5" t="s">
        <v>3</v>
      </c>
      <c r="H2" s="5" t="s">
        <v>4</v>
      </c>
      <c r="I2" s="5" t="s">
        <v>5</v>
      </c>
      <c r="J2" s="6"/>
    </row>
    <row r="3" spans="1:10" x14ac:dyDescent="0.25">
      <c r="A3" s="2" t="s">
        <v>6</v>
      </c>
      <c r="B3" s="5" t="s">
        <v>7</v>
      </c>
      <c r="C3" s="20" t="s">
        <v>8</v>
      </c>
      <c r="D3" s="4" t="s">
        <v>9</v>
      </c>
      <c r="E3" s="7" t="s">
        <v>10</v>
      </c>
      <c r="F3" s="8" t="s">
        <v>11</v>
      </c>
      <c r="G3" s="7" t="s">
        <v>12</v>
      </c>
      <c r="H3" s="7" t="s">
        <v>13</v>
      </c>
      <c r="I3" s="7" t="s">
        <v>14</v>
      </c>
      <c r="J3" s="9" t="s">
        <v>15</v>
      </c>
    </row>
    <row r="4" spans="1:10" x14ac:dyDescent="0.25">
      <c r="A4" s="10">
        <v>1</v>
      </c>
      <c r="B4" s="5" t="s">
        <v>16</v>
      </c>
      <c r="C4" s="20"/>
      <c r="D4" s="4"/>
      <c r="E4" s="7"/>
      <c r="F4" s="8"/>
      <c r="G4" s="7"/>
      <c r="H4" s="7"/>
      <c r="I4" s="7"/>
      <c r="J4" s="66">
        <v>1259</v>
      </c>
    </row>
    <row r="5" spans="1:10" s="28" customFormat="1" x14ac:dyDescent="0.25">
      <c r="A5" s="26">
        <v>4</v>
      </c>
      <c r="B5" s="21" t="s">
        <v>17</v>
      </c>
      <c r="C5" s="21">
        <v>1</v>
      </c>
      <c r="D5" s="27">
        <v>250</v>
      </c>
      <c r="E5" s="39">
        <f>IF(C5=1,D5,0)</f>
        <v>250</v>
      </c>
      <c r="F5" s="39">
        <f>IF(C5=2,D5,0)</f>
        <v>0</v>
      </c>
      <c r="G5" s="39">
        <f>IF(C5=3,D5,0)</f>
        <v>0</v>
      </c>
      <c r="H5" s="39">
        <f>IF(C5=4,D5,0)</f>
        <v>0</v>
      </c>
      <c r="I5" s="40">
        <f>IF(C5=5,D5,0)</f>
        <v>0</v>
      </c>
      <c r="J5" s="67">
        <f>J4+E5-F5-G5-H5-I5</f>
        <v>1509</v>
      </c>
    </row>
    <row r="6" spans="1:10" x14ac:dyDescent="0.25">
      <c r="A6" s="10">
        <v>5</v>
      </c>
      <c r="B6" s="11" t="s">
        <v>18</v>
      </c>
      <c r="C6" s="21">
        <v>1</v>
      </c>
      <c r="D6" s="12">
        <v>359</v>
      </c>
      <c r="E6" s="39">
        <f t="shared" ref="E6:E48" si="0">IF(C6=1,D6,0)</f>
        <v>359</v>
      </c>
      <c r="F6" s="39">
        <f t="shared" ref="F6:F48" si="1">IF(C6=2,D6,0)</f>
        <v>0</v>
      </c>
      <c r="G6" s="39">
        <f t="shared" ref="G6:G48" si="2">IF(C6=3,D6,0)</f>
        <v>0</v>
      </c>
      <c r="H6" s="39">
        <f t="shared" ref="H6:H48" si="3">IF(C6=4,D6,0)</f>
        <v>0</v>
      </c>
      <c r="I6" s="40">
        <f t="shared" ref="I6:I48" si="4">IF(C6=5,D6,0)</f>
        <v>0</v>
      </c>
      <c r="J6" s="67">
        <f t="shared" ref="J6:J48" si="5">J5+E6-F6-G6-H6-I6</f>
        <v>1868</v>
      </c>
    </row>
    <row r="7" spans="1:10" x14ac:dyDescent="0.25">
      <c r="A7" s="10">
        <v>5</v>
      </c>
      <c r="B7" s="11" t="s">
        <v>19</v>
      </c>
      <c r="C7" s="21">
        <v>1</v>
      </c>
      <c r="D7" s="13">
        <v>259</v>
      </c>
      <c r="E7" s="39">
        <f t="shared" si="0"/>
        <v>259</v>
      </c>
      <c r="F7" s="39">
        <f t="shared" si="1"/>
        <v>0</v>
      </c>
      <c r="G7" s="39">
        <f t="shared" si="2"/>
        <v>0</v>
      </c>
      <c r="H7" s="39">
        <f t="shared" si="3"/>
        <v>0</v>
      </c>
      <c r="I7" s="40">
        <f t="shared" si="4"/>
        <v>0</v>
      </c>
      <c r="J7" s="67">
        <f t="shared" si="5"/>
        <v>2127</v>
      </c>
    </row>
    <row r="8" spans="1:10" x14ac:dyDescent="0.25">
      <c r="A8" s="10">
        <v>5</v>
      </c>
      <c r="B8" s="11" t="s">
        <v>20</v>
      </c>
      <c r="C8" s="21">
        <v>3</v>
      </c>
      <c r="D8" s="12">
        <v>125</v>
      </c>
      <c r="E8" s="39">
        <f t="shared" si="0"/>
        <v>0</v>
      </c>
      <c r="F8" s="39">
        <f t="shared" si="1"/>
        <v>0</v>
      </c>
      <c r="G8" s="39">
        <f t="shared" si="2"/>
        <v>125</v>
      </c>
      <c r="H8" s="39">
        <f t="shared" si="3"/>
        <v>0</v>
      </c>
      <c r="I8" s="40">
        <f t="shared" si="4"/>
        <v>0</v>
      </c>
      <c r="J8" s="67">
        <f t="shared" si="5"/>
        <v>2002</v>
      </c>
    </row>
    <row r="9" spans="1:10" x14ac:dyDescent="0.25">
      <c r="A9" s="10">
        <v>5</v>
      </c>
      <c r="B9" s="11" t="s">
        <v>21</v>
      </c>
      <c r="C9" s="21">
        <v>4</v>
      </c>
      <c r="D9" s="12">
        <v>100</v>
      </c>
      <c r="E9" s="39">
        <f t="shared" si="0"/>
        <v>0</v>
      </c>
      <c r="F9" s="39">
        <f t="shared" si="1"/>
        <v>0</v>
      </c>
      <c r="G9" s="39">
        <f t="shared" si="2"/>
        <v>0</v>
      </c>
      <c r="H9" s="39">
        <f t="shared" si="3"/>
        <v>100</v>
      </c>
      <c r="I9" s="40">
        <f t="shared" si="4"/>
        <v>0</v>
      </c>
      <c r="J9" s="67">
        <f t="shared" si="5"/>
        <v>1902</v>
      </c>
    </row>
    <row r="10" spans="1:10" x14ac:dyDescent="0.25">
      <c r="A10" s="10">
        <v>8</v>
      </c>
      <c r="B10" s="11" t="s">
        <v>22</v>
      </c>
      <c r="C10" s="21">
        <v>1</v>
      </c>
      <c r="D10" s="12">
        <v>358</v>
      </c>
      <c r="E10" s="39">
        <f t="shared" si="0"/>
        <v>358</v>
      </c>
      <c r="F10" s="39">
        <f t="shared" si="1"/>
        <v>0</v>
      </c>
      <c r="G10" s="39">
        <f t="shared" si="2"/>
        <v>0</v>
      </c>
      <c r="H10" s="39">
        <f t="shared" si="3"/>
        <v>0</v>
      </c>
      <c r="I10" s="40">
        <f t="shared" si="4"/>
        <v>0</v>
      </c>
      <c r="J10" s="67">
        <f t="shared" si="5"/>
        <v>2260</v>
      </c>
    </row>
    <row r="11" spans="1:10" x14ac:dyDescent="0.25">
      <c r="A11" s="10">
        <v>8</v>
      </c>
      <c r="B11" s="11" t="s">
        <v>23</v>
      </c>
      <c r="C11" s="21">
        <v>1</v>
      </c>
      <c r="D11" s="12">
        <v>249</v>
      </c>
      <c r="E11" s="39">
        <f t="shared" si="0"/>
        <v>249</v>
      </c>
      <c r="F11" s="39">
        <f t="shared" si="1"/>
        <v>0</v>
      </c>
      <c r="G11" s="39">
        <f t="shared" si="2"/>
        <v>0</v>
      </c>
      <c r="H11" s="39">
        <f t="shared" si="3"/>
        <v>0</v>
      </c>
      <c r="I11" s="40">
        <f t="shared" si="4"/>
        <v>0</v>
      </c>
      <c r="J11" s="67">
        <f t="shared" si="5"/>
        <v>2509</v>
      </c>
    </row>
    <row r="12" spans="1:10" x14ac:dyDescent="0.25">
      <c r="A12" s="10">
        <v>8</v>
      </c>
      <c r="B12" s="11" t="s">
        <v>24</v>
      </c>
      <c r="C12" s="21">
        <v>1</v>
      </c>
      <c r="D12" s="12">
        <v>199</v>
      </c>
      <c r="E12" s="39">
        <f t="shared" si="0"/>
        <v>199</v>
      </c>
      <c r="F12" s="39">
        <f t="shared" si="1"/>
        <v>0</v>
      </c>
      <c r="G12" s="39">
        <f t="shared" si="2"/>
        <v>0</v>
      </c>
      <c r="H12" s="39">
        <f t="shared" si="3"/>
        <v>0</v>
      </c>
      <c r="I12" s="40">
        <f t="shared" si="4"/>
        <v>0</v>
      </c>
      <c r="J12" s="67">
        <f t="shared" si="5"/>
        <v>2708</v>
      </c>
    </row>
    <row r="13" spans="1:10" x14ac:dyDescent="0.25">
      <c r="A13" s="10">
        <v>8</v>
      </c>
      <c r="B13" s="11" t="s">
        <v>25</v>
      </c>
      <c r="C13" s="21">
        <v>2</v>
      </c>
      <c r="D13" s="12">
        <v>1500</v>
      </c>
      <c r="E13" s="39">
        <f t="shared" si="0"/>
        <v>0</v>
      </c>
      <c r="F13" s="39">
        <f t="shared" si="1"/>
        <v>1500</v>
      </c>
      <c r="G13" s="39">
        <f t="shared" si="2"/>
        <v>0</v>
      </c>
      <c r="H13" s="39">
        <f t="shared" si="3"/>
        <v>0</v>
      </c>
      <c r="I13" s="40">
        <f t="shared" si="4"/>
        <v>0</v>
      </c>
      <c r="J13" s="67">
        <f t="shared" si="5"/>
        <v>1208</v>
      </c>
    </row>
    <row r="14" spans="1:10" x14ac:dyDescent="0.25">
      <c r="A14" s="10">
        <v>8</v>
      </c>
      <c r="B14" s="11" t="s">
        <v>26</v>
      </c>
      <c r="C14" s="21">
        <v>4</v>
      </c>
      <c r="D14" s="12">
        <v>350</v>
      </c>
      <c r="E14" s="39">
        <f t="shared" si="0"/>
        <v>0</v>
      </c>
      <c r="F14" s="39">
        <f t="shared" si="1"/>
        <v>0</v>
      </c>
      <c r="G14" s="39">
        <f t="shared" si="2"/>
        <v>0</v>
      </c>
      <c r="H14" s="39">
        <f t="shared" si="3"/>
        <v>350</v>
      </c>
      <c r="I14" s="40">
        <f t="shared" si="4"/>
        <v>0</v>
      </c>
      <c r="J14" s="67">
        <f t="shared" si="5"/>
        <v>858</v>
      </c>
    </row>
    <row r="15" spans="1:10" x14ac:dyDescent="0.25">
      <c r="A15" s="10">
        <v>9</v>
      </c>
      <c r="B15" s="11" t="s">
        <v>27</v>
      </c>
      <c r="C15" s="21">
        <v>1</v>
      </c>
      <c r="D15" s="12">
        <v>219</v>
      </c>
      <c r="E15" s="39">
        <f t="shared" si="0"/>
        <v>219</v>
      </c>
      <c r="F15" s="39">
        <f t="shared" si="1"/>
        <v>0</v>
      </c>
      <c r="G15" s="39">
        <f t="shared" si="2"/>
        <v>0</v>
      </c>
      <c r="H15" s="39">
        <f t="shared" si="3"/>
        <v>0</v>
      </c>
      <c r="I15" s="40">
        <f t="shared" si="4"/>
        <v>0</v>
      </c>
      <c r="J15" s="67">
        <f t="shared" si="5"/>
        <v>1077</v>
      </c>
    </row>
    <row r="16" spans="1:10" x14ac:dyDescent="0.25">
      <c r="A16" s="10">
        <v>9</v>
      </c>
      <c r="B16" s="11" t="s">
        <v>28</v>
      </c>
      <c r="C16" s="21">
        <v>2</v>
      </c>
      <c r="D16" s="12">
        <v>2500</v>
      </c>
      <c r="E16" s="39">
        <f t="shared" si="0"/>
        <v>0</v>
      </c>
      <c r="F16" s="39">
        <f t="shared" si="1"/>
        <v>2500</v>
      </c>
      <c r="G16" s="39">
        <f t="shared" si="2"/>
        <v>0</v>
      </c>
      <c r="H16" s="39">
        <f t="shared" si="3"/>
        <v>0</v>
      </c>
      <c r="I16" s="40">
        <f t="shared" si="4"/>
        <v>0</v>
      </c>
      <c r="J16" s="67">
        <f t="shared" si="5"/>
        <v>-1423</v>
      </c>
    </row>
    <row r="17" spans="1:10" x14ac:dyDescent="0.25">
      <c r="A17" s="10">
        <v>9</v>
      </c>
      <c r="B17" s="11" t="s">
        <v>29</v>
      </c>
      <c r="C17" s="21">
        <v>2</v>
      </c>
      <c r="D17" s="12">
        <v>1850</v>
      </c>
      <c r="E17" s="39">
        <f t="shared" si="0"/>
        <v>0</v>
      </c>
      <c r="F17" s="39">
        <f t="shared" si="1"/>
        <v>1850</v>
      </c>
      <c r="G17" s="39">
        <f t="shared" si="2"/>
        <v>0</v>
      </c>
      <c r="H17" s="39">
        <f t="shared" si="3"/>
        <v>0</v>
      </c>
      <c r="I17" s="40">
        <f t="shared" si="4"/>
        <v>0</v>
      </c>
      <c r="J17" s="67">
        <f t="shared" si="5"/>
        <v>-3273</v>
      </c>
    </row>
    <row r="18" spans="1:10" x14ac:dyDescent="0.25">
      <c r="A18" s="10">
        <v>9</v>
      </c>
      <c r="B18" s="11" t="s">
        <v>30</v>
      </c>
      <c r="C18" s="21">
        <v>2</v>
      </c>
      <c r="D18" s="12">
        <v>1500</v>
      </c>
      <c r="E18" s="39">
        <f t="shared" si="0"/>
        <v>0</v>
      </c>
      <c r="F18" s="39">
        <f t="shared" si="1"/>
        <v>1500</v>
      </c>
      <c r="G18" s="39">
        <f t="shared" si="2"/>
        <v>0</v>
      </c>
      <c r="H18" s="39">
        <f t="shared" si="3"/>
        <v>0</v>
      </c>
      <c r="I18" s="40">
        <f t="shared" si="4"/>
        <v>0</v>
      </c>
      <c r="J18" s="67">
        <f t="shared" si="5"/>
        <v>-4773</v>
      </c>
    </row>
    <row r="19" spans="1:10" x14ac:dyDescent="0.25">
      <c r="A19" s="10">
        <v>9</v>
      </c>
      <c r="B19" s="11" t="s">
        <v>31</v>
      </c>
      <c r="C19" s="21">
        <v>2</v>
      </c>
      <c r="D19" s="12">
        <v>1500</v>
      </c>
      <c r="E19" s="39">
        <f t="shared" si="0"/>
        <v>0</v>
      </c>
      <c r="F19" s="39">
        <f t="shared" si="1"/>
        <v>1500</v>
      </c>
      <c r="G19" s="39">
        <f t="shared" si="2"/>
        <v>0</v>
      </c>
      <c r="H19" s="39">
        <f t="shared" si="3"/>
        <v>0</v>
      </c>
      <c r="I19" s="40">
        <f t="shared" si="4"/>
        <v>0</v>
      </c>
      <c r="J19" s="67">
        <f t="shared" si="5"/>
        <v>-6273</v>
      </c>
    </row>
    <row r="20" spans="1:10" x14ac:dyDescent="0.25">
      <c r="A20" s="10">
        <v>9</v>
      </c>
      <c r="B20" s="11" t="s">
        <v>32</v>
      </c>
      <c r="C20" s="21">
        <v>3</v>
      </c>
      <c r="D20" s="12">
        <v>150</v>
      </c>
      <c r="E20" s="39">
        <f t="shared" si="0"/>
        <v>0</v>
      </c>
      <c r="F20" s="39">
        <f t="shared" si="1"/>
        <v>0</v>
      </c>
      <c r="G20" s="39">
        <f t="shared" si="2"/>
        <v>150</v>
      </c>
      <c r="H20" s="39">
        <f t="shared" si="3"/>
        <v>0</v>
      </c>
      <c r="I20" s="40">
        <f t="shared" si="4"/>
        <v>0</v>
      </c>
      <c r="J20" s="67">
        <f t="shared" si="5"/>
        <v>-6423</v>
      </c>
    </row>
    <row r="21" spans="1:10" x14ac:dyDescent="0.25">
      <c r="A21" s="10">
        <v>9</v>
      </c>
      <c r="B21" s="11" t="s">
        <v>33</v>
      </c>
      <c r="C21" s="21">
        <v>4</v>
      </c>
      <c r="D21" s="12">
        <v>67.8</v>
      </c>
      <c r="E21" s="39">
        <f t="shared" si="0"/>
        <v>0</v>
      </c>
      <c r="F21" s="39">
        <f t="shared" si="1"/>
        <v>0</v>
      </c>
      <c r="G21" s="39">
        <f t="shared" si="2"/>
        <v>0</v>
      </c>
      <c r="H21" s="39">
        <f t="shared" si="3"/>
        <v>67.8</v>
      </c>
      <c r="I21" s="40">
        <f t="shared" si="4"/>
        <v>0</v>
      </c>
      <c r="J21" s="67">
        <f t="shared" si="5"/>
        <v>-6490.8</v>
      </c>
    </row>
    <row r="22" spans="1:10" x14ac:dyDescent="0.25">
      <c r="A22" s="10">
        <v>10</v>
      </c>
      <c r="B22" s="11" t="s">
        <v>34</v>
      </c>
      <c r="C22" s="21">
        <v>3</v>
      </c>
      <c r="D22" s="12">
        <v>2500</v>
      </c>
      <c r="E22" s="39">
        <f t="shared" si="0"/>
        <v>0</v>
      </c>
      <c r="F22" s="39">
        <f t="shared" si="1"/>
        <v>0</v>
      </c>
      <c r="G22" s="39">
        <f t="shared" si="2"/>
        <v>2500</v>
      </c>
      <c r="H22" s="39">
        <f t="shared" si="3"/>
        <v>0</v>
      </c>
      <c r="I22" s="40">
        <f t="shared" si="4"/>
        <v>0</v>
      </c>
      <c r="J22" s="67">
        <f t="shared" si="5"/>
        <v>-8990.7999999999993</v>
      </c>
    </row>
    <row r="23" spans="1:10" x14ac:dyDescent="0.25">
      <c r="A23" s="10">
        <v>10</v>
      </c>
      <c r="B23" s="11" t="s">
        <v>35</v>
      </c>
      <c r="C23" s="21">
        <v>3</v>
      </c>
      <c r="D23" s="12">
        <v>99.9</v>
      </c>
      <c r="E23" s="39">
        <f t="shared" si="0"/>
        <v>0</v>
      </c>
      <c r="F23" s="39">
        <f t="shared" si="1"/>
        <v>0</v>
      </c>
      <c r="G23" s="39">
        <f t="shared" si="2"/>
        <v>99.9</v>
      </c>
      <c r="H23" s="39">
        <f t="shared" si="3"/>
        <v>0</v>
      </c>
      <c r="I23" s="40">
        <f t="shared" si="4"/>
        <v>0</v>
      </c>
      <c r="J23" s="67">
        <f t="shared" si="5"/>
        <v>-9090.6999999999989</v>
      </c>
    </row>
    <row r="24" spans="1:10" x14ac:dyDescent="0.25">
      <c r="A24" s="10">
        <v>10</v>
      </c>
      <c r="B24" s="11" t="s">
        <v>36</v>
      </c>
      <c r="C24" s="21">
        <v>3</v>
      </c>
      <c r="D24" s="12">
        <v>119</v>
      </c>
      <c r="E24" s="39">
        <f t="shared" si="0"/>
        <v>0</v>
      </c>
      <c r="F24" s="39">
        <f t="shared" si="1"/>
        <v>0</v>
      </c>
      <c r="G24" s="39">
        <f t="shared" si="2"/>
        <v>119</v>
      </c>
      <c r="H24" s="39">
        <f t="shared" si="3"/>
        <v>0</v>
      </c>
      <c r="I24" s="40">
        <f t="shared" si="4"/>
        <v>0</v>
      </c>
      <c r="J24" s="67">
        <f t="shared" si="5"/>
        <v>-9209.6999999999989</v>
      </c>
    </row>
    <row r="25" spans="1:10" x14ac:dyDescent="0.25">
      <c r="A25" s="10">
        <v>11</v>
      </c>
      <c r="B25" s="11" t="s">
        <v>37</v>
      </c>
      <c r="C25" s="21">
        <v>4</v>
      </c>
      <c r="D25" s="12">
        <v>439</v>
      </c>
      <c r="E25" s="39">
        <f t="shared" si="0"/>
        <v>0</v>
      </c>
      <c r="F25" s="39">
        <f t="shared" si="1"/>
        <v>0</v>
      </c>
      <c r="G25" s="39">
        <f t="shared" si="2"/>
        <v>0</v>
      </c>
      <c r="H25" s="39">
        <f t="shared" si="3"/>
        <v>439</v>
      </c>
      <c r="I25" s="40">
        <f t="shared" si="4"/>
        <v>0</v>
      </c>
      <c r="J25" s="67">
        <f t="shared" si="5"/>
        <v>-9648.6999999999989</v>
      </c>
    </row>
    <row r="26" spans="1:10" x14ac:dyDescent="0.25">
      <c r="A26" s="10">
        <v>12</v>
      </c>
      <c r="B26" s="11" t="s">
        <v>113</v>
      </c>
      <c r="C26" s="21">
        <v>3</v>
      </c>
      <c r="D26" s="12">
        <v>160</v>
      </c>
      <c r="E26" s="39">
        <f t="shared" si="0"/>
        <v>0</v>
      </c>
      <c r="F26" s="39">
        <f t="shared" si="1"/>
        <v>0</v>
      </c>
      <c r="G26" s="39">
        <f t="shared" si="2"/>
        <v>160</v>
      </c>
      <c r="H26" s="39">
        <f t="shared" si="3"/>
        <v>0</v>
      </c>
      <c r="I26" s="40">
        <f t="shared" si="4"/>
        <v>0</v>
      </c>
      <c r="J26" s="67">
        <f t="shared" si="5"/>
        <v>-9808.6999999999989</v>
      </c>
    </row>
    <row r="27" spans="1:10" x14ac:dyDescent="0.25">
      <c r="A27" s="10">
        <v>13</v>
      </c>
      <c r="B27" s="11" t="s">
        <v>38</v>
      </c>
      <c r="C27" s="21">
        <v>1</v>
      </c>
      <c r="D27" s="12">
        <v>259</v>
      </c>
      <c r="E27" s="39">
        <f t="shared" si="0"/>
        <v>259</v>
      </c>
      <c r="F27" s="39">
        <f t="shared" si="1"/>
        <v>0</v>
      </c>
      <c r="G27" s="39">
        <f t="shared" si="2"/>
        <v>0</v>
      </c>
      <c r="H27" s="39">
        <f t="shared" si="3"/>
        <v>0</v>
      </c>
      <c r="I27" s="40">
        <f t="shared" si="4"/>
        <v>0</v>
      </c>
      <c r="J27" s="67">
        <f t="shared" si="5"/>
        <v>-9549.6999999999989</v>
      </c>
    </row>
    <row r="28" spans="1:10" x14ac:dyDescent="0.25">
      <c r="A28" s="10">
        <v>15</v>
      </c>
      <c r="B28" s="11" t="s">
        <v>39</v>
      </c>
      <c r="C28" s="21">
        <v>1</v>
      </c>
      <c r="D28" s="12">
        <v>349</v>
      </c>
      <c r="E28" s="39">
        <f t="shared" si="0"/>
        <v>349</v>
      </c>
      <c r="F28" s="39">
        <f t="shared" si="1"/>
        <v>0</v>
      </c>
      <c r="G28" s="39">
        <f t="shared" si="2"/>
        <v>0</v>
      </c>
      <c r="H28" s="39">
        <f t="shared" si="3"/>
        <v>0</v>
      </c>
      <c r="I28" s="40">
        <f t="shared" si="4"/>
        <v>0</v>
      </c>
      <c r="J28" s="67">
        <f t="shared" si="5"/>
        <v>-9200.6999999999989</v>
      </c>
    </row>
    <row r="29" spans="1:10" x14ac:dyDescent="0.25">
      <c r="A29" s="10">
        <v>15</v>
      </c>
      <c r="B29" s="11" t="s">
        <v>40</v>
      </c>
      <c r="C29" s="21">
        <v>1</v>
      </c>
      <c r="D29" s="12">
        <v>219</v>
      </c>
      <c r="E29" s="39">
        <f t="shared" si="0"/>
        <v>219</v>
      </c>
      <c r="F29" s="39">
        <f t="shared" si="1"/>
        <v>0</v>
      </c>
      <c r="G29" s="39">
        <f t="shared" si="2"/>
        <v>0</v>
      </c>
      <c r="H29" s="39">
        <f t="shared" si="3"/>
        <v>0</v>
      </c>
      <c r="I29" s="40">
        <f t="shared" si="4"/>
        <v>0</v>
      </c>
      <c r="J29" s="67">
        <f t="shared" si="5"/>
        <v>-8981.6999999999989</v>
      </c>
    </row>
    <row r="30" spans="1:10" x14ac:dyDescent="0.25">
      <c r="A30" s="10">
        <v>15</v>
      </c>
      <c r="B30" s="11" t="s">
        <v>41</v>
      </c>
      <c r="C30" s="21">
        <v>3</v>
      </c>
      <c r="D30" s="12">
        <v>79</v>
      </c>
      <c r="E30" s="39">
        <f t="shared" si="0"/>
        <v>0</v>
      </c>
      <c r="F30" s="39">
        <f t="shared" si="1"/>
        <v>0</v>
      </c>
      <c r="G30" s="39">
        <f t="shared" si="2"/>
        <v>79</v>
      </c>
      <c r="H30" s="39">
        <f t="shared" si="3"/>
        <v>0</v>
      </c>
      <c r="I30" s="40">
        <f t="shared" si="4"/>
        <v>0</v>
      </c>
      <c r="J30" s="67">
        <f t="shared" si="5"/>
        <v>-9060.6999999999989</v>
      </c>
    </row>
    <row r="31" spans="1:10" x14ac:dyDescent="0.25">
      <c r="A31" s="10">
        <v>15</v>
      </c>
      <c r="B31" s="11" t="s">
        <v>42</v>
      </c>
      <c r="C31" s="21">
        <v>3</v>
      </c>
      <c r="D31" s="12">
        <v>59.92</v>
      </c>
      <c r="E31" s="39">
        <f t="shared" si="0"/>
        <v>0</v>
      </c>
      <c r="F31" s="39">
        <f t="shared" si="1"/>
        <v>0</v>
      </c>
      <c r="G31" s="39">
        <f t="shared" si="2"/>
        <v>59.92</v>
      </c>
      <c r="H31" s="39">
        <f t="shared" si="3"/>
        <v>0</v>
      </c>
      <c r="I31" s="40">
        <f t="shared" si="4"/>
        <v>0</v>
      </c>
      <c r="J31" s="67">
        <f t="shared" si="5"/>
        <v>-9120.619999999999</v>
      </c>
    </row>
    <row r="32" spans="1:10" x14ac:dyDescent="0.25">
      <c r="A32" s="10">
        <v>15</v>
      </c>
      <c r="B32" s="11" t="s">
        <v>43</v>
      </c>
      <c r="C32" s="21">
        <v>3</v>
      </c>
      <c r="D32" s="12">
        <v>24</v>
      </c>
      <c r="E32" s="39">
        <f t="shared" si="0"/>
        <v>0</v>
      </c>
      <c r="F32" s="39">
        <f t="shared" si="1"/>
        <v>0</v>
      </c>
      <c r="G32" s="39">
        <f t="shared" si="2"/>
        <v>24</v>
      </c>
      <c r="H32" s="39">
        <f t="shared" si="3"/>
        <v>0</v>
      </c>
      <c r="I32" s="40">
        <f t="shared" si="4"/>
        <v>0</v>
      </c>
      <c r="J32" s="67">
        <f>J31+E32-F32-G32-H32-I32</f>
        <v>-9144.619999999999</v>
      </c>
    </row>
    <row r="33" spans="1:10" x14ac:dyDescent="0.25">
      <c r="A33" s="10">
        <v>15</v>
      </c>
      <c r="B33" s="11" t="s">
        <v>44</v>
      </c>
      <c r="C33" s="21">
        <v>4</v>
      </c>
      <c r="D33" s="12">
        <v>380</v>
      </c>
      <c r="E33" s="39">
        <f t="shared" si="0"/>
        <v>0</v>
      </c>
      <c r="F33" s="39">
        <f t="shared" si="1"/>
        <v>0</v>
      </c>
      <c r="G33" s="39">
        <f t="shared" si="2"/>
        <v>0</v>
      </c>
      <c r="H33" s="39">
        <f t="shared" si="3"/>
        <v>380</v>
      </c>
      <c r="I33" s="40">
        <f t="shared" si="4"/>
        <v>0</v>
      </c>
      <c r="J33" s="67">
        <f t="shared" si="5"/>
        <v>-9524.619999999999</v>
      </c>
    </row>
    <row r="34" spans="1:10" x14ac:dyDescent="0.25">
      <c r="A34" s="10">
        <v>16</v>
      </c>
      <c r="B34" s="11" t="s">
        <v>45</v>
      </c>
      <c r="C34" s="21">
        <v>1</v>
      </c>
      <c r="D34" s="12">
        <v>219</v>
      </c>
      <c r="E34" s="39">
        <f t="shared" si="0"/>
        <v>219</v>
      </c>
      <c r="F34" s="39">
        <f t="shared" si="1"/>
        <v>0</v>
      </c>
      <c r="G34" s="39">
        <f t="shared" si="2"/>
        <v>0</v>
      </c>
      <c r="H34" s="39">
        <f t="shared" si="3"/>
        <v>0</v>
      </c>
      <c r="I34" s="40">
        <f t="shared" si="4"/>
        <v>0</v>
      </c>
      <c r="J34" s="67">
        <f t="shared" si="5"/>
        <v>-9305.619999999999</v>
      </c>
    </row>
    <row r="35" spans="1:10" x14ac:dyDescent="0.25">
      <c r="A35" s="10">
        <v>16</v>
      </c>
      <c r="B35" s="11" t="s">
        <v>46</v>
      </c>
      <c r="C35" s="21">
        <v>4</v>
      </c>
      <c r="D35" s="12">
        <v>50</v>
      </c>
      <c r="E35" s="39">
        <f t="shared" si="0"/>
        <v>0</v>
      </c>
      <c r="F35" s="39">
        <f t="shared" si="1"/>
        <v>0</v>
      </c>
      <c r="G35" s="39">
        <f t="shared" si="2"/>
        <v>0</v>
      </c>
      <c r="H35" s="39">
        <f t="shared" si="3"/>
        <v>50</v>
      </c>
      <c r="I35" s="40">
        <f t="shared" si="4"/>
        <v>0</v>
      </c>
      <c r="J35" s="67">
        <f t="shared" si="5"/>
        <v>-9355.619999999999</v>
      </c>
    </row>
    <row r="36" spans="1:10" x14ac:dyDescent="0.25">
      <c r="A36" s="10">
        <v>17</v>
      </c>
      <c r="B36" s="11" t="s">
        <v>47</v>
      </c>
      <c r="C36" s="21">
        <v>1</v>
      </c>
      <c r="D36" s="12">
        <v>319</v>
      </c>
      <c r="E36" s="39">
        <f t="shared" si="0"/>
        <v>319</v>
      </c>
      <c r="F36" s="39">
        <f t="shared" si="1"/>
        <v>0</v>
      </c>
      <c r="G36" s="39">
        <f t="shared" si="2"/>
        <v>0</v>
      </c>
      <c r="H36" s="39">
        <f t="shared" si="3"/>
        <v>0</v>
      </c>
      <c r="I36" s="40">
        <f t="shared" si="4"/>
        <v>0</v>
      </c>
      <c r="J36" s="67">
        <f t="shared" si="5"/>
        <v>-9036.619999999999</v>
      </c>
    </row>
    <row r="37" spans="1:10" x14ac:dyDescent="0.25">
      <c r="A37" s="10">
        <v>19</v>
      </c>
      <c r="B37" s="11" t="s">
        <v>114</v>
      </c>
      <c r="C37" s="21">
        <v>3</v>
      </c>
      <c r="D37" s="12">
        <v>550</v>
      </c>
      <c r="E37" s="39">
        <f t="shared" si="0"/>
        <v>0</v>
      </c>
      <c r="F37" s="39">
        <f t="shared" si="1"/>
        <v>0</v>
      </c>
      <c r="G37" s="39">
        <f t="shared" si="2"/>
        <v>550</v>
      </c>
      <c r="H37" s="39">
        <f t="shared" si="3"/>
        <v>0</v>
      </c>
      <c r="I37" s="40">
        <f t="shared" si="4"/>
        <v>0</v>
      </c>
      <c r="J37" s="67">
        <f t="shared" si="5"/>
        <v>-9586.619999999999</v>
      </c>
    </row>
    <row r="38" spans="1:10" x14ac:dyDescent="0.25">
      <c r="A38" s="10">
        <v>19</v>
      </c>
      <c r="B38" s="11" t="s">
        <v>48</v>
      </c>
      <c r="C38" s="21">
        <v>5</v>
      </c>
      <c r="D38" s="12">
        <v>1500</v>
      </c>
      <c r="E38" s="39">
        <f t="shared" si="0"/>
        <v>0</v>
      </c>
      <c r="F38" s="39">
        <f t="shared" si="1"/>
        <v>0</v>
      </c>
      <c r="G38" s="39">
        <f t="shared" si="2"/>
        <v>0</v>
      </c>
      <c r="H38" s="39">
        <f t="shared" si="3"/>
        <v>0</v>
      </c>
      <c r="I38" s="40">
        <f t="shared" si="4"/>
        <v>1500</v>
      </c>
      <c r="J38" s="67">
        <f t="shared" si="5"/>
        <v>-11086.619999999999</v>
      </c>
    </row>
    <row r="39" spans="1:10" x14ac:dyDescent="0.25">
      <c r="A39" s="10">
        <v>20</v>
      </c>
      <c r="B39" s="11" t="s">
        <v>49</v>
      </c>
      <c r="C39" s="21">
        <v>4</v>
      </c>
      <c r="D39" s="12">
        <v>120</v>
      </c>
      <c r="E39" s="39">
        <f t="shared" si="0"/>
        <v>0</v>
      </c>
      <c r="F39" s="39">
        <f t="shared" si="1"/>
        <v>0</v>
      </c>
      <c r="G39" s="39">
        <f t="shared" si="2"/>
        <v>0</v>
      </c>
      <c r="H39" s="39">
        <f t="shared" si="3"/>
        <v>120</v>
      </c>
      <c r="I39" s="40">
        <f t="shared" si="4"/>
        <v>0</v>
      </c>
      <c r="J39" s="67">
        <f t="shared" si="5"/>
        <v>-11206.619999999999</v>
      </c>
    </row>
    <row r="40" spans="1:10" x14ac:dyDescent="0.25">
      <c r="A40" s="10">
        <v>20</v>
      </c>
      <c r="B40" s="11" t="s">
        <v>50</v>
      </c>
      <c r="C40" s="21">
        <v>4</v>
      </c>
      <c r="D40" s="12">
        <v>55</v>
      </c>
      <c r="E40" s="39">
        <f t="shared" si="0"/>
        <v>0</v>
      </c>
      <c r="F40" s="39">
        <f t="shared" si="1"/>
        <v>0</v>
      </c>
      <c r="G40" s="39">
        <f t="shared" si="2"/>
        <v>0</v>
      </c>
      <c r="H40" s="39">
        <f t="shared" si="3"/>
        <v>55</v>
      </c>
      <c r="I40" s="40">
        <f t="shared" si="4"/>
        <v>0</v>
      </c>
      <c r="J40" s="67">
        <f t="shared" si="5"/>
        <v>-11261.619999999999</v>
      </c>
    </row>
    <row r="41" spans="1:10" x14ac:dyDescent="0.25">
      <c r="A41" s="10">
        <v>22</v>
      </c>
      <c r="B41" s="11" t="s">
        <v>51</v>
      </c>
      <c r="C41" s="21">
        <v>1</v>
      </c>
      <c r="D41" s="12">
        <v>3500</v>
      </c>
      <c r="E41" s="39">
        <f t="shared" si="0"/>
        <v>3500</v>
      </c>
      <c r="F41" s="39">
        <f t="shared" si="1"/>
        <v>0</v>
      </c>
      <c r="G41" s="39">
        <f t="shared" si="2"/>
        <v>0</v>
      </c>
      <c r="H41" s="39">
        <f t="shared" si="3"/>
        <v>0</v>
      </c>
      <c r="I41" s="40">
        <f t="shared" si="4"/>
        <v>0</v>
      </c>
      <c r="J41" s="67">
        <f t="shared" si="5"/>
        <v>-7761.619999999999</v>
      </c>
    </row>
    <row r="42" spans="1:10" x14ac:dyDescent="0.25">
      <c r="A42" s="10">
        <v>22</v>
      </c>
      <c r="B42" s="11" t="s">
        <v>52</v>
      </c>
      <c r="C42" s="21">
        <v>4</v>
      </c>
      <c r="D42" s="12">
        <v>25</v>
      </c>
      <c r="E42" s="39">
        <f t="shared" si="0"/>
        <v>0</v>
      </c>
      <c r="F42" s="39">
        <f t="shared" si="1"/>
        <v>0</v>
      </c>
      <c r="G42" s="39">
        <f t="shared" si="2"/>
        <v>0</v>
      </c>
      <c r="H42" s="39">
        <f t="shared" si="3"/>
        <v>25</v>
      </c>
      <c r="I42" s="40">
        <f t="shared" si="4"/>
        <v>0</v>
      </c>
      <c r="J42" s="67">
        <f t="shared" si="5"/>
        <v>-7786.619999999999</v>
      </c>
    </row>
    <row r="43" spans="1:10" x14ac:dyDescent="0.25">
      <c r="A43" s="10">
        <v>23</v>
      </c>
      <c r="B43" s="11" t="s">
        <v>53</v>
      </c>
      <c r="C43" s="21">
        <v>3</v>
      </c>
      <c r="D43" s="12">
        <v>99</v>
      </c>
      <c r="E43" s="39">
        <f t="shared" si="0"/>
        <v>0</v>
      </c>
      <c r="F43" s="39">
        <f t="shared" si="1"/>
        <v>0</v>
      </c>
      <c r="G43" s="39">
        <f t="shared" si="2"/>
        <v>99</v>
      </c>
      <c r="H43" s="39">
        <f t="shared" si="3"/>
        <v>0</v>
      </c>
      <c r="I43" s="40">
        <f t="shared" si="4"/>
        <v>0</v>
      </c>
      <c r="J43" s="67">
        <f t="shared" si="5"/>
        <v>-7885.619999999999</v>
      </c>
    </row>
    <row r="44" spans="1:10" x14ac:dyDescent="0.25">
      <c r="A44" s="10">
        <v>23</v>
      </c>
      <c r="B44" s="11" t="s">
        <v>54</v>
      </c>
      <c r="C44" s="21">
        <v>3</v>
      </c>
      <c r="D44" s="12">
        <v>100</v>
      </c>
      <c r="E44" s="39">
        <f t="shared" si="0"/>
        <v>0</v>
      </c>
      <c r="F44" s="39">
        <f t="shared" si="1"/>
        <v>0</v>
      </c>
      <c r="G44" s="39">
        <f t="shared" si="2"/>
        <v>100</v>
      </c>
      <c r="H44" s="39">
        <f t="shared" si="3"/>
        <v>0</v>
      </c>
      <c r="I44" s="40">
        <f t="shared" si="4"/>
        <v>0</v>
      </c>
      <c r="J44" s="67">
        <f t="shared" si="5"/>
        <v>-7985.619999999999</v>
      </c>
    </row>
    <row r="45" spans="1:10" x14ac:dyDescent="0.25">
      <c r="A45" s="10">
        <v>23</v>
      </c>
      <c r="B45" s="11" t="s">
        <v>55</v>
      </c>
      <c r="C45" s="21">
        <v>4</v>
      </c>
      <c r="D45" s="12">
        <v>120</v>
      </c>
      <c r="E45" s="39">
        <f t="shared" si="0"/>
        <v>0</v>
      </c>
      <c r="F45" s="39">
        <f t="shared" si="1"/>
        <v>0</v>
      </c>
      <c r="G45" s="39">
        <f t="shared" si="2"/>
        <v>0</v>
      </c>
      <c r="H45" s="39">
        <f t="shared" si="3"/>
        <v>120</v>
      </c>
      <c r="I45" s="40">
        <f t="shared" si="4"/>
        <v>0</v>
      </c>
      <c r="J45" s="67">
        <f t="shared" si="5"/>
        <v>-8105.619999999999</v>
      </c>
    </row>
    <row r="46" spans="1:10" x14ac:dyDescent="0.25">
      <c r="A46" s="10">
        <v>26</v>
      </c>
      <c r="B46" s="11" t="s">
        <v>56</v>
      </c>
      <c r="C46" s="21">
        <v>3</v>
      </c>
      <c r="D46" s="12">
        <v>250</v>
      </c>
      <c r="E46" s="39">
        <f t="shared" si="0"/>
        <v>0</v>
      </c>
      <c r="F46" s="39">
        <f t="shared" si="1"/>
        <v>0</v>
      </c>
      <c r="G46" s="39">
        <f t="shared" si="2"/>
        <v>250</v>
      </c>
      <c r="H46" s="39">
        <f t="shared" si="3"/>
        <v>0</v>
      </c>
      <c r="I46" s="40">
        <f t="shared" si="4"/>
        <v>0</v>
      </c>
      <c r="J46" s="67">
        <f t="shared" si="5"/>
        <v>-8355.619999999999</v>
      </c>
    </row>
    <row r="47" spans="1:10" x14ac:dyDescent="0.25">
      <c r="A47" s="10">
        <v>27</v>
      </c>
      <c r="B47" s="11" t="s">
        <v>57</v>
      </c>
      <c r="C47" s="21">
        <v>3</v>
      </c>
      <c r="D47" s="12">
        <v>69</v>
      </c>
      <c r="E47" s="39">
        <f t="shared" si="0"/>
        <v>0</v>
      </c>
      <c r="F47" s="39">
        <f t="shared" si="1"/>
        <v>0</v>
      </c>
      <c r="G47" s="39">
        <f t="shared" si="2"/>
        <v>69</v>
      </c>
      <c r="H47" s="39">
        <f t="shared" si="3"/>
        <v>0</v>
      </c>
      <c r="I47" s="40">
        <f t="shared" si="4"/>
        <v>0</v>
      </c>
      <c r="J47" s="67">
        <f t="shared" si="5"/>
        <v>-8424.619999999999</v>
      </c>
    </row>
    <row r="48" spans="1:10" x14ac:dyDescent="0.25">
      <c r="A48" s="10">
        <v>29</v>
      </c>
      <c r="B48" s="11" t="s">
        <v>58</v>
      </c>
      <c r="C48" s="21">
        <v>4</v>
      </c>
      <c r="D48" s="27">
        <v>150</v>
      </c>
      <c r="E48" s="39">
        <f t="shared" si="0"/>
        <v>0</v>
      </c>
      <c r="F48" s="39">
        <f t="shared" si="1"/>
        <v>0</v>
      </c>
      <c r="G48" s="39">
        <f t="shared" si="2"/>
        <v>0</v>
      </c>
      <c r="H48" s="39">
        <f t="shared" si="3"/>
        <v>150</v>
      </c>
      <c r="I48" s="40">
        <f t="shared" si="4"/>
        <v>0</v>
      </c>
      <c r="J48" s="67">
        <f t="shared" si="5"/>
        <v>-8574.619999999999</v>
      </c>
    </row>
    <row r="49" spans="1:10" ht="15.75" thickBot="1" x14ac:dyDescent="0.3">
      <c r="A49" s="14"/>
      <c r="B49" s="15"/>
      <c r="C49" s="22"/>
      <c r="D49" s="41"/>
      <c r="E49" s="57"/>
      <c r="F49" s="58"/>
      <c r="G49" s="59"/>
      <c r="H49" s="59"/>
      <c r="I49" s="60"/>
      <c r="J49" s="49"/>
    </row>
    <row r="50" spans="1:10" ht="15.75" thickBot="1" x14ac:dyDescent="0.3">
      <c r="B50" s="16" t="s">
        <v>59</v>
      </c>
      <c r="C50" s="23"/>
      <c r="D50" s="42"/>
      <c r="E50" s="73">
        <f t="shared" ref="E50:I50" si="6">SUM(E5:E48)</f>
        <v>6758</v>
      </c>
      <c r="F50" s="68">
        <f t="shared" si="6"/>
        <v>8850</v>
      </c>
      <c r="G50" s="69">
        <f t="shared" si="6"/>
        <v>4384.82</v>
      </c>
      <c r="H50" s="70">
        <f t="shared" si="6"/>
        <v>1856.8</v>
      </c>
      <c r="I50" s="71">
        <f t="shared" si="6"/>
        <v>1500</v>
      </c>
      <c r="J50" s="65"/>
    </row>
    <row r="51" spans="1:10" ht="15.75" thickBot="1" x14ac:dyDescent="0.3">
      <c r="B51" s="17" t="s">
        <v>60</v>
      </c>
      <c r="C51" s="23"/>
      <c r="D51" s="42"/>
      <c r="E51" s="64">
        <f>E50/D53</f>
        <v>1</v>
      </c>
      <c r="F51" s="64">
        <f t="shared" ref="F51:I51" si="7">F50/$D$54</f>
        <v>0.53340180163239037</v>
      </c>
      <c r="G51" s="64">
        <f t="shared" si="7"/>
        <v>0.2642791963653941</v>
      </c>
      <c r="H51" s="64">
        <f t="shared" si="7"/>
        <v>0.11191191697977654</v>
      </c>
      <c r="I51" s="64">
        <f t="shared" si="7"/>
        <v>9.0407085022439049E-2</v>
      </c>
      <c r="J51" s="65"/>
    </row>
    <row r="52" spans="1:10" ht="15.75" thickBot="1" x14ac:dyDescent="0.3">
      <c r="D52" s="51"/>
      <c r="E52" s="62"/>
      <c r="F52" s="63"/>
      <c r="G52" s="62"/>
      <c r="H52" s="62"/>
      <c r="I52" s="61"/>
      <c r="J52" s="50"/>
    </row>
    <row r="53" spans="1:10" ht="15.75" thickBot="1" x14ac:dyDescent="0.3">
      <c r="B53" s="18" t="s">
        <v>61</v>
      </c>
      <c r="C53" s="53"/>
      <c r="D53" s="74">
        <f>E50</f>
        <v>6758</v>
      </c>
      <c r="E53" s="52"/>
      <c r="F53" s="43"/>
      <c r="G53" s="44"/>
      <c r="H53" s="21"/>
      <c r="I53" s="47"/>
      <c r="J53" s="50"/>
    </row>
    <row r="54" spans="1:10" ht="15.75" thickBot="1" x14ac:dyDescent="0.3">
      <c r="B54" s="18" t="s">
        <v>62</v>
      </c>
      <c r="C54" s="53"/>
      <c r="D54" s="72">
        <f>SUM(F50:I50)</f>
        <v>16591.62</v>
      </c>
      <c r="E54" s="52"/>
      <c r="F54" s="45"/>
      <c r="G54" s="46"/>
      <c r="H54" s="46"/>
      <c r="I54" s="48"/>
      <c r="J54" s="50"/>
    </row>
    <row r="55" spans="1:10" ht="15.75" thickBot="1" x14ac:dyDescent="0.3">
      <c r="B55" s="18" t="s">
        <v>63</v>
      </c>
      <c r="C55" s="54"/>
      <c r="D55" s="55">
        <f>D53+J4-D54</f>
        <v>-8574.619999999999</v>
      </c>
      <c r="E55" s="52"/>
      <c r="F55" s="45"/>
      <c r="G55" s="78"/>
      <c r="H55" s="78"/>
      <c r="I55" s="78"/>
      <c r="J55" s="79"/>
    </row>
    <row r="56" spans="1:10" x14ac:dyDescent="0.25">
      <c r="A56"/>
      <c r="B56"/>
      <c r="C56"/>
      <c r="D56" s="56"/>
      <c r="E56" s="28"/>
      <c r="F56" s="28"/>
      <c r="G56" s="28"/>
      <c r="H56" s="28"/>
      <c r="I56" s="28"/>
      <c r="J56" s="28"/>
    </row>
    <row r="57" spans="1:10" x14ac:dyDescent="0.25">
      <c r="A57"/>
      <c r="B57"/>
      <c r="C57"/>
      <c r="D57" s="28"/>
      <c r="E57" s="28"/>
      <c r="F57" s="28"/>
      <c r="G57" s="28"/>
      <c r="H57" s="28"/>
      <c r="I57" s="28"/>
      <c r="J57" s="28"/>
    </row>
    <row r="58" spans="1:10" x14ac:dyDescent="0.25">
      <c r="A58"/>
      <c r="B58"/>
      <c r="C58"/>
      <c r="D58" s="28"/>
      <c r="E58" s="28"/>
      <c r="F58" s="28"/>
      <c r="G58" s="28"/>
      <c r="H58" s="28"/>
      <c r="I58" s="28"/>
      <c r="J58" s="28"/>
    </row>
    <row r="59" spans="1:10" x14ac:dyDescent="0.25">
      <c r="A59"/>
      <c r="B59"/>
      <c r="C59"/>
      <c r="D59"/>
      <c r="E59"/>
      <c r="F59"/>
      <c r="G59"/>
      <c r="H59"/>
      <c r="I59"/>
      <c r="J59"/>
    </row>
    <row r="60" spans="1:10" x14ac:dyDescent="0.25">
      <c r="A60"/>
      <c r="B60"/>
      <c r="C60"/>
      <c r="D60"/>
      <c r="E60"/>
      <c r="F60"/>
      <c r="G60"/>
      <c r="H60"/>
      <c r="I60"/>
      <c r="J60"/>
    </row>
    <row r="61" spans="1:10" x14ac:dyDescent="0.25">
      <c r="A61"/>
      <c r="B61"/>
      <c r="C61"/>
      <c r="D61"/>
      <c r="E61"/>
      <c r="F61"/>
      <c r="G61"/>
      <c r="H61"/>
      <c r="I61"/>
      <c r="J61"/>
    </row>
    <row r="62" spans="1:10" x14ac:dyDescent="0.25">
      <c r="A62"/>
      <c r="B62"/>
      <c r="C62"/>
      <c r="D62"/>
      <c r="E62"/>
      <c r="F62"/>
      <c r="G62"/>
      <c r="H62"/>
      <c r="I62"/>
      <c r="J62"/>
    </row>
    <row r="63" spans="1:10" x14ac:dyDescent="0.25">
      <c r="A63"/>
      <c r="B63"/>
      <c r="C63"/>
      <c r="D63"/>
      <c r="E63"/>
      <c r="F63"/>
      <c r="G63"/>
      <c r="H63"/>
      <c r="I63"/>
      <c r="J63"/>
    </row>
    <row r="64" spans="1:10" x14ac:dyDescent="0.25">
      <c r="A64"/>
      <c r="B64"/>
      <c r="C64"/>
      <c r="D64"/>
      <c r="E64"/>
      <c r="F64"/>
      <c r="G64"/>
      <c r="H64"/>
      <c r="I64"/>
      <c r="J64"/>
    </row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  <row r="286" customFormat="1" x14ac:dyDescent="0.25"/>
    <row r="287" customFormat="1" x14ac:dyDescent="0.25"/>
    <row r="288" customFormat="1" x14ac:dyDescent="0.25"/>
    <row r="289" customFormat="1" x14ac:dyDescent="0.25"/>
    <row r="290" customFormat="1" x14ac:dyDescent="0.25"/>
    <row r="291" customFormat="1" x14ac:dyDescent="0.25"/>
    <row r="292" customFormat="1" x14ac:dyDescent="0.25"/>
    <row r="293" customFormat="1" x14ac:dyDescent="0.25"/>
    <row r="294" customFormat="1" x14ac:dyDescent="0.25"/>
    <row r="295" customFormat="1" x14ac:dyDescent="0.25"/>
    <row r="296" customFormat="1" x14ac:dyDescent="0.25"/>
    <row r="297" customFormat="1" x14ac:dyDescent="0.25"/>
    <row r="298" customFormat="1" x14ac:dyDescent="0.25"/>
    <row r="299" customFormat="1" x14ac:dyDescent="0.25"/>
    <row r="300" customFormat="1" x14ac:dyDescent="0.25"/>
    <row r="301" customFormat="1" x14ac:dyDescent="0.25"/>
    <row r="302" customFormat="1" x14ac:dyDescent="0.25"/>
    <row r="303" customFormat="1" x14ac:dyDescent="0.25"/>
    <row r="304" customFormat="1" x14ac:dyDescent="0.25"/>
    <row r="305" customFormat="1" x14ac:dyDescent="0.25"/>
    <row r="306" customFormat="1" x14ac:dyDescent="0.25"/>
  </sheetData>
  <mergeCells count="2">
    <mergeCell ref="A1:I1"/>
    <mergeCell ref="G55:J55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"/>
  <sheetViews>
    <sheetView zoomScaleNormal="100" workbookViewId="0">
      <selection activeCell="F13" sqref="F13"/>
    </sheetView>
  </sheetViews>
  <sheetFormatPr defaultRowHeight="15" x14ac:dyDescent="0.25"/>
  <cols>
    <col min="1" max="1" width="10.28515625" bestFit="1" customWidth="1"/>
    <col min="2" max="2" width="5.5703125" bestFit="1" customWidth="1"/>
    <col min="3" max="3" width="8" bestFit="1" customWidth="1"/>
    <col min="4" max="4" width="8.85546875" customWidth="1"/>
    <col min="5" max="5" width="15.28515625" bestFit="1" customWidth="1"/>
    <col min="6" max="6" width="42.140625" bestFit="1" customWidth="1"/>
    <col min="7" max="7" width="9.5703125" customWidth="1"/>
    <col min="8" max="8" width="8.7109375" customWidth="1"/>
    <col min="9" max="9" width="16.140625" bestFit="1" customWidth="1"/>
  </cols>
  <sheetData>
    <row r="1" spans="1:9" x14ac:dyDescent="0.25">
      <c r="A1" s="25" t="s">
        <v>72</v>
      </c>
      <c r="B1" s="25" t="s">
        <v>73</v>
      </c>
      <c r="C1" s="25" t="s">
        <v>74</v>
      </c>
      <c r="D1" s="25" t="s">
        <v>75</v>
      </c>
      <c r="E1" s="25" t="s">
        <v>76</v>
      </c>
      <c r="F1" s="80" t="s">
        <v>77</v>
      </c>
      <c r="G1" s="81"/>
      <c r="H1" s="82"/>
    </row>
    <row r="2" spans="1:9" x14ac:dyDescent="0.25">
      <c r="A2" s="24" t="s">
        <v>64</v>
      </c>
      <c r="B2" s="24">
        <v>70</v>
      </c>
      <c r="C2" s="24">
        <v>1.6</v>
      </c>
      <c r="D2" s="37">
        <f>(B2/(C2*C2))</f>
        <v>27.343749999999996</v>
      </c>
      <c r="E2" s="24" t="str">
        <f>IF(D2&lt;=16,$I$2,IF(D2&lt;=20,$I$3,IF(D2&lt;=25,$I$4,IF(D2&lt;=29,$I$5,IF(D2&lt;=34,$I$6,IF(D2&lt;=39,$I$7,IF(D2&gt;=39,$I$8,"Nenhum!")))))))</f>
        <v>ACIMA DO PESO</v>
      </c>
      <c r="F2" s="29" t="s">
        <v>78</v>
      </c>
      <c r="G2" s="30"/>
      <c r="H2" s="31"/>
      <c r="I2" s="24" t="s">
        <v>99</v>
      </c>
    </row>
    <row r="3" spans="1:9" x14ac:dyDescent="0.25">
      <c r="A3" s="24" t="s">
        <v>65</v>
      </c>
      <c r="B3" s="24">
        <v>88</v>
      </c>
      <c r="C3" s="24">
        <v>1.55</v>
      </c>
      <c r="D3" s="37">
        <f t="shared" ref="D3:D9" si="0">(B3/(C3*C3))</f>
        <v>36.628511966701346</v>
      </c>
      <c r="E3" s="24" t="str">
        <f t="shared" ref="E3:E9" si="1">IF(D3&lt;=16,$I$2,IF(D3&lt;=20,$I$3,IF(D3&lt;=25,$I$4,IF(D3&lt;=29,$I$5,IF(D3&lt;=34,$I$6,IF(D3&lt;=39,$I$7,IF(D3&gt;=39,$I$8,"Nenhum!")))))))</f>
        <v>OBES GRAU2</v>
      </c>
      <c r="F3" s="32" t="s">
        <v>79</v>
      </c>
      <c r="H3" s="33"/>
      <c r="I3" s="24" t="s">
        <v>102</v>
      </c>
    </row>
    <row r="4" spans="1:9" x14ac:dyDescent="0.25">
      <c r="A4" s="24" t="s">
        <v>66</v>
      </c>
      <c r="B4" s="24">
        <v>56</v>
      </c>
      <c r="C4" s="24">
        <v>1.5</v>
      </c>
      <c r="D4" s="37">
        <f t="shared" si="0"/>
        <v>24.888888888888889</v>
      </c>
      <c r="E4" s="24" t="str">
        <f t="shared" si="1"/>
        <v xml:space="preserve">NORMAL </v>
      </c>
      <c r="F4" s="32" t="s">
        <v>80</v>
      </c>
      <c r="H4" s="33"/>
      <c r="I4" s="24" t="s">
        <v>101</v>
      </c>
    </row>
    <row r="5" spans="1:9" x14ac:dyDescent="0.25">
      <c r="A5" s="24" t="s">
        <v>67</v>
      </c>
      <c r="B5" s="24">
        <v>100</v>
      </c>
      <c r="C5" s="24">
        <v>1.8</v>
      </c>
      <c r="D5" s="37">
        <f t="shared" si="0"/>
        <v>30.864197530864196</v>
      </c>
      <c r="E5" s="24" t="str">
        <f t="shared" si="1"/>
        <v>OBES GRAU 1</v>
      </c>
      <c r="F5" s="32" t="s">
        <v>81</v>
      </c>
      <c r="H5" s="33"/>
      <c r="I5" s="24" t="s">
        <v>100</v>
      </c>
    </row>
    <row r="6" spans="1:9" x14ac:dyDescent="0.25">
      <c r="A6" s="24" t="s">
        <v>68</v>
      </c>
      <c r="B6" s="24">
        <v>85</v>
      </c>
      <c r="C6" s="24">
        <v>1.75</v>
      </c>
      <c r="D6" s="37">
        <f t="shared" si="0"/>
        <v>27.755102040816325</v>
      </c>
      <c r="E6" s="24" t="str">
        <f t="shared" si="1"/>
        <v>ACIMA DO PESO</v>
      </c>
      <c r="F6" s="32" t="s">
        <v>82</v>
      </c>
      <c r="H6" s="33"/>
      <c r="I6" s="24" t="s">
        <v>103</v>
      </c>
    </row>
    <row r="7" spans="1:9" x14ac:dyDescent="0.25">
      <c r="A7" s="24" t="s">
        <v>69</v>
      </c>
      <c r="B7" s="24">
        <v>90</v>
      </c>
      <c r="C7" s="24">
        <v>1.68</v>
      </c>
      <c r="D7" s="37">
        <f t="shared" si="0"/>
        <v>31.887755102040821</v>
      </c>
      <c r="E7" s="24" t="str">
        <f t="shared" si="1"/>
        <v>OBES GRAU 1</v>
      </c>
      <c r="F7" s="32" t="s">
        <v>83</v>
      </c>
      <c r="H7" s="33"/>
      <c r="I7" s="24" t="s">
        <v>104</v>
      </c>
    </row>
    <row r="8" spans="1:9" x14ac:dyDescent="0.25">
      <c r="A8" s="24" t="s">
        <v>70</v>
      </c>
      <c r="B8" s="24">
        <v>65</v>
      </c>
      <c r="C8" s="24">
        <v>1.7</v>
      </c>
      <c r="D8" s="37">
        <f t="shared" si="0"/>
        <v>22.491349480968861</v>
      </c>
      <c r="E8" s="24" t="str">
        <f t="shared" si="1"/>
        <v xml:space="preserve">NORMAL </v>
      </c>
      <c r="F8" s="34" t="s">
        <v>84</v>
      </c>
      <c r="G8" s="35"/>
      <c r="H8" s="36"/>
      <c r="I8" s="24" t="s">
        <v>105</v>
      </c>
    </row>
    <row r="9" spans="1:9" x14ac:dyDescent="0.25">
      <c r="A9" s="24" t="s">
        <v>71</v>
      </c>
      <c r="B9" s="24">
        <v>87</v>
      </c>
      <c r="C9" s="24">
        <v>1.8</v>
      </c>
      <c r="D9" s="37">
        <f t="shared" si="0"/>
        <v>26.851851851851851</v>
      </c>
      <c r="E9" s="24" t="str">
        <f t="shared" si="1"/>
        <v>ACIMA DO PESO</v>
      </c>
    </row>
  </sheetData>
  <mergeCells count="1"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5"/>
  <sheetViews>
    <sheetView tabSelected="1" zoomScaleNormal="100" workbookViewId="0">
      <selection activeCell="E16" sqref="E16"/>
    </sheetView>
  </sheetViews>
  <sheetFormatPr defaultRowHeight="15" x14ac:dyDescent="0.25"/>
  <cols>
    <col min="1" max="1" width="9.140625" customWidth="1"/>
    <col min="2" max="2" width="15.5703125" customWidth="1"/>
    <col min="3" max="3" width="8.140625" customWidth="1"/>
    <col min="4" max="4" width="11.140625" customWidth="1"/>
    <col min="5" max="5" width="21.42578125" customWidth="1"/>
    <col min="8" max="8" width="11.5703125" customWidth="1"/>
  </cols>
  <sheetData>
    <row r="1" spans="1:10" ht="15" customHeight="1" x14ac:dyDescent="0.25">
      <c r="A1" s="24" t="s">
        <v>85</v>
      </c>
      <c r="B1" s="24" t="s">
        <v>94</v>
      </c>
      <c r="C1" s="24" t="s">
        <v>95</v>
      </c>
      <c r="D1" s="24" t="s">
        <v>96</v>
      </c>
      <c r="E1" s="24" t="s">
        <v>97</v>
      </c>
      <c r="F1" s="83" t="s">
        <v>98</v>
      </c>
      <c r="G1" s="83"/>
      <c r="H1" s="83"/>
    </row>
    <row r="2" spans="1:10" x14ac:dyDescent="0.25">
      <c r="A2" s="24" t="s">
        <v>86</v>
      </c>
      <c r="B2" s="24">
        <v>100</v>
      </c>
      <c r="C2" s="24">
        <v>50</v>
      </c>
      <c r="D2" s="38">
        <f>C2/B2</f>
        <v>0.5</v>
      </c>
      <c r="E2" s="24" t="str">
        <f>IF(D2&lt;=5%,$B$12,IF(D2&lt;=10%,$B$13,IF(D2&lt;20%,$B$14,IF(D2&gt;=20%,$B$15,""))))</f>
        <v>FECHE A FABRICA</v>
      </c>
      <c r="F2" s="83"/>
      <c r="G2" s="83"/>
      <c r="H2" s="83"/>
    </row>
    <row r="3" spans="1:10" x14ac:dyDescent="0.25">
      <c r="A3" s="24" t="s">
        <v>87</v>
      </c>
      <c r="B3" s="24">
        <v>200</v>
      </c>
      <c r="C3" s="24">
        <v>35</v>
      </c>
      <c r="D3" s="38">
        <f t="shared" ref="D3:D9" si="0">C3/B3</f>
        <v>0.17499999999999999</v>
      </c>
      <c r="E3" s="24">
        <f t="shared" ref="E3:E9" si="1">IF(D3&lt;=5%,$B$12,IF(D3&lt;=10%,$B$13,IF(D3&lt;20%,$B$14,IF(D3&gt;=20%,$B$15,""))))</f>
        <v>30</v>
      </c>
      <c r="F3" s="83"/>
      <c r="G3" s="83"/>
      <c r="H3" s="83"/>
    </row>
    <row r="4" spans="1:10" x14ac:dyDescent="0.25">
      <c r="A4" s="24" t="s">
        <v>88</v>
      </c>
      <c r="B4" s="24">
        <v>300</v>
      </c>
      <c r="C4" s="24">
        <v>20</v>
      </c>
      <c r="D4" s="38">
        <f t="shared" si="0"/>
        <v>6.6666666666666666E-2</v>
      </c>
      <c r="E4" s="24">
        <f t="shared" si="1"/>
        <v>20</v>
      </c>
      <c r="F4" s="83"/>
      <c r="G4" s="83"/>
      <c r="H4" s="83"/>
    </row>
    <row r="5" spans="1:10" x14ac:dyDescent="0.25">
      <c r="A5" s="24" t="s">
        <v>89</v>
      </c>
      <c r="B5" s="24">
        <v>400</v>
      </c>
      <c r="C5" s="24">
        <v>20</v>
      </c>
      <c r="D5" s="38">
        <f t="shared" si="0"/>
        <v>0.05</v>
      </c>
      <c r="E5" s="24">
        <f t="shared" si="1"/>
        <v>10</v>
      </c>
      <c r="F5" s="83"/>
      <c r="G5" s="83"/>
      <c r="H5" s="83"/>
    </row>
    <row r="6" spans="1:10" x14ac:dyDescent="0.25">
      <c r="A6" s="24" t="s">
        <v>90</v>
      </c>
      <c r="B6" s="24">
        <v>500</v>
      </c>
      <c r="C6" s="24">
        <v>30</v>
      </c>
      <c r="D6" s="38">
        <f t="shared" si="0"/>
        <v>0.06</v>
      </c>
      <c r="E6" s="24">
        <f t="shared" si="1"/>
        <v>20</v>
      </c>
      <c r="F6" s="83"/>
      <c r="G6" s="83"/>
      <c r="H6" s="83"/>
    </row>
    <row r="7" spans="1:10" x14ac:dyDescent="0.25">
      <c r="A7" s="24" t="s">
        <v>91</v>
      </c>
      <c r="B7" s="24">
        <v>600</v>
      </c>
      <c r="C7" s="24">
        <v>30</v>
      </c>
      <c r="D7" s="38">
        <f t="shared" si="0"/>
        <v>0.05</v>
      </c>
      <c r="E7" s="24">
        <f t="shared" si="1"/>
        <v>10</v>
      </c>
      <c r="F7" s="83"/>
      <c r="G7" s="83"/>
      <c r="H7" s="83"/>
      <c r="J7" s="75"/>
    </row>
    <row r="8" spans="1:10" x14ac:dyDescent="0.25">
      <c r="A8" s="24" t="s">
        <v>92</v>
      </c>
      <c r="B8" s="24">
        <v>700</v>
      </c>
      <c r="C8" s="24">
        <v>10</v>
      </c>
      <c r="D8" s="38">
        <f t="shared" si="0"/>
        <v>1.4285714285714285E-2</v>
      </c>
      <c r="E8" s="24">
        <f t="shared" si="1"/>
        <v>10</v>
      </c>
      <c r="F8" s="83"/>
      <c r="G8" s="83"/>
      <c r="H8" s="83"/>
    </row>
    <row r="9" spans="1:10" x14ac:dyDescent="0.25">
      <c r="A9" s="24" t="s">
        <v>93</v>
      </c>
      <c r="B9" s="24">
        <v>800</v>
      </c>
      <c r="C9" s="24">
        <v>5</v>
      </c>
      <c r="D9" s="38">
        <f t="shared" si="0"/>
        <v>6.2500000000000003E-3</v>
      </c>
      <c r="E9" s="24">
        <f t="shared" si="1"/>
        <v>10</v>
      </c>
      <c r="F9" s="83"/>
      <c r="G9" s="83"/>
      <c r="H9" s="83"/>
    </row>
    <row r="10" spans="1:10" x14ac:dyDescent="0.25">
      <c r="F10" s="83"/>
      <c r="G10" s="83"/>
      <c r="H10" s="83"/>
    </row>
    <row r="11" spans="1:10" x14ac:dyDescent="0.25">
      <c r="A11" s="84" t="s">
        <v>106</v>
      </c>
      <c r="B11" s="84"/>
      <c r="F11" s="83"/>
      <c r="G11" s="83"/>
      <c r="H11" s="83"/>
    </row>
    <row r="12" spans="1:10" x14ac:dyDescent="0.25">
      <c r="A12" s="24" t="s">
        <v>107</v>
      </c>
      <c r="B12" s="24">
        <v>10</v>
      </c>
      <c r="F12" s="83"/>
      <c r="G12" s="83"/>
      <c r="H12" s="83"/>
    </row>
    <row r="13" spans="1:10" x14ac:dyDescent="0.25">
      <c r="A13" s="24" t="s">
        <v>108</v>
      </c>
      <c r="B13" s="24">
        <v>20</v>
      </c>
      <c r="F13" s="83"/>
      <c r="G13" s="83"/>
      <c r="H13" s="83"/>
    </row>
    <row r="14" spans="1:10" x14ac:dyDescent="0.25">
      <c r="A14" s="24" t="s">
        <v>109</v>
      </c>
      <c r="B14" s="24">
        <v>30</v>
      </c>
    </row>
    <row r="15" spans="1:10" x14ac:dyDescent="0.25">
      <c r="A15" s="24" t="s">
        <v>110</v>
      </c>
      <c r="B15" s="24" t="s">
        <v>111</v>
      </c>
    </row>
  </sheetData>
  <mergeCells count="2">
    <mergeCell ref="F1:H13"/>
    <mergeCell ref="A11:B1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Plan1</vt:lpstr>
      <vt:lpstr>Planilha2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labrede</dc:creator>
  <cp:lastModifiedBy>Duan Lee Dom</cp:lastModifiedBy>
  <dcterms:created xsi:type="dcterms:W3CDTF">2018-08-15T15:28:53Z</dcterms:created>
  <dcterms:modified xsi:type="dcterms:W3CDTF">2024-10-01T14:08:22Z</dcterms:modified>
</cp:coreProperties>
</file>