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nl\Documents\FATEC\Programação em Microinformática\"/>
    </mc:Choice>
  </mc:AlternateContent>
  <xr:revisionPtr revIDLastSave="0" documentId="13_ncr:1_{A7D0B36F-DBFA-48BC-A3F1-4DC58172A112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TABELAS GERAIS" sheetId="2" r:id="rId1"/>
    <sheet name="AVALIACAO FUNCIONÁRIO" sheetId="1" r:id="rId2"/>
    <sheet name="SALARIO LIQUIDO" sheetId="3" r:id="rId3"/>
    <sheet name="CONSUL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3" i="3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A24" i="3" l="1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3" i="3" l="1"/>
  <c r="C3" i="3" s="1"/>
  <c r="D3" i="3" s="1"/>
  <c r="B13" i="2"/>
  <c r="A12" i="2"/>
  <c r="A11" i="2"/>
  <c r="A10" i="2"/>
  <c r="I3" i="3" l="1"/>
  <c r="N21" i="3"/>
  <c r="G3" i="3"/>
  <c r="E3" i="3"/>
  <c r="B4" i="1"/>
  <c r="B5" i="1" l="1"/>
  <c r="B4" i="3"/>
  <c r="H3" i="3"/>
  <c r="M21" i="3"/>
  <c r="C4" i="3" l="1"/>
  <c r="I4" i="3" s="1"/>
  <c r="B6" i="1"/>
  <c r="B5" i="3"/>
  <c r="D4" i="3" l="1"/>
  <c r="C5" i="3"/>
  <c r="I5" i="3" s="1"/>
  <c r="B7" i="1"/>
  <c r="B6" i="3"/>
  <c r="G4" i="3"/>
  <c r="E4" i="3" l="1"/>
  <c r="D5" i="3"/>
  <c r="G5" i="3" s="1"/>
  <c r="C6" i="3"/>
  <c r="D6" i="3" s="1"/>
  <c r="B8" i="1"/>
  <c r="B7" i="3"/>
  <c r="E5" i="3"/>
  <c r="H4" i="3" l="1"/>
  <c r="H5" i="3"/>
  <c r="I6" i="3"/>
  <c r="B9" i="1"/>
  <c r="B8" i="3"/>
  <c r="G6" i="3"/>
  <c r="E6" i="3"/>
  <c r="C7" i="3"/>
  <c r="D7" i="3"/>
  <c r="I7" i="3"/>
  <c r="G7" i="3" l="1"/>
  <c r="E7" i="3"/>
  <c r="H7" i="3" s="1"/>
  <c r="C8" i="3"/>
  <c r="D8" i="3" s="1"/>
  <c r="H6" i="3"/>
  <c r="B10" i="1"/>
  <c r="B9" i="3"/>
  <c r="G8" i="3" l="1"/>
  <c r="E8" i="3"/>
  <c r="B11" i="1"/>
  <c r="B10" i="3"/>
  <c r="I8" i="3"/>
  <c r="C9" i="3"/>
  <c r="I9" i="3" s="1"/>
  <c r="D9" i="3" l="1"/>
  <c r="E9" i="3" s="1"/>
  <c r="H8" i="3"/>
  <c r="G9" i="3"/>
  <c r="B12" i="1"/>
  <c r="C10" i="3"/>
  <c r="I10" i="3" s="1"/>
  <c r="D10" i="3"/>
  <c r="H9" i="3" l="1"/>
  <c r="B13" i="1"/>
  <c r="B12" i="3"/>
  <c r="E10" i="3"/>
  <c r="G10" i="3"/>
  <c r="B11" i="3"/>
  <c r="C3" i="4"/>
  <c r="C11" i="3" l="1"/>
  <c r="I11" i="3" s="1"/>
  <c r="C6" i="4" s="1"/>
  <c r="D11" i="3"/>
  <c r="C12" i="3"/>
  <c r="D12" i="3" s="1"/>
  <c r="H10" i="3"/>
  <c r="B13" i="3"/>
  <c r="B14" i="1"/>
  <c r="G12" i="3" l="1"/>
  <c r="E12" i="3"/>
  <c r="H12" i="3" s="1"/>
  <c r="C13" i="3"/>
  <c r="D13" i="3" s="1"/>
  <c r="I12" i="3"/>
  <c r="G11" i="3"/>
  <c r="E11" i="3"/>
  <c r="C4" i="4"/>
  <c r="B14" i="3"/>
  <c r="B15" i="1"/>
  <c r="G13" i="3" l="1"/>
  <c r="E13" i="3"/>
  <c r="C14" i="3"/>
  <c r="D14" i="3" s="1"/>
  <c r="H11" i="3"/>
  <c r="I13" i="3"/>
  <c r="B16" i="1"/>
  <c r="H13" i="3" l="1"/>
  <c r="G14" i="3"/>
  <c r="E14" i="3"/>
  <c r="B17" i="1"/>
  <c r="I14" i="3"/>
  <c r="B15" i="3"/>
  <c r="C15" i="3" s="1"/>
  <c r="H14" i="3" l="1"/>
  <c r="B16" i="3"/>
  <c r="C16" i="3" s="1"/>
  <c r="D15" i="3"/>
  <c r="I15" i="3"/>
  <c r="B18" i="1"/>
  <c r="E15" i="3" l="1"/>
  <c r="G15" i="3"/>
  <c r="B19" i="1"/>
  <c r="B17" i="3"/>
  <c r="C17" i="3"/>
  <c r="D16" i="3"/>
  <c r="I16" i="3"/>
  <c r="H15" i="3" l="1"/>
  <c r="G16" i="3"/>
  <c r="E16" i="3"/>
  <c r="H16" i="3"/>
  <c r="B18" i="3"/>
  <c r="D17" i="3"/>
  <c r="I17" i="3"/>
  <c r="B20" i="1"/>
  <c r="B19" i="3" l="1"/>
  <c r="C19" i="3"/>
  <c r="I19" i="3" s="1"/>
  <c r="E17" i="3"/>
  <c r="G17" i="3"/>
  <c r="H17" i="3"/>
  <c r="B21" i="1"/>
  <c r="C18" i="3"/>
  <c r="I18" i="3" s="1"/>
  <c r="D18" i="3" l="1"/>
  <c r="B20" i="3"/>
  <c r="C20" i="3" s="1"/>
  <c r="G18" i="3"/>
  <c r="E18" i="3"/>
  <c r="B22" i="1"/>
  <c r="D19" i="3"/>
  <c r="G19" i="3" l="1"/>
  <c r="E19" i="3"/>
  <c r="H19" i="3"/>
  <c r="B23" i="1"/>
  <c r="B21" i="3"/>
  <c r="C21" i="3" s="1"/>
  <c r="I21" i="3" s="1"/>
  <c r="H18" i="3"/>
  <c r="D20" i="3"/>
  <c r="I20" i="3"/>
  <c r="B22" i="3" l="1"/>
  <c r="C22" i="3" s="1"/>
  <c r="I22" i="3" s="1"/>
  <c r="D21" i="3"/>
  <c r="G20" i="3"/>
  <c r="E20" i="3"/>
  <c r="B24" i="1"/>
  <c r="B24" i="3" l="1"/>
  <c r="C24" i="3" s="1"/>
  <c r="B23" i="3"/>
  <c r="C23" i="3" s="1"/>
  <c r="G21" i="3"/>
  <c r="E21" i="3"/>
  <c r="H20" i="3"/>
  <c r="D22" i="3"/>
  <c r="D23" i="3" l="1"/>
  <c r="I23" i="3"/>
  <c r="H21" i="3"/>
  <c r="E22" i="3"/>
  <c r="H22" i="3" s="1"/>
  <c r="G22" i="3"/>
  <c r="D24" i="3"/>
  <c r="I24" i="3"/>
  <c r="E24" i="3" l="1"/>
  <c r="H24" i="3" s="1"/>
  <c r="C5" i="4" s="1"/>
  <c r="G24" i="3"/>
  <c r="G23" i="3"/>
  <c r="E23" i="3"/>
  <c r="H23" i="3" l="1"/>
</calcChain>
</file>

<file path=xl/sharedStrings.xml><?xml version="1.0" encoding="utf-8"?>
<sst xmlns="http://schemas.openxmlformats.org/spreadsheetml/2006/main" count="88" uniqueCount="78">
  <si>
    <t>FUNCIONÁRIO</t>
  </si>
  <si>
    <t>ANA</t>
  </si>
  <si>
    <t>MARIA</t>
  </si>
  <si>
    <t>CARLA</t>
  </si>
  <si>
    <t>JOAO</t>
  </si>
  <si>
    <t>PEDRO</t>
  </si>
  <si>
    <t>BETO</t>
  </si>
  <si>
    <t>FABIO</t>
  </si>
  <si>
    <t>DANILO</t>
  </si>
  <si>
    <t>RITA</t>
  </si>
  <si>
    <t>EVA</t>
  </si>
  <si>
    <t>ORGANIZAÇAO</t>
  </si>
  <si>
    <t>PONTUALIDADE</t>
  </si>
  <si>
    <t>QUALIDADE</t>
  </si>
  <si>
    <t>MEDIA</t>
  </si>
  <si>
    <t>ATEND AO CLIENTE</t>
  </si>
  <si>
    <t>META SERVIÇO</t>
  </si>
  <si>
    <t>AVALIACAO DOS FUNCIONÁRIOS</t>
  </si>
  <si>
    <t>AVALIAÇAO</t>
  </si>
  <si>
    <t>DAVI</t>
  </si>
  <si>
    <t>VILMA</t>
  </si>
  <si>
    <t>JONAS</t>
  </si>
  <si>
    <t>ERIKA</t>
  </si>
  <si>
    <t>PRISCILA</t>
  </si>
  <si>
    <t>CLAUDIA</t>
  </si>
  <si>
    <t>RENATO</t>
  </si>
  <si>
    <t>CLAUDIO</t>
  </si>
  <si>
    <t>REGINA</t>
  </si>
  <si>
    <t>BIA</t>
  </si>
  <si>
    <t>GABI</t>
  </si>
  <si>
    <t>RUIM</t>
  </si>
  <si>
    <t>SALARIO BRUTO</t>
  </si>
  <si>
    <t>COMISSÃO</t>
  </si>
  <si>
    <t>TABELA DE STATUS DE FUNCIONÁRIO</t>
  </si>
  <si>
    <t>REGULAR</t>
  </si>
  <si>
    <t>ACIMA DE 80%</t>
  </si>
  <si>
    <t>ENTRE 70% E 80%</t>
  </si>
  <si>
    <t>ENTRE 50% E 70%</t>
  </si>
  <si>
    <t>ABAIXO DE 50%</t>
  </si>
  <si>
    <t>BOM_TRABALHO</t>
  </si>
  <si>
    <t>OTIMO_TRABALHO</t>
  </si>
  <si>
    <t>TAXA ACRESCIMO SALARIO BRUTO</t>
  </si>
  <si>
    <t>TOTAL SALARIO BRUTO</t>
  </si>
  <si>
    <t>INSS</t>
  </si>
  <si>
    <t>DESCONTOS</t>
  </si>
  <si>
    <t>ENTRADAS</t>
  </si>
  <si>
    <t>IR</t>
  </si>
  <si>
    <t>VAL REFEIÇÃO</t>
  </si>
  <si>
    <t>VER TABELA</t>
  </si>
  <si>
    <t>FAIXAS SALARIAIS</t>
  </si>
  <si>
    <t>VALOR A DEDUZIR</t>
  </si>
  <si>
    <t>ATE</t>
  </si>
  <si>
    <t>ACIMA</t>
  </si>
  <si>
    <t>TABELA IMPOSTO DE RENDA</t>
  </si>
  <si>
    <t>VALE REFEIÇAO</t>
  </si>
  <si>
    <t>SALARIO LIQUIDO</t>
  </si>
  <si>
    <t>RESULTADO</t>
  </si>
  <si>
    <t>TOTAL DE SALARIO BRUTO = SALARIO BRUTO MAIS COMISSÃO</t>
  </si>
  <si>
    <t>SALARIO LIQUIDO = TOTAL SALARIO BRUTO MENOS OS DESCONTOS</t>
  </si>
  <si>
    <t>VERIFICAÇAO = SE SALARIO BRUTO FOR POSITIVO E A COMISSÃO FOR NEGATIVA ESCREVA DEMISSÃO PREVISTA; SENÃO OK.</t>
  </si>
  <si>
    <t>NOMES</t>
  </si>
  <si>
    <t>INSS = 11% DO TOTAL SALARIO BRUTO</t>
  </si>
  <si>
    <t>VALE REFEIÇÃO = 1,5 % DO TOTAL DO SALARIO BRUTO</t>
  </si>
  <si>
    <t>CONSULTA</t>
  </si>
  <si>
    <t>AVALIAÇÃO</t>
  </si>
  <si>
    <t>TOTAL SALÁRIO BRUTO</t>
  </si>
  <si>
    <t>SALÁRIO LÍQUIDO</t>
  </si>
  <si>
    <t>VERIFICAÇAO DO STATUS</t>
  </si>
  <si>
    <t>VERIFICAÇÃO DO STATUS</t>
  </si>
  <si>
    <t>USE O PROCV PARA FAZER A CONSULTA AO LADO</t>
  </si>
  <si>
    <t>CRIE A VALIDAÇÃO DE DADOS PARA FUNCIONÁRIOS</t>
  </si>
  <si>
    <t>AVALIAÇAO = SE O FUNCIONARIO TIVER MEDIA ACIMA DE 80% ELE SERÁ OTIMO_TRABALHO; SE O FUNCIONARIO TIVER MEDIA ENTRE 70% E 80% ELE SERÁ BOM_TRABALHO; SE O FUNCIONARIO TIVER MEDIA ENTRE 50% E 70% ELE SERÁ  REGULAR; SE O FUNCIONARIO TIVER MEDIA ABAIXO DE 50% ELE SERÁ RUIM.</t>
  </si>
  <si>
    <t>SALARIO BRUTO = SE A AVALIAÇÃO DO FUNCIONARIO FOR = OTIMO; ENTÃO RECBERÁ 5000; SENÃO SE AVALIAÇÃO DELE FOR BOM, RECEBERÁ 4000; SENÃO SE A AVALIAÇÃO FOR REGULAR; ENTAO RECEBEÁ 2000; E SE FOR RUIM RECEBERÁ 1000</t>
  </si>
  <si>
    <t>JEFERSON</t>
  </si>
  <si>
    <t>COMISSÃO = SE A AVALIAÇÃO DO FUNCIONÁRIO FOR OTIMA; ACRESCENTE AO SALARIO BRUTO 20%; SE A AVALIAÇÃO DO FUNCINÁRIO FOR BOA; ACRESCENTAR AO SALARIO BRUTO 10%; SE A AVALIAÇÃO DO FUNCINÁRIO FOR REGULAR; ACRESCENTAR AO SALARIO BRUTO 5%; SENÃO SE FOR RUIM, TIRE 10% DO SALARIO.</t>
  </si>
  <si>
    <t>%(ALIQUOTA)</t>
  </si>
  <si>
    <t>IR = SE O TOTAL SALARIO BRUTO FOR MENOR QUE 1903,98, COLOQUE ZERO; SENAO  SE O TOTAL SALARIO BRUTO FOR MENOR QUE 2826,65, FAÇA ((TOTAL SALARIO BRUT0 - INSS)* ALIQUOTA % DA TABELA CORFORME VALOR SALARIO) - VALOR A DEDUZIR ATÉ QUE SE TERMINE DE TESTAR TODOS OS VALORES DA TABELA</t>
  </si>
  <si>
    <t>MEDIA = MEDIA DOS ITENS A SEREM AVALIADOS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</si>
</sst>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0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9" fontId="0" fillId="0" borderId="1" xfId="0" applyNumberFormat="1" applyBorder="1"/>
    <xf numFmtId="164" fontId="0" fillId="0" borderId="1" xfId="1" applyNumberFormat="1" applyFont="1" applyBorder="1"/>
    <xf numFmtId="10" fontId="0" fillId="0" borderId="1" xfId="0" applyNumberFormat="1" applyBorder="1"/>
    <xf numFmtId="0" fontId="0" fillId="2" borderId="1" xfId="0" applyFill="1" applyBorder="1"/>
    <xf numFmtId="10" fontId="0" fillId="0" borderId="0" xfId="0" applyNumberFormat="1"/>
    <xf numFmtId="9" fontId="0" fillId="6" borderId="1" xfId="0" applyNumberFormat="1" applyFill="1" applyBorder="1"/>
    <xf numFmtId="0" fontId="0" fillId="5" borderId="1" xfId="0" applyFill="1" applyBorder="1"/>
    <xf numFmtId="0" fontId="0" fillId="0" borderId="4" xfId="0" applyBorder="1"/>
    <xf numFmtId="9" fontId="0" fillId="0" borderId="4" xfId="1" applyFont="1" applyBorder="1"/>
    <xf numFmtId="44" fontId="0" fillId="7" borderId="1" xfId="2" applyFont="1" applyFill="1" applyBorder="1"/>
    <xf numFmtId="44" fontId="0" fillId="10" borderId="1" xfId="2" applyFont="1" applyFill="1" applyBorder="1"/>
    <xf numFmtId="44" fontId="0" fillId="11" borderId="1" xfId="2" applyFont="1" applyFill="1" applyBorder="1"/>
    <xf numFmtId="0" fontId="0" fillId="12" borderId="1" xfId="0" applyFill="1" applyBorder="1"/>
    <xf numFmtId="44" fontId="0" fillId="8" borderId="1" xfId="2" applyFont="1" applyFill="1" applyBorder="1"/>
    <xf numFmtId="44" fontId="0" fillId="5" borderId="3" xfId="2" applyFont="1" applyFill="1" applyBorder="1"/>
    <xf numFmtId="0" fontId="0" fillId="13" borderId="0" xfId="0" applyFill="1"/>
    <xf numFmtId="44" fontId="0" fillId="9" borderId="1" xfId="2" applyFont="1" applyFill="1" applyBorder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15" borderId="1" xfId="0" applyFill="1" applyBorder="1"/>
    <xf numFmtId="0" fontId="0" fillId="13" borderId="5" xfId="0" applyFill="1" applyBorder="1" applyAlignment="1">
      <alignment horizontal="left"/>
    </xf>
    <xf numFmtId="0" fontId="0" fillId="13" borderId="0" xfId="0" applyFill="1" applyAlignment="1">
      <alignment horizontal="left"/>
    </xf>
    <xf numFmtId="0" fontId="2" fillId="3" borderId="1" xfId="0" applyFont="1" applyFill="1" applyBorder="1" applyAlignment="1">
      <alignment horizontal="center"/>
    </xf>
    <xf numFmtId="9" fontId="2" fillId="3" borderId="1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/>
    <xf numFmtId="44" fontId="0" fillId="15" borderId="1" xfId="2" applyFont="1" applyFill="1" applyBorder="1"/>
    <xf numFmtId="0" fontId="0" fillId="0" borderId="0" xfId="0" applyAlignment="1">
      <alignment horizontal="center" vertical="center"/>
    </xf>
    <xf numFmtId="44" fontId="0" fillId="0" borderId="0" xfId="2" applyFont="1"/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9" fontId="0" fillId="5" borderId="0" xfId="1" applyFont="1" applyFill="1" applyAlignment="1">
      <alignment wrapText="1"/>
    </xf>
    <xf numFmtId="0" fontId="0" fillId="5" borderId="0" xfId="0" applyFill="1" applyAlignment="1">
      <alignment wrapText="1"/>
    </xf>
    <xf numFmtId="9" fontId="0" fillId="6" borderId="0" xfId="1" applyFont="1" applyFill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5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11" borderId="5" xfId="0" applyFill="1" applyBorder="1" applyAlignment="1">
      <alignment horizontal="left"/>
    </xf>
    <xf numFmtId="0" fontId="0" fillId="11" borderId="0" xfId="0" applyFill="1" applyAlignment="1">
      <alignment horizontal="left"/>
    </xf>
    <xf numFmtId="0" fontId="0" fillId="12" borderId="5" xfId="0" applyFill="1" applyBorder="1" applyAlignment="1">
      <alignment horizontal="left"/>
    </xf>
    <xf numFmtId="0" fontId="0" fillId="12" borderId="0" xfId="0" applyFill="1" applyAlignment="1">
      <alignment horizontal="left"/>
    </xf>
    <xf numFmtId="0" fontId="5" fillId="5" borderId="5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0" fillId="7" borderId="5" xfId="0" applyFill="1" applyBorder="1" applyAlignment="1">
      <alignment horizontal="left"/>
    </xf>
    <xf numFmtId="0" fontId="0" fillId="7" borderId="0" xfId="0" applyFill="1" applyAlignment="1">
      <alignment horizontal="left"/>
    </xf>
    <xf numFmtId="0" fontId="0" fillId="8" borderId="5" xfId="0" applyFill="1" applyBorder="1" applyAlignment="1">
      <alignment wrapText="1"/>
    </xf>
    <xf numFmtId="0" fontId="0" fillId="8" borderId="0" xfId="0" applyFill="1" applyAlignment="1">
      <alignment wrapText="1"/>
    </xf>
    <xf numFmtId="0" fontId="0" fillId="10" borderId="5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4" fillId="0" borderId="1" xfId="0" applyFont="1" applyBorder="1" applyAlignment="1">
      <alignment horizontal="left"/>
    </xf>
    <xf numFmtId="0" fontId="4" fillId="15" borderId="0" xfId="0" applyFont="1" applyFill="1" applyAlignment="1">
      <alignment horizontal="center"/>
    </xf>
    <xf numFmtId="0" fontId="3" fillId="14" borderId="1" xfId="0" applyFont="1" applyFill="1" applyBorder="1" applyAlignment="1">
      <alignment horizontal="center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zoomScale="112" zoomScaleNormal="112" workbookViewId="0">
      <selection activeCell="D13" sqref="D13"/>
    </sheetView>
  </sheetViews>
  <sheetFormatPr defaultRowHeight="15" x14ac:dyDescent="0.25"/>
  <cols>
    <col min="1" max="1" width="17.28515625" customWidth="1"/>
    <col min="2" max="2" width="18.140625" style="1" customWidth="1"/>
    <col min="3" max="3" width="13.28515625" customWidth="1"/>
    <col min="4" max="4" width="17.28515625" customWidth="1"/>
    <col min="5" max="5" width="18" customWidth="1"/>
    <col min="6" max="6" width="12.140625" customWidth="1"/>
    <col min="7" max="7" width="14.140625" customWidth="1"/>
    <col min="8" max="8" width="16" customWidth="1"/>
    <col min="10" max="10" width="15.85546875" customWidth="1"/>
  </cols>
  <sheetData>
    <row r="1" spans="1:9" x14ac:dyDescent="0.25">
      <c r="A1" s="42" t="s">
        <v>33</v>
      </c>
      <c r="B1" s="43"/>
      <c r="C1" s="43"/>
      <c r="E1" s="40" t="s">
        <v>41</v>
      </c>
      <c r="F1" s="41"/>
    </row>
    <row r="2" spans="1:9" x14ac:dyDescent="0.25">
      <c r="A2" s="2" t="s">
        <v>40</v>
      </c>
      <c r="B2" s="3" t="s">
        <v>35</v>
      </c>
      <c r="C2" s="3">
        <v>0.8</v>
      </c>
      <c r="E2" s="2" t="s">
        <v>40</v>
      </c>
      <c r="F2" s="3">
        <v>0.2</v>
      </c>
    </row>
    <row r="3" spans="1:9" x14ac:dyDescent="0.25">
      <c r="A3" s="2" t="s">
        <v>39</v>
      </c>
      <c r="B3" s="3" t="s">
        <v>36</v>
      </c>
      <c r="C3" s="3">
        <v>0.7</v>
      </c>
      <c r="E3" s="2" t="s">
        <v>39</v>
      </c>
      <c r="F3" s="3">
        <v>0.1</v>
      </c>
    </row>
    <row r="4" spans="1:9" x14ac:dyDescent="0.25">
      <c r="A4" s="2" t="s">
        <v>34</v>
      </c>
      <c r="B4" s="3" t="s">
        <v>37</v>
      </c>
      <c r="C4" s="3">
        <v>0.5</v>
      </c>
      <c r="E4" s="2" t="s">
        <v>34</v>
      </c>
      <c r="F4" s="3">
        <v>0.05</v>
      </c>
    </row>
    <row r="5" spans="1:9" x14ac:dyDescent="0.25">
      <c r="A5" s="2" t="s">
        <v>30</v>
      </c>
      <c r="B5" s="3" t="s">
        <v>38</v>
      </c>
      <c r="C5" s="3">
        <v>0.5</v>
      </c>
      <c r="E5" s="2" t="s">
        <v>30</v>
      </c>
      <c r="F5" s="3">
        <v>-0.1</v>
      </c>
    </row>
    <row r="6" spans="1:9" x14ac:dyDescent="0.25">
      <c r="A6" s="11"/>
      <c r="B6" s="12"/>
    </row>
    <row r="7" spans="1:9" x14ac:dyDescent="0.25">
      <c r="A7" s="39" t="s">
        <v>53</v>
      </c>
      <c r="B7" s="39"/>
      <c r="C7" s="39"/>
      <c r="D7" s="39"/>
    </row>
    <row r="8" spans="1:9" x14ac:dyDescent="0.25">
      <c r="A8" s="36" t="s">
        <v>49</v>
      </c>
      <c r="B8" s="37"/>
      <c r="C8" s="31" t="s">
        <v>75</v>
      </c>
      <c r="D8" s="32" t="s">
        <v>50</v>
      </c>
    </row>
    <row r="9" spans="1:9" x14ac:dyDescent="0.25">
      <c r="A9" s="7" t="s">
        <v>51</v>
      </c>
      <c r="B9" s="7">
        <v>1903.98</v>
      </c>
      <c r="C9" s="4">
        <v>0</v>
      </c>
      <c r="D9" s="2">
        <v>0</v>
      </c>
    </row>
    <row r="10" spans="1:9" x14ac:dyDescent="0.25">
      <c r="A10" s="7">
        <f>B9</f>
        <v>1903.98</v>
      </c>
      <c r="B10" s="7">
        <v>2826.65</v>
      </c>
      <c r="C10" s="6">
        <v>7.4999999999999997E-2</v>
      </c>
      <c r="D10" s="2">
        <v>142.80000000000001</v>
      </c>
    </row>
    <row r="11" spans="1:9" x14ac:dyDescent="0.25">
      <c r="A11" s="7">
        <f>B10</f>
        <v>2826.65</v>
      </c>
      <c r="B11" s="7">
        <v>3751.05</v>
      </c>
      <c r="C11" s="6">
        <v>0.15</v>
      </c>
      <c r="D11" s="2">
        <v>354.8</v>
      </c>
    </row>
    <row r="12" spans="1:9" x14ac:dyDescent="0.25">
      <c r="A12" s="7">
        <f>B11</f>
        <v>3751.05</v>
      </c>
      <c r="B12" s="7">
        <v>4664.68</v>
      </c>
      <c r="C12" s="6">
        <v>0.22500000000000001</v>
      </c>
      <c r="D12" s="2">
        <v>636.13</v>
      </c>
    </row>
    <row r="13" spans="1:9" x14ac:dyDescent="0.25">
      <c r="A13" s="7" t="s">
        <v>52</v>
      </c>
      <c r="B13" s="7">
        <f>B12</f>
        <v>4664.68</v>
      </c>
      <c r="C13" s="6">
        <v>0.27500000000000002</v>
      </c>
      <c r="D13" s="2">
        <v>869.36</v>
      </c>
    </row>
    <row r="14" spans="1:9" x14ac:dyDescent="0.25">
      <c r="I14" s="8"/>
    </row>
    <row r="15" spans="1:9" x14ac:dyDescent="0.25">
      <c r="A15" s="38" t="s">
        <v>44</v>
      </c>
      <c r="B15" s="38"/>
    </row>
    <row r="16" spans="1:9" x14ac:dyDescent="0.25">
      <c r="A16" s="2" t="s">
        <v>43</v>
      </c>
      <c r="B16" s="4">
        <v>0.11</v>
      </c>
    </row>
    <row r="17" spans="1:2" x14ac:dyDescent="0.25">
      <c r="A17" s="2" t="s">
        <v>46</v>
      </c>
      <c r="B17" s="2" t="s">
        <v>48</v>
      </c>
    </row>
    <row r="18" spans="1:2" x14ac:dyDescent="0.25">
      <c r="A18" s="2" t="s">
        <v>47</v>
      </c>
      <c r="B18" s="6">
        <v>1.4999999999999999E-2</v>
      </c>
    </row>
  </sheetData>
  <mergeCells count="5">
    <mergeCell ref="A8:B8"/>
    <mergeCell ref="A15:B15"/>
    <mergeCell ref="A7:D7"/>
    <mergeCell ref="E1:F1"/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topLeftCell="A10" zoomScale="86" zoomScaleNormal="86" workbookViewId="0">
      <selection activeCell="H3" sqref="H3:H24"/>
    </sheetView>
  </sheetViews>
  <sheetFormatPr defaultRowHeight="15" x14ac:dyDescent="0.25"/>
  <cols>
    <col min="1" max="1" width="14" bestFit="1" customWidth="1"/>
    <col min="2" max="2" width="14.28515625" style="1" bestFit="1" customWidth="1"/>
    <col min="3" max="3" width="14.5703125" style="1" bestFit="1" customWidth="1"/>
    <col min="4" max="4" width="15.140625" style="1" bestFit="1" customWidth="1"/>
    <col min="5" max="5" width="11.42578125" style="1" bestFit="1" customWidth="1"/>
    <col min="6" max="6" width="17.85546875" style="1" bestFit="1" customWidth="1"/>
    <col min="7" max="7" width="12.85546875" customWidth="1"/>
    <col min="8" max="8" width="19" customWidth="1"/>
    <col min="10" max="10" width="14.5703125" customWidth="1"/>
  </cols>
  <sheetData>
    <row r="1" spans="1:8" x14ac:dyDescent="0.25">
      <c r="A1" s="38" t="s">
        <v>17</v>
      </c>
      <c r="B1" s="38"/>
      <c r="C1" s="38"/>
      <c r="D1" s="38"/>
      <c r="E1" s="38"/>
      <c r="F1" s="38"/>
      <c r="G1" s="38"/>
      <c r="H1" s="38"/>
    </row>
    <row r="2" spans="1:8" s="30" customFormat="1" x14ac:dyDescent="0.25">
      <c r="A2" s="28" t="s">
        <v>0</v>
      </c>
      <c r="B2" s="29" t="s">
        <v>16</v>
      </c>
      <c r="C2" s="29" t="s">
        <v>11</v>
      </c>
      <c r="D2" s="29" t="s">
        <v>12</v>
      </c>
      <c r="E2" s="29" t="s">
        <v>13</v>
      </c>
      <c r="F2" s="29" t="s">
        <v>15</v>
      </c>
      <c r="G2" s="28" t="s">
        <v>14</v>
      </c>
      <c r="H2" s="29" t="s">
        <v>18</v>
      </c>
    </row>
    <row r="3" spans="1:8" x14ac:dyDescent="0.25">
      <c r="A3" s="2" t="s">
        <v>1</v>
      </c>
      <c r="B3" s="3">
        <v>1</v>
      </c>
      <c r="C3" s="3">
        <v>0.98</v>
      </c>
      <c r="D3" s="3">
        <v>1</v>
      </c>
      <c r="E3" s="3">
        <v>1</v>
      </c>
      <c r="F3" s="3">
        <v>0.96</v>
      </c>
      <c r="G3" s="9">
        <f>AVERAGE(C3:F3)</f>
        <v>0.98499999999999999</v>
      </c>
      <c r="H3" s="10" t="str">
        <f>IF(G3&gt;'TABELAS GERAIS'!$C$2,'TABELAS GERAIS'!$A$2,IF(AND(G3&gt;='TABELAS GERAIS'!$C$3,G3&lt;'TABELAS GERAIS'!$C$2),'TABELAS GERAIS'!$A$3,IF(IF(G3&gt;='TABELAS GERAIS'!$C$4,G3&lt;'TABELAS GERAIS'!$C$3),'TABELAS GERAIS'!$A$4,IF(G3&lt;='TABELAS GERAIS'!$C$5,'TABELAS GERAIS'!$A$5,0))))</f>
        <v>OTIMO_TRABALHO</v>
      </c>
    </row>
    <row r="4" spans="1:8" x14ac:dyDescent="0.25">
      <c r="A4" s="2" t="s">
        <v>2</v>
      </c>
      <c r="B4" s="3">
        <f>B3</f>
        <v>1</v>
      </c>
      <c r="C4" s="3">
        <v>0.55000000000000004</v>
      </c>
      <c r="D4" s="3">
        <v>0.65</v>
      </c>
      <c r="E4" s="3">
        <v>0.6</v>
      </c>
      <c r="F4" s="3">
        <v>0.6</v>
      </c>
      <c r="G4" s="9">
        <f t="shared" ref="G4:G24" si="0">AVERAGE(C4:F4)</f>
        <v>0.60000000000000009</v>
      </c>
      <c r="H4" s="10" t="str">
        <f>IF(G4&gt;'TABELAS GERAIS'!$C$2,'TABELAS GERAIS'!$A$2,IF(AND(G4&gt;='TABELAS GERAIS'!$C$3,G4&lt;'TABELAS GERAIS'!$C$2),'TABELAS GERAIS'!$A$3,IF(IF(G4&gt;='TABELAS GERAIS'!$C$4,G4&lt;'TABELAS GERAIS'!$C$3),'TABELAS GERAIS'!$A$4,IF(G4&lt;='TABELAS GERAIS'!$C$5,'TABELAS GERAIS'!$A$5,0))))</f>
        <v>REGULAR</v>
      </c>
    </row>
    <row r="5" spans="1:8" x14ac:dyDescent="0.25">
      <c r="A5" s="2" t="s">
        <v>3</v>
      </c>
      <c r="B5" s="3">
        <f t="shared" ref="B5:B24" si="1">B4</f>
        <v>1</v>
      </c>
      <c r="C5" s="3">
        <v>0.7</v>
      </c>
      <c r="D5" s="3">
        <v>0.78</v>
      </c>
      <c r="E5" s="3">
        <v>0.7</v>
      </c>
      <c r="F5" s="3">
        <v>0.79</v>
      </c>
      <c r="G5" s="9">
        <f t="shared" si="0"/>
        <v>0.74249999999999994</v>
      </c>
      <c r="H5" s="10" t="str">
        <f>IF(G5&gt;'TABELAS GERAIS'!$C$2,'TABELAS GERAIS'!$A$2,IF(AND(G5&gt;='TABELAS GERAIS'!$C$3,G5&lt;'TABELAS GERAIS'!$C$2),'TABELAS GERAIS'!$A$3,IF(IF(G5&gt;='TABELAS GERAIS'!$C$4,G5&lt;'TABELAS GERAIS'!$C$3),'TABELAS GERAIS'!$A$4,IF(G5&lt;='TABELAS GERAIS'!$C$5,'TABELAS GERAIS'!$A$5,0))))</f>
        <v>BOM_TRABALHO</v>
      </c>
    </row>
    <row r="6" spans="1:8" x14ac:dyDescent="0.25">
      <c r="A6" s="2" t="s">
        <v>4</v>
      </c>
      <c r="B6" s="3">
        <f t="shared" si="1"/>
        <v>1</v>
      </c>
      <c r="C6" s="3">
        <v>0.4</v>
      </c>
      <c r="D6" s="3">
        <v>0.8</v>
      </c>
      <c r="E6" s="3">
        <v>0.7</v>
      </c>
      <c r="F6" s="3">
        <v>0.7</v>
      </c>
      <c r="G6" s="9">
        <f t="shared" si="0"/>
        <v>0.65</v>
      </c>
      <c r="H6" s="10" t="str">
        <f>IF(G6&gt;'TABELAS GERAIS'!$C$2,'TABELAS GERAIS'!$A$2,IF(AND(G6&gt;='TABELAS GERAIS'!$C$3,G6&lt;'TABELAS GERAIS'!$C$2),'TABELAS GERAIS'!$A$3,IF(IF(G6&gt;='TABELAS GERAIS'!$C$4,G6&lt;'TABELAS GERAIS'!$C$3),'TABELAS GERAIS'!$A$4,IF(G6&lt;='TABELAS GERAIS'!$C$5,'TABELAS GERAIS'!$A$5,0))))</f>
        <v>REGULAR</v>
      </c>
    </row>
    <row r="7" spans="1:8" x14ac:dyDescent="0.25">
      <c r="A7" s="2" t="s">
        <v>5</v>
      </c>
      <c r="B7" s="3">
        <f t="shared" si="1"/>
        <v>1</v>
      </c>
      <c r="C7" s="3">
        <v>0.76</v>
      </c>
      <c r="D7" s="3">
        <v>0.8</v>
      </c>
      <c r="E7" s="3">
        <v>0.8</v>
      </c>
      <c r="F7" s="3">
        <v>0.6</v>
      </c>
      <c r="G7" s="9">
        <f t="shared" si="0"/>
        <v>0.7400000000000001</v>
      </c>
      <c r="H7" s="10" t="str">
        <f>IF(G7&gt;'TABELAS GERAIS'!$C$2,'TABELAS GERAIS'!$A$2,IF(AND(G7&gt;='TABELAS GERAIS'!$C$3,G7&lt;'TABELAS GERAIS'!$C$2),'TABELAS GERAIS'!$A$3,IF(IF(G7&gt;='TABELAS GERAIS'!$C$4,G7&lt;'TABELAS GERAIS'!$C$3),'TABELAS GERAIS'!$A$4,IF(G7&lt;='TABELAS GERAIS'!$C$5,'TABELAS GERAIS'!$A$5,0))))</f>
        <v>BOM_TRABALHO</v>
      </c>
    </row>
    <row r="8" spans="1:8" x14ac:dyDescent="0.25">
      <c r="A8" s="2" t="s">
        <v>6</v>
      </c>
      <c r="B8" s="3">
        <f t="shared" si="1"/>
        <v>1</v>
      </c>
      <c r="C8" s="3">
        <v>0.45</v>
      </c>
      <c r="D8" s="3">
        <v>0.35</v>
      </c>
      <c r="E8" s="3">
        <v>0.3</v>
      </c>
      <c r="F8" s="3">
        <v>0.28999999999999998</v>
      </c>
      <c r="G8" s="9">
        <f t="shared" si="0"/>
        <v>0.34750000000000003</v>
      </c>
      <c r="H8" s="10" t="str">
        <f>IF(G8&gt;'TABELAS GERAIS'!$C$2,'TABELAS GERAIS'!$A$2,IF(AND(G8&gt;='TABELAS GERAIS'!$C$3,G8&lt;'TABELAS GERAIS'!$C$2),'TABELAS GERAIS'!$A$3,IF(IF(G8&gt;='TABELAS GERAIS'!$C$4,G8&lt;'TABELAS GERAIS'!$C$3),'TABELAS GERAIS'!$A$4,IF(G8&lt;='TABELAS GERAIS'!$C$5,'TABELAS GERAIS'!$A$5,0))))</f>
        <v>RUIM</v>
      </c>
    </row>
    <row r="9" spans="1:8" x14ac:dyDescent="0.25">
      <c r="A9" s="2" t="s">
        <v>7</v>
      </c>
      <c r="B9" s="3">
        <f t="shared" si="1"/>
        <v>1</v>
      </c>
      <c r="C9" s="3">
        <v>0.78</v>
      </c>
      <c r="D9" s="3">
        <v>0.9</v>
      </c>
      <c r="E9" s="3">
        <v>0.8</v>
      </c>
      <c r="F9" s="5">
        <v>0.7</v>
      </c>
      <c r="G9" s="9">
        <f t="shared" si="0"/>
        <v>0.79500000000000015</v>
      </c>
      <c r="H9" s="10" t="str">
        <f>IF(G9&gt;'TABELAS GERAIS'!$C$2,'TABELAS GERAIS'!$A$2,IF(AND(G9&gt;='TABELAS GERAIS'!$C$3,G9&lt;'TABELAS GERAIS'!$C$2),'TABELAS GERAIS'!$A$3,IF(IF(G9&gt;='TABELAS GERAIS'!$C$4,G9&lt;'TABELAS GERAIS'!$C$3),'TABELAS GERAIS'!$A$4,IF(G9&lt;='TABELAS GERAIS'!$C$5,'TABELAS GERAIS'!$A$5,0))))</f>
        <v>BOM_TRABALHO</v>
      </c>
    </row>
    <row r="10" spans="1:8" x14ac:dyDescent="0.25">
      <c r="A10" s="2" t="s">
        <v>8</v>
      </c>
      <c r="B10" s="3">
        <f t="shared" si="1"/>
        <v>1</v>
      </c>
      <c r="C10" s="3">
        <v>0.54</v>
      </c>
      <c r="D10" s="3">
        <v>0.6</v>
      </c>
      <c r="E10" s="3">
        <v>0.7</v>
      </c>
      <c r="F10" s="5">
        <v>0.6</v>
      </c>
      <c r="G10" s="9">
        <f t="shared" si="0"/>
        <v>0.61</v>
      </c>
      <c r="H10" s="10" t="str">
        <f>IF(G10&gt;'TABELAS GERAIS'!$C$2,'TABELAS GERAIS'!$A$2,IF(AND(G10&gt;='TABELAS GERAIS'!$C$3,G10&lt;'TABELAS GERAIS'!$C$2),'TABELAS GERAIS'!$A$3,IF(IF(G10&gt;='TABELAS GERAIS'!$C$4,G10&lt;'TABELAS GERAIS'!$C$3),'TABELAS GERAIS'!$A$4,IF(G10&lt;='TABELAS GERAIS'!$C$5,'TABELAS GERAIS'!$A$5,0))))</f>
        <v>REGULAR</v>
      </c>
    </row>
    <row r="11" spans="1:8" x14ac:dyDescent="0.25">
      <c r="A11" s="2" t="s">
        <v>9</v>
      </c>
      <c r="B11" s="3">
        <f t="shared" si="1"/>
        <v>1</v>
      </c>
      <c r="C11" s="3">
        <v>0.67</v>
      </c>
      <c r="D11" s="3">
        <v>0.6</v>
      </c>
      <c r="E11" s="3">
        <v>0.55000000000000004</v>
      </c>
      <c r="F11" s="5">
        <v>0.6</v>
      </c>
      <c r="G11" s="9">
        <f t="shared" si="0"/>
        <v>0.60499999999999998</v>
      </c>
      <c r="H11" s="10" t="str">
        <f>IF(G11&gt;'TABELAS GERAIS'!$C$2,'TABELAS GERAIS'!$A$2,IF(AND(G11&gt;='TABELAS GERAIS'!$C$3,G11&lt;'TABELAS GERAIS'!$C$2),'TABELAS GERAIS'!$A$3,IF(IF(G11&gt;='TABELAS GERAIS'!$C$4,G11&lt;'TABELAS GERAIS'!$C$3),'TABELAS GERAIS'!$A$4,IF(G11&lt;='TABELAS GERAIS'!$C$5,'TABELAS GERAIS'!$A$5,0))))</f>
        <v>REGULAR</v>
      </c>
    </row>
    <row r="12" spans="1:8" x14ac:dyDescent="0.25">
      <c r="A12" s="2" t="s">
        <v>10</v>
      </c>
      <c r="B12" s="3">
        <f t="shared" si="1"/>
        <v>1</v>
      </c>
      <c r="C12" s="3">
        <v>0.87</v>
      </c>
      <c r="D12" s="3">
        <v>0.89</v>
      </c>
      <c r="E12" s="3">
        <v>0.6</v>
      </c>
      <c r="F12" s="5">
        <v>0.8</v>
      </c>
      <c r="G12" s="9">
        <f t="shared" si="0"/>
        <v>0.79</v>
      </c>
      <c r="H12" s="10" t="str">
        <f>IF(G12&gt;'TABELAS GERAIS'!$C$2,'TABELAS GERAIS'!$A$2,IF(AND(G12&gt;='TABELAS GERAIS'!$C$3,G12&lt;'TABELAS GERAIS'!$C$2),'TABELAS GERAIS'!$A$3,IF(IF(G12&gt;='TABELAS GERAIS'!$C$4,G12&lt;'TABELAS GERAIS'!$C$3),'TABELAS GERAIS'!$A$4,IF(G12&lt;='TABELAS GERAIS'!$C$5,'TABELAS GERAIS'!$A$5,0))))</f>
        <v>BOM_TRABALHO</v>
      </c>
    </row>
    <row r="13" spans="1:8" x14ac:dyDescent="0.25">
      <c r="A13" s="2" t="s">
        <v>19</v>
      </c>
      <c r="B13" s="3">
        <f t="shared" si="1"/>
        <v>1</v>
      </c>
      <c r="C13" s="3">
        <v>0.98</v>
      </c>
      <c r="D13" s="3">
        <v>0.9</v>
      </c>
      <c r="E13" s="3">
        <v>1</v>
      </c>
      <c r="F13" s="3">
        <v>1.02</v>
      </c>
      <c r="G13" s="9">
        <f t="shared" si="0"/>
        <v>0.97499999999999998</v>
      </c>
      <c r="H13" s="10" t="str">
        <f>IF(G13&gt;'TABELAS GERAIS'!$C$2,'TABELAS GERAIS'!$A$2,IF(AND(G13&gt;='TABELAS GERAIS'!$C$3,G13&lt;'TABELAS GERAIS'!$C$2),'TABELAS GERAIS'!$A$3,IF(IF(G13&gt;='TABELAS GERAIS'!$C$4,G13&lt;'TABELAS GERAIS'!$C$3),'TABELAS GERAIS'!$A$4,IF(G13&lt;='TABELAS GERAIS'!$C$5,'TABELAS GERAIS'!$A$5,0))))</f>
        <v>OTIMO_TRABALHO</v>
      </c>
    </row>
    <row r="14" spans="1:8" x14ac:dyDescent="0.25">
      <c r="A14" s="2" t="s">
        <v>73</v>
      </c>
      <c r="B14" s="3">
        <f t="shared" si="1"/>
        <v>1</v>
      </c>
      <c r="C14" s="3">
        <v>0.55000000000000004</v>
      </c>
      <c r="D14" s="3">
        <v>0.6</v>
      </c>
      <c r="E14" s="3">
        <v>0.6</v>
      </c>
      <c r="F14" s="3">
        <v>0.6</v>
      </c>
      <c r="G14" s="9">
        <f t="shared" si="0"/>
        <v>0.58750000000000002</v>
      </c>
      <c r="H14" s="10" t="str">
        <f>IF(G14&gt;'TABELAS GERAIS'!$C$2,'TABELAS GERAIS'!$A$2,IF(AND(G14&gt;='TABELAS GERAIS'!$C$3,G14&lt;'TABELAS GERAIS'!$C$2),'TABELAS GERAIS'!$A$3,IF(IF(G14&gt;='TABELAS GERAIS'!$C$4,G14&lt;'TABELAS GERAIS'!$C$3),'TABELAS GERAIS'!$A$4,IF(G14&lt;='TABELAS GERAIS'!$C$5,'TABELAS GERAIS'!$A$5,0))))</f>
        <v>REGULAR</v>
      </c>
    </row>
    <row r="15" spans="1:8" x14ac:dyDescent="0.25">
      <c r="A15" s="2" t="s">
        <v>21</v>
      </c>
      <c r="B15" s="3">
        <f t="shared" si="1"/>
        <v>1</v>
      </c>
      <c r="C15" s="3">
        <v>0.7</v>
      </c>
      <c r="D15" s="3">
        <v>0.6</v>
      </c>
      <c r="E15" s="3">
        <v>0.7</v>
      </c>
      <c r="F15" s="3">
        <v>0.6</v>
      </c>
      <c r="G15" s="9">
        <f t="shared" si="0"/>
        <v>0.64999999999999991</v>
      </c>
      <c r="H15" s="10" t="str">
        <f>IF(G15&gt;'TABELAS GERAIS'!$C$2,'TABELAS GERAIS'!$A$2,IF(AND(G15&gt;='TABELAS GERAIS'!$C$3,G15&lt;'TABELAS GERAIS'!$C$2),'TABELAS GERAIS'!$A$3,IF(IF(G15&gt;='TABELAS GERAIS'!$C$4,G15&lt;'TABELAS GERAIS'!$C$3),'TABELAS GERAIS'!$A$4,IF(G15&lt;='TABELAS GERAIS'!$C$5,'TABELAS GERAIS'!$A$5,0))))</f>
        <v>REGULAR</v>
      </c>
    </row>
    <row r="16" spans="1:8" x14ac:dyDescent="0.25">
      <c r="A16" s="2" t="s">
        <v>20</v>
      </c>
      <c r="B16" s="3">
        <f t="shared" si="1"/>
        <v>1</v>
      </c>
      <c r="C16" s="3">
        <v>1</v>
      </c>
      <c r="D16" s="3">
        <v>0.9</v>
      </c>
      <c r="E16" s="3">
        <v>0.89</v>
      </c>
      <c r="F16" s="3">
        <v>0.7</v>
      </c>
      <c r="G16" s="9">
        <f t="shared" si="0"/>
        <v>0.87250000000000005</v>
      </c>
      <c r="H16" s="10" t="str">
        <f>IF(G16&gt;'TABELAS GERAIS'!$C$2,'TABELAS GERAIS'!$A$2,IF(AND(G16&gt;='TABELAS GERAIS'!$C$3,G16&lt;'TABELAS GERAIS'!$C$2),'TABELAS GERAIS'!$A$3,IF(IF(G16&gt;='TABELAS GERAIS'!$C$4,G16&lt;'TABELAS GERAIS'!$C$3),'TABELAS GERAIS'!$A$4,IF(G16&lt;='TABELAS GERAIS'!$C$5,'TABELAS GERAIS'!$A$5,0))))</f>
        <v>OTIMO_TRABALHO</v>
      </c>
    </row>
    <row r="17" spans="1:8" x14ac:dyDescent="0.25">
      <c r="A17" s="2" t="s">
        <v>22</v>
      </c>
      <c r="B17" s="3">
        <f t="shared" si="1"/>
        <v>1</v>
      </c>
      <c r="C17" s="3">
        <v>0.76</v>
      </c>
      <c r="D17" s="3">
        <v>0.7</v>
      </c>
      <c r="E17" s="3">
        <v>0.8</v>
      </c>
      <c r="F17" s="3">
        <v>0.6</v>
      </c>
      <c r="G17" s="9">
        <f t="shared" si="0"/>
        <v>0.71499999999999997</v>
      </c>
      <c r="H17" s="10" t="str">
        <f>IF(G17&gt;'TABELAS GERAIS'!$C$2,'TABELAS GERAIS'!$A$2,IF(AND(G17&gt;='TABELAS GERAIS'!$C$3,G17&lt;'TABELAS GERAIS'!$C$2),'TABELAS GERAIS'!$A$3,IF(IF(G17&gt;='TABELAS GERAIS'!$C$4,G17&lt;'TABELAS GERAIS'!$C$3),'TABELAS GERAIS'!$A$4,IF(G17&lt;='TABELAS GERAIS'!$C$5,'TABELAS GERAIS'!$A$5,0))))</f>
        <v>BOM_TRABALHO</v>
      </c>
    </row>
    <row r="18" spans="1:8" x14ac:dyDescent="0.25">
      <c r="A18" s="2" t="s">
        <v>23</v>
      </c>
      <c r="B18" s="3">
        <f t="shared" si="1"/>
        <v>1</v>
      </c>
      <c r="C18" s="3">
        <v>0.45</v>
      </c>
      <c r="D18" s="3">
        <v>0.55000000000000004</v>
      </c>
      <c r="E18" s="3">
        <v>0.3</v>
      </c>
      <c r="F18" s="3">
        <v>0.28999999999999998</v>
      </c>
      <c r="G18" s="9">
        <f t="shared" si="0"/>
        <v>0.39750000000000002</v>
      </c>
      <c r="H18" s="10" t="str">
        <f>IF(G18&gt;'TABELAS GERAIS'!$C$2,'TABELAS GERAIS'!$A$2,IF(AND(G18&gt;='TABELAS GERAIS'!$C$3,G18&lt;'TABELAS GERAIS'!$C$2),'TABELAS GERAIS'!$A$3,IF(IF(G18&gt;='TABELAS GERAIS'!$C$4,G18&lt;'TABELAS GERAIS'!$C$3),'TABELAS GERAIS'!$A$4,IF(G18&lt;='TABELAS GERAIS'!$C$5,'TABELAS GERAIS'!$A$5,0))))</f>
        <v>RUIM</v>
      </c>
    </row>
    <row r="19" spans="1:8" x14ac:dyDescent="0.25">
      <c r="A19" s="2" t="s">
        <v>24</v>
      </c>
      <c r="B19" s="3">
        <f t="shared" si="1"/>
        <v>1</v>
      </c>
      <c r="C19" s="3">
        <v>0.78</v>
      </c>
      <c r="D19" s="3">
        <v>0.9</v>
      </c>
      <c r="E19" s="3">
        <v>0.8</v>
      </c>
      <c r="F19" s="5">
        <v>0.7</v>
      </c>
      <c r="G19" s="9">
        <f t="shared" si="0"/>
        <v>0.79500000000000015</v>
      </c>
      <c r="H19" s="10" t="str">
        <f>IF(G19&gt;'TABELAS GERAIS'!$C$2,'TABELAS GERAIS'!$A$2,IF(AND(G19&gt;='TABELAS GERAIS'!$C$3,G19&lt;'TABELAS GERAIS'!$C$2),'TABELAS GERAIS'!$A$3,IF(IF(G19&gt;='TABELAS GERAIS'!$C$4,G19&lt;'TABELAS GERAIS'!$C$3),'TABELAS GERAIS'!$A$4,IF(G19&lt;='TABELAS GERAIS'!$C$5,'TABELAS GERAIS'!$A$5,0))))</f>
        <v>BOM_TRABALHO</v>
      </c>
    </row>
    <row r="20" spans="1:8" x14ac:dyDescent="0.25">
      <c r="A20" s="2" t="s">
        <v>25</v>
      </c>
      <c r="B20" s="3">
        <f t="shared" si="1"/>
        <v>1</v>
      </c>
      <c r="C20" s="3">
        <v>0.45</v>
      </c>
      <c r="D20" s="3">
        <v>0.35</v>
      </c>
      <c r="E20" s="3">
        <v>0.45</v>
      </c>
      <c r="F20" s="5">
        <v>0.35</v>
      </c>
      <c r="G20" s="9">
        <f t="shared" si="0"/>
        <v>0.4</v>
      </c>
      <c r="H20" s="10" t="str">
        <f>IF(G20&gt;'TABELAS GERAIS'!$C$2,'TABELAS GERAIS'!$A$2,IF(AND(G20&gt;='TABELAS GERAIS'!$C$3,G20&lt;'TABELAS GERAIS'!$C$2),'TABELAS GERAIS'!$A$3,IF(IF(G20&gt;='TABELAS GERAIS'!$C$4,G20&lt;'TABELAS GERAIS'!$C$3),'TABELAS GERAIS'!$A$4,IF(G20&lt;='TABELAS GERAIS'!$C$5,'TABELAS GERAIS'!$A$5,0))))</f>
        <v>RUIM</v>
      </c>
    </row>
    <row r="21" spans="1:8" x14ac:dyDescent="0.25">
      <c r="A21" s="2" t="s">
        <v>26</v>
      </c>
      <c r="B21" s="3">
        <f t="shared" si="1"/>
        <v>1</v>
      </c>
      <c r="C21" s="3">
        <v>0.67</v>
      </c>
      <c r="D21" s="3">
        <v>0.5</v>
      </c>
      <c r="E21" s="3">
        <v>0.55000000000000004</v>
      </c>
      <c r="F21" s="5">
        <v>0.6</v>
      </c>
      <c r="G21" s="9">
        <f t="shared" si="0"/>
        <v>0.57999999999999996</v>
      </c>
      <c r="H21" s="10" t="str">
        <f>IF(G21&gt;'TABELAS GERAIS'!$C$2,'TABELAS GERAIS'!$A$2,IF(AND(G21&gt;='TABELAS GERAIS'!$C$3,G21&lt;'TABELAS GERAIS'!$C$2),'TABELAS GERAIS'!$A$3,IF(IF(G21&gt;='TABELAS GERAIS'!$C$4,G21&lt;'TABELAS GERAIS'!$C$3),'TABELAS GERAIS'!$A$4,IF(G21&lt;='TABELAS GERAIS'!$C$5,'TABELAS GERAIS'!$A$5,0))))</f>
        <v>REGULAR</v>
      </c>
    </row>
    <row r="22" spans="1:8" x14ac:dyDescent="0.25">
      <c r="A22" s="2" t="s">
        <v>27</v>
      </c>
      <c r="B22" s="3">
        <f t="shared" si="1"/>
        <v>1</v>
      </c>
      <c r="C22" s="3">
        <v>0.87</v>
      </c>
      <c r="D22" s="3">
        <v>0.9</v>
      </c>
      <c r="E22" s="3">
        <v>0.6</v>
      </c>
      <c r="F22" s="5">
        <v>0.8</v>
      </c>
      <c r="G22" s="9">
        <f t="shared" si="0"/>
        <v>0.79249999999999998</v>
      </c>
      <c r="H22" s="10" t="str">
        <f>IF(G22&gt;'TABELAS GERAIS'!$C$2,'TABELAS GERAIS'!$A$2,IF(AND(G22&gt;='TABELAS GERAIS'!$C$3,G22&lt;'TABELAS GERAIS'!$C$2),'TABELAS GERAIS'!$A$3,IF(IF(G22&gt;='TABELAS GERAIS'!$C$4,G22&lt;'TABELAS GERAIS'!$C$3),'TABELAS GERAIS'!$A$4,IF(G22&lt;='TABELAS GERAIS'!$C$5,'TABELAS GERAIS'!$A$5,0))))</f>
        <v>BOM_TRABALHO</v>
      </c>
    </row>
    <row r="23" spans="1:8" x14ac:dyDescent="0.25">
      <c r="A23" s="2" t="s">
        <v>28</v>
      </c>
      <c r="B23" s="3">
        <f t="shared" si="1"/>
        <v>1</v>
      </c>
      <c r="C23" s="3">
        <v>0.3</v>
      </c>
      <c r="D23" s="3">
        <v>0.54</v>
      </c>
      <c r="E23" s="3">
        <v>0.4</v>
      </c>
      <c r="F23" s="3">
        <v>0.43</v>
      </c>
      <c r="G23" s="9">
        <f t="shared" si="0"/>
        <v>0.41750000000000004</v>
      </c>
      <c r="H23" s="10" t="str">
        <f>IF(G23&gt;'TABELAS GERAIS'!$C$2,'TABELAS GERAIS'!$A$2,IF(AND(G23&gt;='TABELAS GERAIS'!$C$3,G23&lt;'TABELAS GERAIS'!$C$2),'TABELAS GERAIS'!$A$3,IF(IF(G23&gt;='TABELAS GERAIS'!$C$4,G23&lt;'TABELAS GERAIS'!$C$3),'TABELAS GERAIS'!$A$4,IF(G23&lt;='TABELAS GERAIS'!$C$5,'TABELAS GERAIS'!$A$5,0))))</f>
        <v>RUIM</v>
      </c>
    </row>
    <row r="24" spans="1:8" x14ac:dyDescent="0.25">
      <c r="A24" s="2" t="s">
        <v>29</v>
      </c>
      <c r="B24" s="3">
        <f t="shared" si="1"/>
        <v>1</v>
      </c>
      <c r="C24" s="3">
        <v>0.5</v>
      </c>
      <c r="D24" s="3">
        <v>0.5</v>
      </c>
      <c r="E24" s="3">
        <v>0.5</v>
      </c>
      <c r="F24" s="3">
        <v>0.48</v>
      </c>
      <c r="G24" s="9">
        <f t="shared" si="0"/>
        <v>0.495</v>
      </c>
      <c r="H24" s="10" t="str">
        <f>IF(G24&gt;'TABELAS GERAIS'!$C$2,'TABELAS GERAIS'!$A$2,IF(AND(G24&gt;='TABELAS GERAIS'!$C$3,G24&lt;'TABELAS GERAIS'!$C$2),'TABELAS GERAIS'!$A$3,IF(IF(G24&gt;='TABELAS GERAIS'!$C$4,G24&lt;'TABELAS GERAIS'!$C$3),'TABELAS GERAIS'!$A$4,IF(G24&lt;='TABELAS GERAIS'!$C$5,'TABELAS GERAIS'!$A$5,0))))</f>
        <v>RUIM</v>
      </c>
    </row>
    <row r="26" spans="1:8" x14ac:dyDescent="0.25">
      <c r="A26" s="46" t="s">
        <v>77</v>
      </c>
      <c r="B26" s="46"/>
      <c r="C26" s="46"/>
      <c r="D26"/>
      <c r="E26"/>
      <c r="F26"/>
    </row>
    <row r="27" spans="1:8" x14ac:dyDescent="0.25">
      <c r="A27" s="44" t="s">
        <v>71</v>
      </c>
      <c r="B27" s="45"/>
      <c r="C27" s="45"/>
      <c r="D27" s="45"/>
      <c r="E27" s="45"/>
      <c r="F27" s="45"/>
      <c r="G27" s="45"/>
    </row>
    <row r="28" spans="1:8" x14ac:dyDescent="0.25">
      <c r="A28" s="45"/>
      <c r="B28" s="45"/>
      <c r="C28" s="45"/>
      <c r="D28" s="45"/>
      <c r="E28" s="45"/>
      <c r="F28" s="45"/>
      <c r="G28" s="45"/>
    </row>
    <row r="29" spans="1:8" x14ac:dyDescent="0.25">
      <c r="A29" s="45"/>
      <c r="B29" s="45"/>
      <c r="C29" s="45"/>
      <c r="D29" s="45"/>
      <c r="E29" s="45"/>
      <c r="F29" s="45"/>
      <c r="G29" s="45"/>
    </row>
    <row r="30" spans="1:8" x14ac:dyDescent="0.25">
      <c r="A30" s="1"/>
      <c r="E30"/>
      <c r="F30"/>
    </row>
    <row r="31" spans="1:8" x14ac:dyDescent="0.25">
      <c r="A31" s="1"/>
      <c r="E31"/>
      <c r="F31"/>
    </row>
  </sheetData>
  <mergeCells count="3">
    <mergeCell ref="A1:H1"/>
    <mergeCell ref="A27:G29"/>
    <mergeCell ref="A26:C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tabSelected="1" topLeftCell="B1" zoomScale="73" zoomScaleNormal="73" workbookViewId="0">
      <selection activeCell="F3" sqref="F3"/>
    </sheetView>
  </sheetViews>
  <sheetFormatPr defaultRowHeight="15" x14ac:dyDescent="0.25"/>
  <cols>
    <col min="1" max="1" width="13.7109375" customWidth="1"/>
    <col min="2" max="2" width="15.5703125" bestFit="1" customWidth="1"/>
    <col min="3" max="3" width="13.28515625" bestFit="1" customWidth="1"/>
    <col min="4" max="4" width="21.7109375" bestFit="1" customWidth="1"/>
    <col min="5" max="5" width="13.28515625" bestFit="1" customWidth="1"/>
    <col min="6" max="6" width="18.5703125" customWidth="1"/>
    <col min="7" max="7" width="17" customWidth="1"/>
    <col min="8" max="8" width="17.85546875" customWidth="1"/>
    <col min="9" max="9" width="23.7109375" bestFit="1" customWidth="1"/>
    <col min="14" max="14" width="13.28515625" bestFit="1" customWidth="1"/>
    <col min="20" max="20" width="11.140625" customWidth="1"/>
    <col min="21" max="21" width="9.140625" customWidth="1"/>
  </cols>
  <sheetData>
    <row r="1" spans="1:21" x14ac:dyDescent="0.25">
      <c r="A1" s="21" t="s">
        <v>60</v>
      </c>
      <c r="B1" s="47" t="s">
        <v>45</v>
      </c>
      <c r="C1" s="47"/>
      <c r="D1" s="47"/>
      <c r="E1" s="48" t="s">
        <v>44</v>
      </c>
      <c r="F1" s="48"/>
      <c r="G1" s="48"/>
      <c r="H1" s="49" t="s">
        <v>56</v>
      </c>
      <c r="I1" s="50"/>
      <c r="J1" s="51" t="s">
        <v>72</v>
      </c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1" x14ac:dyDescent="0.25">
      <c r="A2" s="22" t="str">
        <f>'AVALIACAO FUNCIONÁRIO'!A2</f>
        <v>FUNCIONÁRIO</v>
      </c>
      <c r="B2" s="23" t="s">
        <v>31</v>
      </c>
      <c r="C2" s="22" t="s">
        <v>32</v>
      </c>
      <c r="D2" s="24" t="s">
        <v>42</v>
      </c>
      <c r="E2" s="22" t="s">
        <v>43</v>
      </c>
      <c r="F2" s="22" t="s">
        <v>46</v>
      </c>
      <c r="G2" s="22" t="s">
        <v>54</v>
      </c>
      <c r="H2" s="22" t="s">
        <v>55</v>
      </c>
      <c r="I2" s="22" t="s">
        <v>67</v>
      </c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 spans="1:21" x14ac:dyDescent="0.25">
      <c r="A3" s="2" t="str">
        <f>'AVALIACAO FUNCIONÁRIO'!A3</f>
        <v>ANA</v>
      </c>
      <c r="B3" s="13">
        <f>IF('AVALIACAO FUNCIONÁRIO'!H3='TABELAS GERAIS'!$A$2,5000,IF('AVALIACAO FUNCIONÁRIO'!H3='TABELAS GERAIS'!$A$3,4000,IF('AVALIACAO FUNCIONÁRIO'!H3='TABELAS GERAIS'!$A$4,2000,IF('AVALIACAO FUNCIONÁRIO'!H3='TABELAS GERAIS'!$A$5,1000,0))))</f>
        <v>5000</v>
      </c>
      <c r="C3" s="20">
        <f>IF('AVALIACAO FUNCIONÁRIO'!H3='TABELAS GERAIS'!$E$2,(B3*'TABELAS GERAIS'!$F$2),IF('AVALIACAO FUNCIONÁRIO'!H3='TABELAS GERAIS'!$E$3,(B3*'TABELAS GERAIS'!$F$3),IF('AVALIACAO FUNCIONÁRIO'!H3='TABELAS GERAIS'!$E$4,(B3*'TABELAS GERAIS'!$F$4),IF('AVALIACAO FUNCIONÁRIO'!H3='TABELAS GERAIS'!$E$5,(B3*'TABELAS GERAIS'!$F$5),0))))</f>
        <v>1000</v>
      </c>
      <c r="D3" s="18">
        <f>SUM(B3:C3)</f>
        <v>6000</v>
      </c>
      <c r="E3" s="13">
        <f>(D3*'TABELAS GERAIS'!$B$16)</f>
        <v>660</v>
      </c>
      <c r="F3" s="17">
        <f>IF(D3&lt;'TABELAS GERAIS'!$B$9,'TABELAS GERAIS'!$C$9,IF(D3&lt;'TABELAS GERAIS'!$B$10,((D3-E3)*'TABELAS GERAIS'!C10)-'TABELAS GERAIS'!$D$10,IF(D3&lt;'TABELAS GERAIS'!$B$11,((D3-E3)*'TABELAS GERAIS'!C11)-'TABELAS GERAIS'!$D$11,IF(D3&gt;'TABELAS GERAIS'!$B$12,((D3-E3)*'TABELAS GERAIS'!$C$12)-'TABELAS GERAIS'!$D$12,IF(D3&lt;'TABELAS GERAIS'!$B$13,((D3-E3)*'TABELAS GERAIS'!$C$13)-'TABELAS GERAIS'!$D$13,0)))))</f>
        <v>565.37</v>
      </c>
      <c r="G3" s="14">
        <f>(D3*'TABELAS GERAIS'!$B$18)</f>
        <v>90</v>
      </c>
      <c r="H3" s="15">
        <f>D3-SUM(E3:G3)</f>
        <v>4684.63</v>
      </c>
      <c r="I3" s="16" t="str">
        <f>IF(AND(B3&gt;0,C3&lt;0),"DEMISSÃO PREVISTA","OK")</f>
        <v>OK</v>
      </c>
      <c r="J3" s="53" t="s">
        <v>74</v>
      </c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</row>
    <row r="4" spans="1:21" x14ac:dyDescent="0.25">
      <c r="A4" s="2" t="str">
        <f>'AVALIACAO FUNCIONÁRIO'!A4</f>
        <v>MARIA</v>
      </c>
      <c r="B4" s="13">
        <f>IF('AVALIACAO FUNCIONÁRIO'!H4='TABELAS GERAIS'!$A$2,5000,IF('AVALIACAO FUNCIONÁRIO'!H4='TABELAS GERAIS'!$A$3,4000,IF('AVALIACAO FUNCIONÁRIO'!H4='TABELAS GERAIS'!$A$4,2000,IF('AVALIACAO FUNCIONÁRIO'!H4='TABELAS GERAIS'!$A$5,1000,0))))</f>
        <v>2000</v>
      </c>
      <c r="C4" s="20">
        <f>IF('AVALIACAO FUNCIONÁRIO'!H4='TABELAS GERAIS'!$E$2,(B4*'TABELAS GERAIS'!$F$2),IF('AVALIACAO FUNCIONÁRIO'!H4='TABELAS GERAIS'!$E$3,(B4*'TABELAS GERAIS'!$F$3),IF('AVALIACAO FUNCIONÁRIO'!H4='TABELAS GERAIS'!$E$4,(B4*'TABELAS GERAIS'!$F$4),IF('AVALIACAO FUNCIONÁRIO'!H4='TABELAS GERAIS'!$E$5,(B4*'TABELAS GERAIS'!$F$5),0))))</f>
        <v>100</v>
      </c>
      <c r="D4" s="18">
        <f t="shared" ref="D4:D24" si="0">SUM(B4:C4)</f>
        <v>2100</v>
      </c>
      <c r="E4" s="13">
        <f>(D4*'TABELAS GERAIS'!$B$16)</f>
        <v>231</v>
      </c>
      <c r="F4" s="17">
        <f>IF(D4&lt;'TABELAS GERAIS'!$B$9,'TABELAS GERAIS'!$C$9,IF(D4&lt;'TABELAS GERAIS'!$B$10,((D4-E4)*'TABELAS GERAIS'!C11)-'TABELAS GERAIS'!$D$10,IF(D4&lt;'TABELAS GERAIS'!$B$11,((D4-E4)*'TABELAS GERAIS'!C12)-'TABELAS GERAIS'!$D$11,IF(D4&gt;'TABELAS GERAIS'!$B$12,((D4-E4)*'TABELAS GERAIS'!$C$12)-'TABELAS GERAIS'!$D$12,IF(D4&lt;'TABELAS GERAIS'!$B$13,((D4-E4)*'TABELAS GERAIS'!$C$13)-'TABELAS GERAIS'!$D$13,0)))))</f>
        <v>137.54999999999995</v>
      </c>
      <c r="G4" s="14">
        <f>(D4*'TABELAS GERAIS'!$B$18)</f>
        <v>31.5</v>
      </c>
      <c r="H4" s="15">
        <f t="shared" ref="H4:H24" si="1">D4-SUM(E4:G4)</f>
        <v>1699.95</v>
      </c>
      <c r="I4" s="16" t="str">
        <f t="shared" ref="I4:I24" si="2">IF(AND(B4&gt;0,C4&lt;0),"DEMISSÃO PREVISTA","OK")</f>
        <v>OK</v>
      </c>
      <c r="J4" s="53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</row>
    <row r="5" spans="1:21" x14ac:dyDescent="0.25">
      <c r="A5" s="2" t="str">
        <f>'AVALIACAO FUNCIONÁRIO'!A5</f>
        <v>CARLA</v>
      </c>
      <c r="B5" s="13">
        <f>IF('AVALIACAO FUNCIONÁRIO'!H5='TABELAS GERAIS'!$A$2,5000,IF('AVALIACAO FUNCIONÁRIO'!H5='TABELAS GERAIS'!$A$3,4000,IF('AVALIACAO FUNCIONÁRIO'!H5='TABELAS GERAIS'!$A$4,2000,IF('AVALIACAO FUNCIONÁRIO'!H5='TABELAS GERAIS'!$A$5,1000,0))))</f>
        <v>4000</v>
      </c>
      <c r="C5" s="20">
        <f>IF('AVALIACAO FUNCIONÁRIO'!H5='TABELAS GERAIS'!$E$2,(B5*'TABELAS GERAIS'!$F$2),IF('AVALIACAO FUNCIONÁRIO'!H5='TABELAS GERAIS'!$E$3,(B5*'TABELAS GERAIS'!$F$3),IF('AVALIACAO FUNCIONÁRIO'!H5='TABELAS GERAIS'!$E$4,(B5*'TABELAS GERAIS'!$F$4),IF('AVALIACAO FUNCIONÁRIO'!H5='TABELAS GERAIS'!$E$5,(B5*'TABELAS GERAIS'!$F$5),0))))</f>
        <v>400</v>
      </c>
      <c r="D5" s="18">
        <f t="shared" si="0"/>
        <v>4400</v>
      </c>
      <c r="E5" s="13">
        <f>(D5*'TABELAS GERAIS'!$B$16)</f>
        <v>484</v>
      </c>
      <c r="F5" s="17">
        <f>IF(D5&lt;'TABELAS GERAIS'!$B$9,'TABELAS GERAIS'!$C$9,IF(D5&lt;'TABELAS GERAIS'!$B$10,((D5-E5)*'TABELAS GERAIS'!C12)-'TABELAS GERAIS'!$D$10,IF(D5&lt;'TABELAS GERAIS'!$B$11,((D5-E5)*'TABELAS GERAIS'!C13)-'TABELAS GERAIS'!$D$11,IF(D5&gt;'TABELAS GERAIS'!$B$12,((D5-E5)*'TABELAS GERAIS'!$C$12)-'TABELAS GERAIS'!$D$12,IF(D5&lt;'TABELAS GERAIS'!$B$13,((D5-E5)*'TABELAS GERAIS'!$C$13)-'TABELAS GERAIS'!$D$13,0)))))</f>
        <v>207.54000000000008</v>
      </c>
      <c r="G5" s="14">
        <f>(D5*'TABELAS GERAIS'!$B$18)</f>
        <v>66</v>
      </c>
      <c r="H5" s="15">
        <f t="shared" si="1"/>
        <v>3642.46</v>
      </c>
      <c r="I5" s="16" t="str">
        <f t="shared" si="2"/>
        <v>OK</v>
      </c>
      <c r="J5" s="53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</row>
    <row r="6" spans="1:21" x14ac:dyDescent="0.25">
      <c r="A6" s="2" t="str">
        <f>'AVALIACAO FUNCIONÁRIO'!A6</f>
        <v>JOAO</v>
      </c>
      <c r="B6" s="13">
        <f>IF('AVALIACAO FUNCIONÁRIO'!H6='TABELAS GERAIS'!$A$2,5000,IF('AVALIACAO FUNCIONÁRIO'!H6='TABELAS GERAIS'!$A$3,4000,IF('AVALIACAO FUNCIONÁRIO'!H6='TABELAS GERAIS'!$A$4,2000,IF('AVALIACAO FUNCIONÁRIO'!H6='TABELAS GERAIS'!$A$5,1000,0))))</f>
        <v>2000</v>
      </c>
      <c r="C6" s="20">
        <f>IF('AVALIACAO FUNCIONÁRIO'!H6='TABELAS GERAIS'!$E$2,(B6*'TABELAS GERAIS'!$F$2),IF('AVALIACAO FUNCIONÁRIO'!H6='TABELAS GERAIS'!$E$3,(B6*'TABELAS GERAIS'!$F$3),IF('AVALIACAO FUNCIONÁRIO'!H6='TABELAS GERAIS'!$E$4,(B6*'TABELAS GERAIS'!$F$4),IF('AVALIACAO FUNCIONÁRIO'!H6='TABELAS GERAIS'!$E$5,(B6*'TABELAS GERAIS'!$F$5),0))))</f>
        <v>100</v>
      </c>
      <c r="D6" s="18">
        <f t="shared" si="0"/>
        <v>2100</v>
      </c>
      <c r="E6" s="13">
        <f>(D6*'TABELAS GERAIS'!$B$16)</f>
        <v>231</v>
      </c>
      <c r="F6" s="17">
        <f>IF(D6&lt;'TABELAS GERAIS'!$B$9,'TABELAS GERAIS'!$C$9,IF(D6&lt;'TABELAS GERAIS'!$B$10,((D6-E6)*'TABELAS GERAIS'!C13)-'TABELAS GERAIS'!$D$10,IF(D6&lt;'TABELAS GERAIS'!$B$11,((D6-E6)*'TABELAS GERAIS'!C14)-'TABELAS GERAIS'!$D$11,IF(D6&gt;'TABELAS GERAIS'!$B$12,((D6-E6)*'TABELAS GERAIS'!$C$12)-'TABELAS GERAIS'!$D$12,IF(D6&lt;'TABELAS GERAIS'!$B$13,((D6-E6)*'TABELAS GERAIS'!$C$13)-'TABELAS GERAIS'!$D$13,0)))))</f>
        <v>371.17500000000001</v>
      </c>
      <c r="G6" s="14">
        <f>(D6*'TABELAS GERAIS'!$B$18)</f>
        <v>31.5</v>
      </c>
      <c r="H6" s="15">
        <f t="shared" si="1"/>
        <v>1466.325</v>
      </c>
      <c r="I6" s="16" t="str">
        <f t="shared" si="2"/>
        <v>OK</v>
      </c>
      <c r="J6" s="59" t="s">
        <v>57</v>
      </c>
      <c r="K6" s="60"/>
      <c r="L6" s="60"/>
      <c r="M6" s="60"/>
      <c r="N6" s="60"/>
      <c r="O6" s="60"/>
    </row>
    <row r="7" spans="1:21" x14ac:dyDescent="0.25">
      <c r="A7" s="2" t="str">
        <f>'AVALIACAO FUNCIONÁRIO'!A7</f>
        <v>PEDRO</v>
      </c>
      <c r="B7" s="13">
        <f>IF('AVALIACAO FUNCIONÁRIO'!H7='TABELAS GERAIS'!$A$2,5000,IF('AVALIACAO FUNCIONÁRIO'!H7='TABELAS GERAIS'!$A$3,4000,IF('AVALIACAO FUNCIONÁRIO'!H7='TABELAS GERAIS'!$A$4,2000,IF('AVALIACAO FUNCIONÁRIO'!H7='TABELAS GERAIS'!$A$5,1000,0))))</f>
        <v>4000</v>
      </c>
      <c r="C7" s="20">
        <f>IF('AVALIACAO FUNCIONÁRIO'!H7='TABELAS GERAIS'!$E$2,(B7*'TABELAS GERAIS'!$F$2),IF('AVALIACAO FUNCIONÁRIO'!H7='TABELAS GERAIS'!$E$3,(B7*'TABELAS GERAIS'!$F$3),IF('AVALIACAO FUNCIONÁRIO'!H7='TABELAS GERAIS'!$E$4,(B7*'TABELAS GERAIS'!$F$4),IF('AVALIACAO FUNCIONÁRIO'!H7='TABELAS GERAIS'!$E$5,(B7*'TABELAS GERAIS'!$F$5),0))))</f>
        <v>400</v>
      </c>
      <c r="D7" s="18">
        <f t="shared" si="0"/>
        <v>4400</v>
      </c>
      <c r="E7" s="13">
        <f>(D7*'TABELAS GERAIS'!$B$16)</f>
        <v>484</v>
      </c>
      <c r="F7" s="17">
        <f>IF(D7&lt;'TABELAS GERAIS'!$B$9,'TABELAS GERAIS'!$C$9,IF(D7&lt;'TABELAS GERAIS'!$B$10,((D7-E7)*'TABELAS GERAIS'!C14)-'TABELAS GERAIS'!$D$10,IF(D7&lt;'TABELAS GERAIS'!$B$11,((D7-E7)*'TABELAS GERAIS'!C15)-'TABELAS GERAIS'!$D$11,IF(D7&gt;'TABELAS GERAIS'!$B$12,((D7-E7)*'TABELAS GERAIS'!$C$12)-'TABELAS GERAIS'!$D$12,IF(D7&lt;'TABELAS GERAIS'!$B$13,((D7-E7)*'TABELAS GERAIS'!$C$13)-'TABELAS GERAIS'!$D$13,0)))))</f>
        <v>207.54000000000008</v>
      </c>
      <c r="G7" s="14">
        <f>(D7*'TABELAS GERAIS'!$B$18)</f>
        <v>66</v>
      </c>
      <c r="H7" s="15">
        <f t="shared" si="1"/>
        <v>3642.46</v>
      </c>
      <c r="I7" s="16" t="str">
        <f t="shared" si="2"/>
        <v>OK</v>
      </c>
      <c r="J7" s="61" t="s">
        <v>61</v>
      </c>
      <c r="K7" s="62"/>
      <c r="L7" s="62"/>
      <c r="M7" s="62"/>
      <c r="N7" s="62"/>
      <c r="O7" s="62"/>
    </row>
    <row r="8" spans="1:21" x14ac:dyDescent="0.25">
      <c r="A8" s="2" t="str">
        <f>'AVALIACAO FUNCIONÁRIO'!A8</f>
        <v>BETO</v>
      </c>
      <c r="B8" s="13">
        <f>IF('AVALIACAO FUNCIONÁRIO'!H8='TABELAS GERAIS'!$A$2,5000,IF('AVALIACAO FUNCIONÁRIO'!H8='TABELAS GERAIS'!$A$3,4000,IF('AVALIACAO FUNCIONÁRIO'!H8='TABELAS GERAIS'!$A$4,2000,IF('AVALIACAO FUNCIONÁRIO'!H8='TABELAS GERAIS'!$A$5,1000,0))))</f>
        <v>1000</v>
      </c>
      <c r="C8" s="20">
        <f>IF('AVALIACAO FUNCIONÁRIO'!H8='TABELAS GERAIS'!$E$2,(B8*'TABELAS GERAIS'!$F$2),IF('AVALIACAO FUNCIONÁRIO'!H8='TABELAS GERAIS'!$E$3,(B8*'TABELAS GERAIS'!$F$3),IF('AVALIACAO FUNCIONÁRIO'!H8='TABELAS GERAIS'!$E$4,(B8*'TABELAS GERAIS'!$F$4),IF('AVALIACAO FUNCIONÁRIO'!H8='TABELAS GERAIS'!$E$5,(B8*'TABELAS GERAIS'!$F$5),0))))</f>
        <v>-100</v>
      </c>
      <c r="D8" s="18">
        <f t="shared" si="0"/>
        <v>900</v>
      </c>
      <c r="E8" s="13">
        <f>(D8*'TABELAS GERAIS'!$B$16)</f>
        <v>99</v>
      </c>
      <c r="F8" s="17">
        <f>IF(D8&lt;'TABELAS GERAIS'!$B$9,'TABELAS GERAIS'!$C$9,IF(D8&lt;'TABELAS GERAIS'!$B$10,((D8-E8)*'TABELAS GERAIS'!C15)-'TABELAS GERAIS'!$D$10,IF(D8&lt;'TABELAS GERAIS'!$B$11,((D8-E8)*'TABELAS GERAIS'!C16)-'TABELAS GERAIS'!$D$11,IF(D8&gt;'TABELAS GERAIS'!$B$12,((D8-E8)*'TABELAS GERAIS'!$C$12)-'TABELAS GERAIS'!$D$12,IF(D8&lt;'TABELAS GERAIS'!$B$13,((D8-E8)*'TABELAS GERAIS'!$C$13)-'TABELAS GERAIS'!$D$13,0)))))</f>
        <v>0</v>
      </c>
      <c r="G8" s="14">
        <f>(D8*'TABELAS GERAIS'!$B$18)</f>
        <v>13.5</v>
      </c>
      <c r="H8" s="15">
        <f t="shared" si="1"/>
        <v>787.5</v>
      </c>
      <c r="I8" s="16" t="str">
        <f t="shared" si="2"/>
        <v>DEMISSÃO PREVISTA</v>
      </c>
      <c r="J8" s="26"/>
      <c r="K8" s="27"/>
      <c r="L8" s="27"/>
      <c r="M8" s="27"/>
      <c r="N8" s="27"/>
      <c r="O8" s="27"/>
      <c r="P8" s="19"/>
      <c r="Q8" s="19"/>
      <c r="R8" s="19"/>
      <c r="S8" s="19"/>
      <c r="T8" s="19"/>
      <c r="U8" s="19"/>
    </row>
    <row r="9" spans="1:21" ht="15" customHeight="1" x14ac:dyDescent="0.25">
      <c r="A9" s="2" t="str">
        <f>'AVALIACAO FUNCIONÁRIO'!A9</f>
        <v>FABIO</v>
      </c>
      <c r="B9" s="13">
        <f>IF('AVALIACAO FUNCIONÁRIO'!H9='TABELAS GERAIS'!$A$2,5000,IF('AVALIACAO FUNCIONÁRIO'!H9='TABELAS GERAIS'!$A$3,4000,IF('AVALIACAO FUNCIONÁRIO'!H9='TABELAS GERAIS'!$A$4,2000,IF('AVALIACAO FUNCIONÁRIO'!H9='TABELAS GERAIS'!$A$5,1000,0))))</f>
        <v>4000</v>
      </c>
      <c r="C9" s="20">
        <f>IF('AVALIACAO FUNCIONÁRIO'!H9='TABELAS GERAIS'!$E$2,(B9*'TABELAS GERAIS'!$F$2),IF('AVALIACAO FUNCIONÁRIO'!H9='TABELAS GERAIS'!$E$3,(B9*'TABELAS GERAIS'!$F$3),IF('AVALIACAO FUNCIONÁRIO'!H9='TABELAS GERAIS'!$E$4,(B9*'TABELAS GERAIS'!$F$4),IF('AVALIACAO FUNCIONÁRIO'!H9='TABELAS GERAIS'!$E$5,(B9*'TABELAS GERAIS'!$F$5),0))))</f>
        <v>400</v>
      </c>
      <c r="D9" s="18">
        <f t="shared" si="0"/>
        <v>4400</v>
      </c>
      <c r="E9" s="13">
        <f>(D9*'TABELAS GERAIS'!$B$16)</f>
        <v>484</v>
      </c>
      <c r="F9" s="17">
        <f>IF(D9&lt;'TABELAS GERAIS'!$B$9,'TABELAS GERAIS'!$C$9,IF(D9&lt;'TABELAS GERAIS'!$B$10,((D9-E9)*'TABELAS GERAIS'!C16)-'TABELAS GERAIS'!$D$10,IF(D9&lt;'TABELAS GERAIS'!$B$11,((D9-E9)*'TABELAS GERAIS'!C17)-'TABELAS GERAIS'!$D$11,IF(D9&gt;'TABELAS GERAIS'!$B$12,((D9-E9)*'TABELAS GERAIS'!$C$12)-'TABELAS GERAIS'!$D$12,IF(D9&lt;'TABELAS GERAIS'!$B$13,((D9-E9)*'TABELAS GERAIS'!$C$13)-'TABELAS GERAIS'!$D$13,0)))))</f>
        <v>207.54000000000008</v>
      </c>
      <c r="G9" s="14">
        <f>(D9*'TABELAS GERAIS'!$B$18)</f>
        <v>66</v>
      </c>
      <c r="H9" s="15">
        <f t="shared" si="1"/>
        <v>3642.46</v>
      </c>
      <c r="I9" s="16" t="str">
        <f t="shared" si="2"/>
        <v>OK</v>
      </c>
      <c r="J9" s="63" t="s">
        <v>76</v>
      </c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</row>
    <row r="10" spans="1:21" x14ac:dyDescent="0.25">
      <c r="A10" s="2" t="str">
        <f>'AVALIACAO FUNCIONÁRIO'!A10</f>
        <v>DANILO</v>
      </c>
      <c r="B10" s="13">
        <f>IF('AVALIACAO FUNCIONÁRIO'!H10='TABELAS GERAIS'!$A$2,5000,IF('AVALIACAO FUNCIONÁRIO'!H10='TABELAS GERAIS'!$A$3,4000,IF('AVALIACAO FUNCIONÁRIO'!H10='TABELAS GERAIS'!$A$4,2000,IF('AVALIACAO FUNCIONÁRIO'!H10='TABELAS GERAIS'!$A$5,1000,0))))</f>
        <v>2000</v>
      </c>
      <c r="C10" s="20">
        <f>IF('AVALIACAO FUNCIONÁRIO'!H10='TABELAS GERAIS'!$E$2,(B10*'TABELAS GERAIS'!$F$2),IF('AVALIACAO FUNCIONÁRIO'!H10='TABELAS GERAIS'!$E$3,(B10*'TABELAS GERAIS'!$F$3),IF('AVALIACAO FUNCIONÁRIO'!H10='TABELAS GERAIS'!$E$4,(B10*'TABELAS GERAIS'!$F$4),IF('AVALIACAO FUNCIONÁRIO'!H10='TABELAS GERAIS'!$E$5,(B10*'TABELAS GERAIS'!$F$5),0))))</f>
        <v>100</v>
      </c>
      <c r="D10" s="18">
        <f t="shared" si="0"/>
        <v>2100</v>
      </c>
      <c r="E10" s="13">
        <f>(D10*'TABELAS GERAIS'!$B$16)</f>
        <v>231</v>
      </c>
      <c r="F10" s="17">
        <f>IF(D10&lt;'TABELAS GERAIS'!$B$9,'TABELAS GERAIS'!$C$9,IF(D10&lt;'TABELAS GERAIS'!$B$10,((D10-E10)*'TABELAS GERAIS'!C17)-'TABELAS GERAIS'!$D$10,IF(D10&lt;'TABELAS GERAIS'!$B$11,((D10-E10)*'TABELAS GERAIS'!C18)-'TABELAS GERAIS'!$D$11,IF(D10&gt;'TABELAS GERAIS'!$B$12,((D10-E10)*'TABELAS GERAIS'!$C$12)-'TABELAS GERAIS'!$D$12,IF(D10&lt;'TABELAS GERAIS'!$B$13,((D10-E10)*'TABELAS GERAIS'!$C$13)-'TABELAS GERAIS'!$D$13,0)))))</f>
        <v>-142.80000000000001</v>
      </c>
      <c r="G10" s="14">
        <f>(D10*'TABELAS GERAIS'!$B$18)</f>
        <v>31.5</v>
      </c>
      <c r="H10" s="15">
        <f t="shared" si="1"/>
        <v>1980.3</v>
      </c>
      <c r="I10" s="16" t="str">
        <f t="shared" si="2"/>
        <v>OK</v>
      </c>
      <c r="J10" s="63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</row>
    <row r="11" spans="1:21" x14ac:dyDescent="0.25">
      <c r="A11" s="2" t="str">
        <f>'AVALIACAO FUNCIONÁRIO'!A11</f>
        <v>RITA</v>
      </c>
      <c r="B11" s="13">
        <f>IF('AVALIACAO FUNCIONÁRIO'!H11='TABELAS GERAIS'!$A$2,5000,IF('AVALIACAO FUNCIONÁRIO'!H11='TABELAS GERAIS'!$A$3,4000,IF('AVALIACAO FUNCIONÁRIO'!H11='TABELAS GERAIS'!$A$4,2000,IF('AVALIACAO FUNCIONÁRIO'!H11='TABELAS GERAIS'!$A$5,1000,0))))</f>
        <v>2000</v>
      </c>
      <c r="C11" s="20">
        <f>IF('AVALIACAO FUNCIONÁRIO'!H11='TABELAS GERAIS'!$E$2,(B11*'TABELAS GERAIS'!$F$2),IF('AVALIACAO FUNCIONÁRIO'!H11='TABELAS GERAIS'!$E$3,(B11*'TABELAS GERAIS'!$F$3),IF('AVALIACAO FUNCIONÁRIO'!H11='TABELAS GERAIS'!$E$4,(B11*'TABELAS GERAIS'!$F$4),IF('AVALIACAO FUNCIONÁRIO'!H11='TABELAS GERAIS'!$E$5,(B11*'TABELAS GERAIS'!$F$5),0))))</f>
        <v>100</v>
      </c>
      <c r="D11" s="18">
        <f t="shared" si="0"/>
        <v>2100</v>
      </c>
      <c r="E11" s="13">
        <f>(D11*'TABELAS GERAIS'!$B$16)</f>
        <v>231</v>
      </c>
      <c r="F11" s="17">
        <f>IF(D11&lt;'TABELAS GERAIS'!$B$9,'TABELAS GERAIS'!$C$9,IF(D11&lt;'TABELAS GERAIS'!$B$10,((D11-E11)*'TABELAS GERAIS'!C18)-'TABELAS GERAIS'!$D$10,IF(D11&lt;'TABELAS GERAIS'!$B$11,((D11-E11)*'TABELAS GERAIS'!C19)-'TABELAS GERAIS'!$D$11,IF(D11&gt;'TABELAS GERAIS'!$B$12,((D11-E11)*'TABELAS GERAIS'!$C$12)-'TABELAS GERAIS'!$D$12,IF(D11&lt;'TABELAS GERAIS'!$B$13,((D11-E11)*'TABELAS GERAIS'!$C$13)-'TABELAS GERAIS'!$D$13,0)))))</f>
        <v>-142.80000000000001</v>
      </c>
      <c r="G11" s="14">
        <f>(D11*'TABELAS GERAIS'!$B$18)</f>
        <v>31.5</v>
      </c>
      <c r="H11" s="15">
        <f t="shared" si="1"/>
        <v>1980.3</v>
      </c>
      <c r="I11" s="16" t="str">
        <f t="shared" si="2"/>
        <v>OK</v>
      </c>
      <c r="J11" s="63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</row>
    <row r="12" spans="1:21" x14ac:dyDescent="0.25">
      <c r="A12" s="2" t="str">
        <f>'AVALIACAO FUNCIONÁRIO'!A12</f>
        <v>EVA</v>
      </c>
      <c r="B12" s="13">
        <f>IF('AVALIACAO FUNCIONÁRIO'!H12='TABELAS GERAIS'!$A$2,5000,IF('AVALIACAO FUNCIONÁRIO'!H12='TABELAS GERAIS'!$A$3,4000,IF('AVALIACAO FUNCIONÁRIO'!H12='TABELAS GERAIS'!$A$4,2000,IF('AVALIACAO FUNCIONÁRIO'!H12='TABELAS GERAIS'!$A$5,1000,0))))</f>
        <v>4000</v>
      </c>
      <c r="C12" s="20">
        <f>IF('AVALIACAO FUNCIONÁRIO'!H12='TABELAS GERAIS'!$E$2,(B12*'TABELAS GERAIS'!$F$2),IF('AVALIACAO FUNCIONÁRIO'!H12='TABELAS GERAIS'!$E$3,(B12*'TABELAS GERAIS'!$F$3),IF('AVALIACAO FUNCIONÁRIO'!H12='TABELAS GERAIS'!$E$4,(B12*'TABELAS GERAIS'!$F$4),IF('AVALIACAO FUNCIONÁRIO'!H12='TABELAS GERAIS'!$E$5,(B12*'TABELAS GERAIS'!$F$5),0))))</f>
        <v>400</v>
      </c>
      <c r="D12" s="18">
        <f t="shared" si="0"/>
        <v>4400</v>
      </c>
      <c r="E12" s="13">
        <f>(D12*'TABELAS GERAIS'!$B$16)</f>
        <v>484</v>
      </c>
      <c r="F12" s="17">
        <f>IF(D12&lt;'TABELAS GERAIS'!$B$9,'TABELAS GERAIS'!$C$9,IF(D12&lt;'TABELAS GERAIS'!$B$10,((D12-E12)*'TABELAS GERAIS'!C19)-'TABELAS GERAIS'!$D$10,IF(D12&lt;'TABELAS GERAIS'!$B$11,((D12-E12)*'TABELAS GERAIS'!C20)-'TABELAS GERAIS'!$D$11,IF(D12&gt;'TABELAS GERAIS'!$B$12,((D12-E12)*'TABELAS GERAIS'!$C$12)-'TABELAS GERAIS'!$D$12,IF(D12&lt;'TABELAS GERAIS'!$B$13,((D12-E12)*'TABELAS GERAIS'!$C$13)-'TABELAS GERAIS'!$D$13,0)))))</f>
        <v>207.54000000000008</v>
      </c>
      <c r="G12" s="14">
        <f>(D12*'TABELAS GERAIS'!$B$18)</f>
        <v>66</v>
      </c>
      <c r="H12" s="15">
        <f t="shared" si="1"/>
        <v>3642.46</v>
      </c>
      <c r="I12" s="16" t="str">
        <f t="shared" si="2"/>
        <v>OK</v>
      </c>
    </row>
    <row r="13" spans="1:21" x14ac:dyDescent="0.25">
      <c r="A13" s="2" t="str">
        <f>'AVALIACAO FUNCIONÁRIO'!A13</f>
        <v>DAVI</v>
      </c>
      <c r="B13" s="13">
        <f>IF('AVALIACAO FUNCIONÁRIO'!H13='TABELAS GERAIS'!$A$2,5000,IF('AVALIACAO FUNCIONÁRIO'!H13='TABELAS GERAIS'!$A$3,4000,IF('AVALIACAO FUNCIONÁRIO'!H13='TABELAS GERAIS'!$A$4,2000,IF('AVALIACAO FUNCIONÁRIO'!H13='TABELAS GERAIS'!$A$5,1000,0))))</f>
        <v>5000</v>
      </c>
      <c r="C13" s="20">
        <f>IF('AVALIACAO FUNCIONÁRIO'!H13='TABELAS GERAIS'!$E$2,(B13*'TABELAS GERAIS'!$F$2),IF('AVALIACAO FUNCIONÁRIO'!H13='TABELAS GERAIS'!$E$3,(B13*'TABELAS GERAIS'!$F$3),IF('AVALIACAO FUNCIONÁRIO'!H13='TABELAS GERAIS'!$E$4,(B13*'TABELAS GERAIS'!$F$4),IF('AVALIACAO FUNCIONÁRIO'!H13='TABELAS GERAIS'!$E$5,(B13*'TABELAS GERAIS'!$F$5),0))))</f>
        <v>1000</v>
      </c>
      <c r="D13" s="18">
        <f t="shared" si="0"/>
        <v>6000</v>
      </c>
      <c r="E13" s="13">
        <f>(D13*'TABELAS GERAIS'!$B$16)</f>
        <v>660</v>
      </c>
      <c r="F13" s="17">
        <f>IF(D13&lt;'TABELAS GERAIS'!$B$9,'TABELAS GERAIS'!$C$9,IF(D13&lt;'TABELAS GERAIS'!$B$10,((D13-E13)*'TABELAS GERAIS'!C20)-'TABELAS GERAIS'!$D$10,IF(D13&lt;'TABELAS GERAIS'!$B$11,((D13-E13)*'TABELAS GERAIS'!C21)-'TABELAS GERAIS'!$D$11,IF(D13&gt;'TABELAS GERAIS'!$B$12,((D13-E13)*'TABELAS GERAIS'!$C$12)-'TABELAS GERAIS'!$D$12,IF(D13&lt;'TABELAS GERAIS'!$B$13,((D13-E13)*'TABELAS GERAIS'!$C$13)-'TABELAS GERAIS'!$D$13,0)))))</f>
        <v>565.37</v>
      </c>
      <c r="G13" s="14">
        <f>(D13*'TABELAS GERAIS'!$B$18)</f>
        <v>90</v>
      </c>
      <c r="H13" s="15">
        <f t="shared" si="1"/>
        <v>4684.63</v>
      </c>
      <c r="I13" s="16" t="str">
        <f t="shared" si="2"/>
        <v>OK</v>
      </c>
      <c r="J13" s="65" t="s">
        <v>62</v>
      </c>
      <c r="K13" s="66"/>
      <c r="L13" s="66"/>
      <c r="M13" s="66"/>
      <c r="N13" s="66"/>
      <c r="O13" s="66"/>
    </row>
    <row r="14" spans="1:21" x14ac:dyDescent="0.25">
      <c r="A14" s="2" t="str">
        <f>'AVALIACAO FUNCIONÁRIO'!A14</f>
        <v>JEFERSON</v>
      </c>
      <c r="B14" s="13">
        <f>IF('AVALIACAO FUNCIONÁRIO'!H14='TABELAS GERAIS'!$A$2,5000,IF('AVALIACAO FUNCIONÁRIO'!H14='TABELAS GERAIS'!$A$3,4000,IF('AVALIACAO FUNCIONÁRIO'!H14='TABELAS GERAIS'!$A$4,2000,IF('AVALIACAO FUNCIONÁRIO'!H14='TABELAS GERAIS'!$A$5,1000,0))))</f>
        <v>2000</v>
      </c>
      <c r="C14" s="20">
        <f>IF('AVALIACAO FUNCIONÁRIO'!H14='TABELAS GERAIS'!$E$2,(B14*'TABELAS GERAIS'!$F$2),IF('AVALIACAO FUNCIONÁRIO'!H14='TABELAS GERAIS'!$E$3,(B14*'TABELAS GERAIS'!$F$3),IF('AVALIACAO FUNCIONÁRIO'!H14='TABELAS GERAIS'!$E$4,(B14*'TABELAS GERAIS'!$F$4),IF('AVALIACAO FUNCIONÁRIO'!H14='TABELAS GERAIS'!$E$5,(B14*'TABELAS GERAIS'!$F$5),0))))</f>
        <v>100</v>
      </c>
      <c r="D14" s="18">
        <f t="shared" si="0"/>
        <v>2100</v>
      </c>
      <c r="E14" s="13">
        <f>(D14*'TABELAS GERAIS'!$B$16)</f>
        <v>231</v>
      </c>
      <c r="F14" s="17">
        <f>IF(D14&lt;'TABELAS GERAIS'!$B$9,'TABELAS GERAIS'!$C$9,IF(D14&lt;'TABELAS GERAIS'!$B$10,((D14-E14)*'TABELAS GERAIS'!C21)-'TABELAS GERAIS'!$D$10,IF(D14&lt;'TABELAS GERAIS'!$B$11,((D14-E14)*'TABELAS GERAIS'!C22)-'TABELAS GERAIS'!$D$11,IF(D14&gt;'TABELAS GERAIS'!$B$12,((D14-E14)*'TABELAS GERAIS'!$C$12)-'TABELAS GERAIS'!$D$12,IF(D14&lt;'TABELAS GERAIS'!$B$13,((D14-E14)*'TABELAS GERAIS'!$C$13)-'TABELAS GERAIS'!$D$13,0)))))</f>
        <v>-142.80000000000001</v>
      </c>
      <c r="G14" s="14">
        <f>(D14*'TABELAS GERAIS'!$B$18)</f>
        <v>31.5</v>
      </c>
      <c r="H14" s="15">
        <f t="shared" si="1"/>
        <v>1980.3</v>
      </c>
      <c r="I14" s="16" t="str">
        <f t="shared" si="2"/>
        <v>OK</v>
      </c>
    </row>
    <row r="15" spans="1:21" x14ac:dyDescent="0.25">
      <c r="A15" s="2" t="str">
        <f>'AVALIACAO FUNCIONÁRIO'!A15</f>
        <v>JONAS</v>
      </c>
      <c r="B15" s="13">
        <f>IF('AVALIACAO FUNCIONÁRIO'!H15='TABELAS GERAIS'!$A$2,5000,IF('AVALIACAO FUNCIONÁRIO'!H15='TABELAS GERAIS'!$A$3,4000,IF('AVALIACAO FUNCIONÁRIO'!H15='TABELAS GERAIS'!$A$4,2000,IF('AVALIACAO FUNCIONÁRIO'!H15='TABELAS GERAIS'!$A$5,1000,0))))</f>
        <v>2000</v>
      </c>
      <c r="C15" s="20">
        <f>IF('AVALIACAO FUNCIONÁRIO'!H15='TABELAS GERAIS'!$E$2,(B15*'TABELAS GERAIS'!$F$2),IF('AVALIACAO FUNCIONÁRIO'!H15='TABELAS GERAIS'!$E$3,(B15*'TABELAS GERAIS'!$F$3),IF('AVALIACAO FUNCIONÁRIO'!H15='TABELAS GERAIS'!$E$4,(B15*'TABELAS GERAIS'!$F$4),IF('AVALIACAO FUNCIONÁRIO'!H15='TABELAS GERAIS'!$E$5,(B15*'TABELAS GERAIS'!$F$5),0))))</f>
        <v>100</v>
      </c>
      <c r="D15" s="18">
        <f t="shared" si="0"/>
        <v>2100</v>
      </c>
      <c r="E15" s="13">
        <f>(D15*'TABELAS GERAIS'!$B$16)</f>
        <v>231</v>
      </c>
      <c r="F15" s="17">
        <f>IF(D15&lt;'TABELAS GERAIS'!$B$9,'TABELAS GERAIS'!$C$9,IF(D15&lt;'TABELAS GERAIS'!$B$10,((D15-E15)*'TABELAS GERAIS'!C22)-'TABELAS GERAIS'!$D$10,IF(D15&lt;'TABELAS GERAIS'!$B$11,((D15-E15)*'TABELAS GERAIS'!C23)-'TABELAS GERAIS'!$D$11,IF(D15&gt;'TABELAS GERAIS'!$B$12,((D15-E15)*'TABELAS GERAIS'!$C$12)-'TABELAS GERAIS'!$D$12,IF(D15&lt;'TABELAS GERAIS'!$B$13,((D15-E15)*'TABELAS GERAIS'!$C$13)-'TABELAS GERAIS'!$D$13,0)))))</f>
        <v>-142.80000000000001</v>
      </c>
      <c r="G15" s="14">
        <f>(D15*'TABELAS GERAIS'!$B$18)</f>
        <v>31.5</v>
      </c>
      <c r="H15" s="15">
        <f t="shared" si="1"/>
        <v>1980.3</v>
      </c>
      <c r="I15" s="16" t="str">
        <f t="shared" si="2"/>
        <v>OK</v>
      </c>
      <c r="J15" s="55" t="s">
        <v>58</v>
      </c>
      <c r="K15" s="56"/>
      <c r="L15" s="56"/>
      <c r="M15" s="56"/>
      <c r="N15" s="56"/>
      <c r="O15" s="56"/>
      <c r="P15" s="56"/>
    </row>
    <row r="16" spans="1:21" x14ac:dyDescent="0.25">
      <c r="A16" s="2" t="str">
        <f>'AVALIACAO FUNCIONÁRIO'!A16</f>
        <v>VILMA</v>
      </c>
      <c r="B16" s="13">
        <f>IF('AVALIACAO FUNCIONÁRIO'!H16='TABELAS GERAIS'!$A$2,5000,IF('AVALIACAO FUNCIONÁRIO'!H16='TABELAS GERAIS'!$A$3,4000,IF('AVALIACAO FUNCIONÁRIO'!H16='TABELAS GERAIS'!$A$4,2000,IF('AVALIACAO FUNCIONÁRIO'!H16='TABELAS GERAIS'!$A$5,1000,0))))</f>
        <v>5000</v>
      </c>
      <c r="C16" s="20">
        <f>IF('AVALIACAO FUNCIONÁRIO'!H16='TABELAS GERAIS'!$E$2,(B16*'TABELAS GERAIS'!$F$2),IF('AVALIACAO FUNCIONÁRIO'!H16='TABELAS GERAIS'!$E$3,(B16*'TABELAS GERAIS'!$F$3),IF('AVALIACAO FUNCIONÁRIO'!H16='TABELAS GERAIS'!$E$4,(B16*'TABELAS GERAIS'!$F$4),IF('AVALIACAO FUNCIONÁRIO'!H16='TABELAS GERAIS'!$E$5,(B16*'TABELAS GERAIS'!$F$5),0))))</f>
        <v>1000</v>
      </c>
      <c r="D16" s="18">
        <f t="shared" si="0"/>
        <v>6000</v>
      </c>
      <c r="E16" s="13">
        <f>(D16*'TABELAS GERAIS'!$B$16)</f>
        <v>660</v>
      </c>
      <c r="F16" s="17">
        <f>IF(D16&lt;'TABELAS GERAIS'!$B$9,'TABELAS GERAIS'!$C$9,IF(D16&lt;'TABELAS GERAIS'!$B$10,((D16-E16)*'TABELAS GERAIS'!C23)-'TABELAS GERAIS'!$D$10,IF(D16&lt;'TABELAS GERAIS'!$B$11,((D16-E16)*'TABELAS GERAIS'!C24)-'TABELAS GERAIS'!$D$11,IF(D16&gt;'TABELAS GERAIS'!$B$12,((D16-E16)*'TABELAS GERAIS'!$C$12)-'TABELAS GERAIS'!$D$12,IF(D16&lt;'TABELAS GERAIS'!$B$13,((D16-E16)*'TABELAS GERAIS'!$C$13)-'TABELAS GERAIS'!$D$13,0)))))</f>
        <v>565.37</v>
      </c>
      <c r="G16" s="14">
        <f>(D16*'TABELAS GERAIS'!$B$18)</f>
        <v>90</v>
      </c>
      <c r="H16" s="15">
        <f t="shared" si="1"/>
        <v>4684.63</v>
      </c>
      <c r="I16" s="16" t="str">
        <f t="shared" si="2"/>
        <v>OK</v>
      </c>
    </row>
    <row r="17" spans="1:21" x14ac:dyDescent="0.25">
      <c r="A17" s="2" t="str">
        <f>'AVALIACAO FUNCIONÁRIO'!A17</f>
        <v>ERIKA</v>
      </c>
      <c r="B17" s="13">
        <f>IF('AVALIACAO FUNCIONÁRIO'!H17='TABELAS GERAIS'!$A$2,5000,IF('AVALIACAO FUNCIONÁRIO'!H17='TABELAS GERAIS'!$A$3,4000,IF('AVALIACAO FUNCIONÁRIO'!H17='TABELAS GERAIS'!$A$4,2000,IF('AVALIACAO FUNCIONÁRIO'!H17='TABELAS GERAIS'!$A$5,1000,0))))</f>
        <v>4000</v>
      </c>
      <c r="C17" s="20">
        <f>IF('AVALIACAO FUNCIONÁRIO'!H17='TABELAS GERAIS'!$E$2,(B17*'TABELAS GERAIS'!$F$2),IF('AVALIACAO FUNCIONÁRIO'!H17='TABELAS GERAIS'!$E$3,(B17*'TABELAS GERAIS'!$F$3),IF('AVALIACAO FUNCIONÁRIO'!H17='TABELAS GERAIS'!$E$4,(B17*'TABELAS GERAIS'!$F$4),IF('AVALIACAO FUNCIONÁRIO'!H17='TABELAS GERAIS'!$E$5,(B17*'TABELAS GERAIS'!$F$5),0))))</f>
        <v>400</v>
      </c>
      <c r="D17" s="18">
        <f t="shared" si="0"/>
        <v>4400</v>
      </c>
      <c r="E17" s="13">
        <f>(D17*'TABELAS GERAIS'!$B$16)</f>
        <v>484</v>
      </c>
      <c r="F17" s="17">
        <f>IF(D17&lt;'TABELAS GERAIS'!$B$9,'TABELAS GERAIS'!$C$9,IF(D17&lt;'TABELAS GERAIS'!$B$10,((D17-E17)*'TABELAS GERAIS'!C24)-'TABELAS GERAIS'!$D$10,IF(D17&lt;'TABELAS GERAIS'!$B$11,((D17-E17)*'TABELAS GERAIS'!C25)-'TABELAS GERAIS'!$D$11,IF(D17&gt;'TABELAS GERAIS'!$B$12,((D17-E17)*'TABELAS GERAIS'!$C$12)-'TABELAS GERAIS'!$D$12,IF(D17&lt;'TABELAS GERAIS'!$B$13,((D17-E17)*'TABELAS GERAIS'!$C$13)-'TABELAS GERAIS'!$D$13,0)))))</f>
        <v>207.54000000000008</v>
      </c>
      <c r="G17" s="14">
        <f>(D17*'TABELAS GERAIS'!$B$18)</f>
        <v>66</v>
      </c>
      <c r="H17" s="15">
        <f t="shared" si="1"/>
        <v>3642.46</v>
      </c>
      <c r="I17" s="16" t="str">
        <f t="shared" si="2"/>
        <v>OK</v>
      </c>
      <c r="J17" s="57" t="s">
        <v>59</v>
      </c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</row>
    <row r="18" spans="1:21" x14ac:dyDescent="0.25">
      <c r="A18" s="2" t="str">
        <f>'AVALIACAO FUNCIONÁRIO'!A18</f>
        <v>PRISCILA</v>
      </c>
      <c r="B18" s="13">
        <f>IF('AVALIACAO FUNCIONÁRIO'!H18='TABELAS GERAIS'!$A$2,5000,IF('AVALIACAO FUNCIONÁRIO'!H18='TABELAS GERAIS'!$A$3,4000,IF('AVALIACAO FUNCIONÁRIO'!H18='TABELAS GERAIS'!$A$4,2000,IF('AVALIACAO FUNCIONÁRIO'!H18='TABELAS GERAIS'!$A$5,1000,0))))</f>
        <v>1000</v>
      </c>
      <c r="C18" s="20">
        <f>IF('AVALIACAO FUNCIONÁRIO'!H18='TABELAS GERAIS'!$E$2,(B18*'TABELAS GERAIS'!$F$2),IF('AVALIACAO FUNCIONÁRIO'!H18='TABELAS GERAIS'!$E$3,(B18*'TABELAS GERAIS'!$F$3),IF('AVALIACAO FUNCIONÁRIO'!H18='TABELAS GERAIS'!$E$4,(B18*'TABELAS GERAIS'!$F$4),IF('AVALIACAO FUNCIONÁRIO'!H18='TABELAS GERAIS'!$E$5,(B18*'TABELAS GERAIS'!$F$5),0))))</f>
        <v>-100</v>
      </c>
      <c r="D18" s="18">
        <f t="shared" si="0"/>
        <v>900</v>
      </c>
      <c r="E18" s="13">
        <f>(D18*'TABELAS GERAIS'!$B$16)</f>
        <v>99</v>
      </c>
      <c r="F18" s="17">
        <f>IF(D18&lt;'TABELAS GERAIS'!$B$9,'TABELAS GERAIS'!$C$9,IF(D18&lt;'TABELAS GERAIS'!$B$10,((D18-E18)*'TABELAS GERAIS'!C25)-'TABELAS GERAIS'!$D$10,IF(D18&lt;'TABELAS GERAIS'!$B$11,((D18-E18)*'TABELAS GERAIS'!C26)-'TABELAS GERAIS'!$D$11,IF(D18&gt;'TABELAS GERAIS'!$B$12,((D18-E18)*'TABELAS GERAIS'!$C$12)-'TABELAS GERAIS'!$D$12,IF(D18&lt;'TABELAS GERAIS'!$B$13,((D18-E18)*'TABELAS GERAIS'!$C$13)-'TABELAS GERAIS'!$D$13,0)))))</f>
        <v>0</v>
      </c>
      <c r="G18" s="14">
        <f>(D18*'TABELAS GERAIS'!$B$18)</f>
        <v>13.5</v>
      </c>
      <c r="H18" s="15">
        <f t="shared" si="1"/>
        <v>787.5</v>
      </c>
      <c r="I18" s="16" t="str">
        <f t="shared" si="2"/>
        <v>DEMISSÃO PREVISTA</v>
      </c>
    </row>
    <row r="19" spans="1:21" x14ac:dyDescent="0.25">
      <c r="A19" s="2" t="str">
        <f>'AVALIACAO FUNCIONÁRIO'!A19</f>
        <v>CLAUDIA</v>
      </c>
      <c r="B19" s="13">
        <f>IF('AVALIACAO FUNCIONÁRIO'!H19='TABELAS GERAIS'!$A$2,5000,IF('AVALIACAO FUNCIONÁRIO'!H19='TABELAS GERAIS'!$A$3,4000,IF('AVALIACAO FUNCIONÁRIO'!H19='TABELAS GERAIS'!$A$4,2000,IF('AVALIACAO FUNCIONÁRIO'!H19='TABELAS GERAIS'!$A$5,1000,0))))</f>
        <v>4000</v>
      </c>
      <c r="C19" s="20">
        <f>IF('AVALIACAO FUNCIONÁRIO'!H19='TABELAS GERAIS'!$E$2,(B19*'TABELAS GERAIS'!$F$2),IF('AVALIACAO FUNCIONÁRIO'!H19='TABELAS GERAIS'!$E$3,(B19*'TABELAS GERAIS'!$F$3),IF('AVALIACAO FUNCIONÁRIO'!H19='TABELAS GERAIS'!$E$4,(B19*'TABELAS GERAIS'!$F$4),IF('AVALIACAO FUNCIONÁRIO'!H19='TABELAS GERAIS'!$E$5,(B19*'TABELAS GERAIS'!$F$5),0))))</f>
        <v>400</v>
      </c>
      <c r="D19" s="18">
        <f t="shared" si="0"/>
        <v>4400</v>
      </c>
      <c r="E19" s="13">
        <f>(D19*'TABELAS GERAIS'!$B$16)</f>
        <v>484</v>
      </c>
      <c r="F19" s="17">
        <f>IF(D19&lt;'TABELAS GERAIS'!$B$9,'TABELAS GERAIS'!$C$9,IF(D19&lt;'TABELAS GERAIS'!$B$10,((D19-E19)*'TABELAS GERAIS'!C26)-'TABELAS GERAIS'!$D$10,IF(D19&lt;'TABELAS GERAIS'!$B$11,((D19-E19)*'TABELAS GERAIS'!C27)-'TABELAS GERAIS'!$D$11,IF(D19&gt;'TABELAS GERAIS'!$B$12,((D19-E19)*'TABELAS GERAIS'!$C$12)-'TABELAS GERAIS'!$D$12,IF(D19&lt;'TABELAS GERAIS'!$B$13,((D19-E19)*'TABELAS GERAIS'!$C$13)-'TABELAS GERAIS'!$D$13,0)))))</f>
        <v>207.54000000000008</v>
      </c>
      <c r="G19" s="14">
        <f>(D19*'TABELAS GERAIS'!$B$18)</f>
        <v>66</v>
      </c>
      <c r="H19" s="15">
        <f t="shared" si="1"/>
        <v>3642.46</v>
      </c>
      <c r="I19" s="16" t="str">
        <f t="shared" si="2"/>
        <v>OK</v>
      </c>
    </row>
    <row r="20" spans="1:21" x14ac:dyDescent="0.25">
      <c r="A20" s="2" t="str">
        <f>'AVALIACAO FUNCIONÁRIO'!A20</f>
        <v>RENATO</v>
      </c>
      <c r="B20" s="13">
        <f>IF('AVALIACAO FUNCIONÁRIO'!H20='TABELAS GERAIS'!$A$2,5000,IF('AVALIACAO FUNCIONÁRIO'!H20='TABELAS GERAIS'!$A$3,4000,IF('AVALIACAO FUNCIONÁRIO'!H20='TABELAS GERAIS'!$A$4,2000,IF('AVALIACAO FUNCIONÁRIO'!H20='TABELAS GERAIS'!$A$5,1000,0))))</f>
        <v>1000</v>
      </c>
      <c r="C20" s="20">
        <f>IF('AVALIACAO FUNCIONÁRIO'!H20='TABELAS GERAIS'!$E$2,(B20*'TABELAS GERAIS'!$F$2),IF('AVALIACAO FUNCIONÁRIO'!H20='TABELAS GERAIS'!$E$3,(B20*'TABELAS GERAIS'!$F$3),IF('AVALIACAO FUNCIONÁRIO'!H20='TABELAS GERAIS'!$E$4,(B20*'TABELAS GERAIS'!$F$4),IF('AVALIACAO FUNCIONÁRIO'!H20='TABELAS GERAIS'!$E$5,(B20*'TABELAS GERAIS'!$F$5),0))))</f>
        <v>-100</v>
      </c>
      <c r="D20" s="18">
        <f t="shared" si="0"/>
        <v>900</v>
      </c>
      <c r="E20" s="13">
        <f>(D20*'TABELAS GERAIS'!$B$16)</f>
        <v>99</v>
      </c>
      <c r="F20" s="17">
        <f>IF(D20&lt;'TABELAS GERAIS'!$B$9,'TABELAS GERAIS'!$C$9,IF(D20&lt;'TABELAS GERAIS'!$B$10,((D20-E20)*'TABELAS GERAIS'!C27)-'TABELAS GERAIS'!$D$10,IF(D20&lt;'TABELAS GERAIS'!$B$11,((D20-E20)*'TABELAS GERAIS'!C28)-'TABELAS GERAIS'!$D$11,IF(D20&gt;'TABELAS GERAIS'!$B$12,((D20-E20)*'TABELAS GERAIS'!$C$12)-'TABELAS GERAIS'!$D$12,IF(D20&lt;'TABELAS GERAIS'!$B$13,((D20-E20)*'TABELAS GERAIS'!$C$13)-'TABELAS GERAIS'!$D$13,0)))))</f>
        <v>0</v>
      </c>
      <c r="G20" s="14">
        <f>(D20*'TABELAS GERAIS'!$B$18)</f>
        <v>13.5</v>
      </c>
      <c r="H20" s="15">
        <f t="shared" si="1"/>
        <v>787.5</v>
      </c>
      <c r="I20" s="16" t="str">
        <f t="shared" si="2"/>
        <v>DEMISSÃO PREVISTA</v>
      </c>
      <c r="M20" s="34" t="s">
        <v>46</v>
      </c>
    </row>
    <row r="21" spans="1:21" x14ac:dyDescent="0.25">
      <c r="A21" s="2" t="str">
        <f>'AVALIACAO FUNCIONÁRIO'!A21</f>
        <v>CLAUDIO</v>
      </c>
      <c r="B21" s="13">
        <f>IF('AVALIACAO FUNCIONÁRIO'!H21='TABELAS GERAIS'!$A$2,5000,IF('AVALIACAO FUNCIONÁRIO'!H21='TABELAS GERAIS'!$A$3,4000,IF('AVALIACAO FUNCIONÁRIO'!H21='TABELAS GERAIS'!$A$4,2000,IF('AVALIACAO FUNCIONÁRIO'!H21='TABELAS GERAIS'!$A$5,1000,0))))</f>
        <v>2000</v>
      </c>
      <c r="C21" s="20">
        <f>IF('AVALIACAO FUNCIONÁRIO'!H21='TABELAS GERAIS'!$E$2,(B21*'TABELAS GERAIS'!$F$2),IF('AVALIACAO FUNCIONÁRIO'!H21='TABELAS GERAIS'!$E$3,(B21*'TABELAS GERAIS'!$F$3),IF('AVALIACAO FUNCIONÁRIO'!H21='TABELAS GERAIS'!$E$4,(B21*'TABELAS GERAIS'!$F$4),IF('AVALIACAO FUNCIONÁRIO'!H21='TABELAS GERAIS'!$E$5,(B21*'TABELAS GERAIS'!$F$5),0))))</f>
        <v>100</v>
      </c>
      <c r="D21" s="18">
        <f t="shared" si="0"/>
        <v>2100</v>
      </c>
      <c r="E21" s="13">
        <f>(D21*'TABELAS GERAIS'!$B$16)</f>
        <v>231</v>
      </c>
      <c r="F21" s="17">
        <f>IF(D21&lt;'TABELAS GERAIS'!$B$9,'TABELAS GERAIS'!$C$9,IF(D21&lt;'TABELAS GERAIS'!$B$10,((D21-E21)*'TABELAS GERAIS'!C28)-'TABELAS GERAIS'!$D$10,IF(D21&lt;'TABELAS GERAIS'!$B$11,((D21-E21)*'TABELAS GERAIS'!C29)-'TABELAS GERAIS'!$D$11,IF(D21&gt;'TABELAS GERAIS'!$B$12,((D21-E21)*'TABELAS GERAIS'!$C$12)-'TABELAS GERAIS'!$D$12,IF(D21&lt;'TABELAS GERAIS'!$B$13,((D21-E21)*'TABELAS GERAIS'!$C$13)-'TABELAS GERAIS'!$D$13,0)))))</f>
        <v>-142.80000000000001</v>
      </c>
      <c r="G21" s="14">
        <f>(D21*'TABELAS GERAIS'!$B$18)</f>
        <v>31.5</v>
      </c>
      <c r="H21" s="15">
        <f t="shared" si="1"/>
        <v>1980.3</v>
      </c>
      <c r="I21" s="16" t="str">
        <f t="shared" si="2"/>
        <v>OK</v>
      </c>
      <c r="M21">
        <f>IF(D3&lt;'TABELAS GERAIS'!$B$9,'TABELAS GERAIS'!$D$9,IF(D3&lt;'TABELAS GERAIS'!$B$10,((D3-E3)*'TABELAS GERAIS'!$C$10)-'TABELAS GERAIS'!$D$10,IF(D3&lt;'TABELAS GERAIS'!$B$11,((D3-E3)*'TABELAS GERAIS'!$C$11)-'TABELAS GERAIS'!$D$11,IF(D3&lt;'TABELAS GERAIS'!$B$12,((D3-E3)*'TABELAS GERAIS'!$C$12)-'TABELAS GERAIS'!$D$12,IF(D3&gt;='TABELAS GERAIS'!$B$13,((D3-E3)*'TABELAS GERAIS'!$C$13)-'TABELAS GERAIS'!$D$13,0)))))</f>
        <v>599.14000000000021</v>
      </c>
      <c r="N21" s="35">
        <f>IF('AVALIACAO FUNCIONÁRIO'!H3='TABELAS GERAIS'!$A$2,(B3*'TABELAS GERAIS'!$F$2),IF('AVALIACAO FUNCIONÁRIO'!H3='TABELAS GERAIS'!$A$3,(B3*'TABELAS GERAIS'!$F$3),IF('AVALIACAO FUNCIONÁRIO'!H3='TABELAS GERAIS'!$A$4,(B3*'TABELAS GERAIS'!$F$4),IF('AVALIACAO FUNCIONÁRIO'!H3='TABELAS GERAIS'!$A$5,(B3*'TABELAS GERAIS'!$F$5),0))))</f>
        <v>1000</v>
      </c>
    </row>
    <row r="22" spans="1:21" x14ac:dyDescent="0.25">
      <c r="A22" s="2" t="str">
        <f>'AVALIACAO FUNCIONÁRIO'!A22</f>
        <v>REGINA</v>
      </c>
      <c r="B22" s="13">
        <f>IF('AVALIACAO FUNCIONÁRIO'!H22='TABELAS GERAIS'!$A$2,5000,IF('AVALIACAO FUNCIONÁRIO'!H22='TABELAS GERAIS'!$A$3,4000,IF('AVALIACAO FUNCIONÁRIO'!H22='TABELAS GERAIS'!$A$4,2000,IF('AVALIACAO FUNCIONÁRIO'!H22='TABELAS GERAIS'!$A$5,1000,0))))</f>
        <v>4000</v>
      </c>
      <c r="C22" s="20">
        <f>IF('AVALIACAO FUNCIONÁRIO'!H22='TABELAS GERAIS'!$E$2,(B22*'TABELAS GERAIS'!$F$2),IF('AVALIACAO FUNCIONÁRIO'!H22='TABELAS GERAIS'!$E$3,(B22*'TABELAS GERAIS'!$F$3),IF('AVALIACAO FUNCIONÁRIO'!H22='TABELAS GERAIS'!$E$4,(B22*'TABELAS GERAIS'!$F$4),IF('AVALIACAO FUNCIONÁRIO'!H22='TABELAS GERAIS'!$E$5,(B22*'TABELAS GERAIS'!$F$5),0))))</f>
        <v>400</v>
      </c>
      <c r="D22" s="18">
        <f t="shared" si="0"/>
        <v>4400</v>
      </c>
      <c r="E22" s="13">
        <f>(D22*'TABELAS GERAIS'!$B$16)</f>
        <v>484</v>
      </c>
      <c r="F22" s="17">
        <f>IF(D22&lt;'TABELAS GERAIS'!$B$9,'TABELAS GERAIS'!$C$9,IF(D22&lt;'TABELAS GERAIS'!$B$10,((D22-E22)*'TABELAS GERAIS'!C29)-'TABELAS GERAIS'!$D$10,IF(D22&lt;'TABELAS GERAIS'!$B$11,((D22-E22)*'TABELAS GERAIS'!C30)-'TABELAS GERAIS'!$D$11,IF(D22&gt;'TABELAS GERAIS'!$B$12,((D22-E22)*'TABELAS GERAIS'!$C$12)-'TABELAS GERAIS'!$D$12,IF(D22&lt;'TABELAS GERAIS'!$B$13,((D22-E22)*'TABELAS GERAIS'!$C$13)-'TABELAS GERAIS'!$D$13,0)))))</f>
        <v>207.54000000000008</v>
      </c>
      <c r="G22" s="14">
        <f>(D22*'TABELAS GERAIS'!$B$18)</f>
        <v>66</v>
      </c>
      <c r="H22" s="15">
        <f t="shared" si="1"/>
        <v>3642.46</v>
      </c>
      <c r="I22" s="16" t="str">
        <f t="shared" si="2"/>
        <v>OK</v>
      </c>
    </row>
    <row r="23" spans="1:21" x14ac:dyDescent="0.25">
      <c r="A23" s="2" t="str">
        <f>'AVALIACAO FUNCIONÁRIO'!A23</f>
        <v>BIA</v>
      </c>
      <c r="B23" s="13">
        <f>IF('AVALIACAO FUNCIONÁRIO'!H23='TABELAS GERAIS'!$A$2,5000,IF('AVALIACAO FUNCIONÁRIO'!H23='TABELAS GERAIS'!$A$3,4000,IF('AVALIACAO FUNCIONÁRIO'!H23='TABELAS GERAIS'!$A$4,2000,IF('AVALIACAO FUNCIONÁRIO'!H23='TABELAS GERAIS'!$A$5,1000,0))))</f>
        <v>1000</v>
      </c>
      <c r="C23" s="20">
        <f>IF('AVALIACAO FUNCIONÁRIO'!H23='TABELAS GERAIS'!$E$2,(B23*'TABELAS GERAIS'!$F$2),IF('AVALIACAO FUNCIONÁRIO'!H23='TABELAS GERAIS'!$E$3,(B23*'TABELAS GERAIS'!$F$3),IF('AVALIACAO FUNCIONÁRIO'!H23='TABELAS GERAIS'!$E$4,(B23*'TABELAS GERAIS'!$F$4),IF('AVALIACAO FUNCIONÁRIO'!H23='TABELAS GERAIS'!$E$5,(B23*'TABELAS GERAIS'!$F$5),0))))</f>
        <v>-100</v>
      </c>
      <c r="D23" s="18">
        <f t="shared" si="0"/>
        <v>900</v>
      </c>
      <c r="E23" s="13">
        <f>(D23*'TABELAS GERAIS'!$B$16)</f>
        <v>99</v>
      </c>
      <c r="F23" s="17">
        <f>IF(D23&lt;'TABELAS GERAIS'!$B$9,'TABELAS GERAIS'!$C$9,IF(D23&lt;'TABELAS GERAIS'!$B$10,((D23-E23)*'TABELAS GERAIS'!C30)-'TABELAS GERAIS'!$D$10,IF(D23&lt;'TABELAS GERAIS'!$B$11,((D23-E23)*'TABELAS GERAIS'!C31)-'TABELAS GERAIS'!$D$11,IF(D23&gt;'TABELAS GERAIS'!$B$12,((D23-E23)*'TABELAS GERAIS'!$C$12)-'TABELAS GERAIS'!$D$12,IF(D23&lt;'TABELAS GERAIS'!$B$13,((D23-E23)*'TABELAS GERAIS'!$C$13)-'TABELAS GERAIS'!$D$13,0)))))</f>
        <v>0</v>
      </c>
      <c r="G23" s="14">
        <f>(D23*'TABELAS GERAIS'!$B$18)</f>
        <v>13.5</v>
      </c>
      <c r="H23" s="15">
        <f t="shared" si="1"/>
        <v>787.5</v>
      </c>
      <c r="I23" s="16" t="str">
        <f t="shared" si="2"/>
        <v>DEMISSÃO PREVISTA</v>
      </c>
    </row>
    <row r="24" spans="1:21" x14ac:dyDescent="0.25">
      <c r="A24" s="2" t="str">
        <f>'AVALIACAO FUNCIONÁRIO'!A24</f>
        <v>GABI</v>
      </c>
      <c r="B24" s="13">
        <f>IF('AVALIACAO FUNCIONÁRIO'!H24='TABELAS GERAIS'!$A$2,5000,IF('AVALIACAO FUNCIONÁRIO'!H24='TABELAS GERAIS'!$A$3,4000,IF('AVALIACAO FUNCIONÁRIO'!H24='TABELAS GERAIS'!$A$4,2000,IF('AVALIACAO FUNCIONÁRIO'!H24='TABELAS GERAIS'!$A$5,1000,0))))</f>
        <v>1000</v>
      </c>
      <c r="C24" s="20">
        <f>IF('AVALIACAO FUNCIONÁRIO'!H24='TABELAS GERAIS'!$E$2,(B24*'TABELAS GERAIS'!$F$2),IF('AVALIACAO FUNCIONÁRIO'!H24='TABELAS GERAIS'!$E$3,(B24*'TABELAS GERAIS'!$F$3),IF('AVALIACAO FUNCIONÁRIO'!H24='TABELAS GERAIS'!$E$4,(B24*'TABELAS GERAIS'!$F$4),IF('AVALIACAO FUNCIONÁRIO'!H24='TABELAS GERAIS'!$E$5,(B24*'TABELAS GERAIS'!$F$5),0))))</f>
        <v>-100</v>
      </c>
      <c r="D24" s="18">
        <f t="shared" si="0"/>
        <v>900</v>
      </c>
      <c r="E24" s="13">
        <f>(D24*'TABELAS GERAIS'!$B$16)</f>
        <v>99</v>
      </c>
      <c r="F24" s="17">
        <f>IF(D24&lt;'TABELAS GERAIS'!$B$9,'TABELAS GERAIS'!$C$9,IF(D24&lt;'TABELAS GERAIS'!$B$10,((D24-E24)*'TABELAS GERAIS'!C31)-'TABELAS GERAIS'!$D$10,IF(D24&lt;'TABELAS GERAIS'!$B$11,((D24-E24)*'TABELAS GERAIS'!C32)-'TABELAS GERAIS'!$D$11,IF(D24&gt;'TABELAS GERAIS'!$B$12,((D24-E24)*'TABELAS GERAIS'!$C$12)-'TABELAS GERAIS'!$D$12,IF(D24&lt;'TABELAS GERAIS'!$B$13,((D24-E24)*'TABELAS GERAIS'!$C$13)-'TABELAS GERAIS'!$D$13,0)))))</f>
        <v>0</v>
      </c>
      <c r="G24" s="14">
        <f>(D24*'TABELAS GERAIS'!$B$18)</f>
        <v>13.5</v>
      </c>
      <c r="H24" s="15">
        <f t="shared" si="1"/>
        <v>787.5</v>
      </c>
      <c r="I24" s="16" t="str">
        <f t="shared" si="2"/>
        <v>DEMISSÃO PREVISTA</v>
      </c>
    </row>
    <row r="25" spans="1:21" x14ac:dyDescent="0.25">
      <c r="B25" s="19"/>
    </row>
    <row r="26" spans="1:21" x14ac:dyDescent="0.25">
      <c r="B26" s="19"/>
    </row>
  </sheetData>
  <mergeCells count="11">
    <mergeCell ref="J15:P15"/>
    <mergeCell ref="J17:U17"/>
    <mergeCell ref="J6:O6"/>
    <mergeCell ref="J7:O7"/>
    <mergeCell ref="J9:U11"/>
    <mergeCell ref="J13:O13"/>
    <mergeCell ref="B1:D1"/>
    <mergeCell ref="E1:G1"/>
    <mergeCell ref="H1:I1"/>
    <mergeCell ref="J1:U2"/>
    <mergeCell ref="J3:U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"/>
  <sheetViews>
    <sheetView zoomScale="160" zoomScaleNormal="160" workbookViewId="0">
      <selection activeCell="F9" sqref="F9"/>
    </sheetView>
  </sheetViews>
  <sheetFormatPr defaultRowHeight="15" x14ac:dyDescent="0.25"/>
  <cols>
    <col min="2" max="2" width="23" customWidth="1"/>
    <col min="3" max="3" width="19.42578125" bestFit="1" customWidth="1"/>
    <col min="9" max="9" width="11.7109375" customWidth="1"/>
  </cols>
  <sheetData>
    <row r="1" spans="1:9" ht="20.25" customHeight="1" x14ac:dyDescent="0.35">
      <c r="A1" s="69" t="s">
        <v>63</v>
      </c>
      <c r="B1" s="69"/>
      <c r="C1" s="69"/>
      <c r="E1" s="43" t="s">
        <v>70</v>
      </c>
      <c r="F1" s="43"/>
      <c r="G1" s="43"/>
      <c r="H1" s="43"/>
      <c r="I1" s="43"/>
    </row>
    <row r="2" spans="1:9" ht="15.75" x14ac:dyDescent="0.25">
      <c r="A2" s="67" t="s">
        <v>0</v>
      </c>
      <c r="B2" s="67"/>
      <c r="C2" s="7" t="s">
        <v>9</v>
      </c>
      <c r="E2" s="68" t="s">
        <v>69</v>
      </c>
      <c r="F2" s="68"/>
      <c r="G2" s="68"/>
      <c r="H2" s="68"/>
      <c r="I2" s="68"/>
    </row>
    <row r="3" spans="1:9" ht="15.75" x14ac:dyDescent="0.25">
      <c r="A3" s="67" t="s">
        <v>64</v>
      </c>
      <c r="B3" s="67"/>
      <c r="C3" s="25" t="str">
        <f>VLOOKUP(C2,'AVALIACAO FUNCIONÁRIO'!A3:H24,8,0)</f>
        <v>REGULAR</v>
      </c>
    </row>
    <row r="4" spans="1:9" ht="15.75" x14ac:dyDescent="0.25">
      <c r="A4" s="67" t="s">
        <v>65</v>
      </c>
      <c r="B4" s="67"/>
      <c r="C4" s="33">
        <f>VLOOKUP(C2,'SALARIO LIQUIDO'!A3:I24,4,0)</f>
        <v>2100</v>
      </c>
    </row>
    <row r="5" spans="1:9" ht="15.75" x14ac:dyDescent="0.25">
      <c r="A5" s="67" t="s">
        <v>66</v>
      </c>
      <c r="B5" s="67"/>
      <c r="C5" s="33">
        <f>VLOOKUP(C2,'SALARIO LIQUIDO'!A3:I24,8,0)</f>
        <v>1980.3</v>
      </c>
    </row>
    <row r="6" spans="1:9" ht="15.75" x14ac:dyDescent="0.25">
      <c r="A6" s="67" t="s">
        <v>68</v>
      </c>
      <c r="B6" s="67"/>
      <c r="C6" s="25" t="str">
        <f>VLOOKUP(C2,'SALARIO LIQUIDO'!A3:I24,9,0)</f>
        <v>OK</v>
      </c>
    </row>
  </sheetData>
  <mergeCells count="8">
    <mergeCell ref="A5:B5"/>
    <mergeCell ref="A6:B6"/>
    <mergeCell ref="E2:I2"/>
    <mergeCell ref="A1:C1"/>
    <mergeCell ref="A2:B2"/>
    <mergeCell ref="A3:B3"/>
    <mergeCell ref="A4:B4"/>
    <mergeCell ref="E1:I1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81A575-7C1B-4375-9C6A-2BF187FF821F}">
          <x14:formula1>
            <xm:f>'AVALIACAO FUNCIONÁRIO'!$A$3:$A$24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TABELAS GERAIS</vt:lpstr>
      <vt:lpstr>AVALIACAO FUNCIONÁRIO</vt:lpstr>
      <vt:lpstr>SALARIO LIQUIDO</vt:lpstr>
      <vt:lpstr>CONSULTA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Campos</dc:creator>
  <cp:lastModifiedBy>DUAN LEE DOM DA SILVA</cp:lastModifiedBy>
  <dcterms:created xsi:type="dcterms:W3CDTF">2018-04-08T17:59:25Z</dcterms:created>
  <dcterms:modified xsi:type="dcterms:W3CDTF">2024-10-11T11:24:46Z</dcterms:modified>
</cp:coreProperties>
</file>