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nl\Documents\FATEC\Programação em Microinformática\"/>
    </mc:Choice>
  </mc:AlternateContent>
  <xr:revisionPtr revIDLastSave="0" documentId="13_ncr:1_{6BB21536-398B-4EFE-97F2-135F254E752A}" xr6:coauthVersionLast="47" xr6:coauthVersionMax="47" xr10:uidLastSave="{00000000-0000-0000-0000-000000000000}"/>
  <bookViews>
    <workbookView xWindow="-120" yWindow="-120" windowWidth="20730" windowHeight="11040" firstSheet="1" activeTab="2" xr2:uid="{00000000-000D-0000-FFFF-FFFF00000000}"/>
  </bookViews>
  <sheets>
    <sheet name="COMISSAO POR REGIÃO" sheetId="1" r:id="rId1"/>
    <sheet name="Tabela regiões" sheetId="4" r:id="rId2"/>
    <sheet name="Dados a calcular" sheetId="3" r:id="rId3"/>
    <sheet name="PAPELARIA" sheetId="2" r:id="rId4"/>
    <sheet name="Tabela %" sheetId="6" r:id="rId5"/>
    <sheet name="Dados Papelaria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3" l="1"/>
  <c r="G7" i="1"/>
  <c r="G8" i="1"/>
  <c r="G9" i="1"/>
  <c r="G10" i="1"/>
  <c r="G11" i="1"/>
  <c r="H11" i="1" s="1"/>
  <c r="G12" i="1"/>
  <c r="G13" i="1"/>
  <c r="G14" i="1"/>
  <c r="G15" i="1"/>
  <c r="H15" i="1" s="1"/>
  <c r="G16" i="1"/>
  <c r="G17" i="1"/>
  <c r="G18" i="1"/>
  <c r="G19" i="1"/>
  <c r="H19" i="1" s="1"/>
  <c r="G20" i="1"/>
  <c r="G21" i="1"/>
  <c r="G22" i="1"/>
  <c r="G23" i="1"/>
  <c r="H23" i="1" s="1"/>
  <c r="G24" i="1"/>
  <c r="G25" i="1"/>
  <c r="G26" i="1"/>
  <c r="G27" i="1"/>
  <c r="H27" i="1" s="1"/>
  <c r="G28" i="1"/>
  <c r="G29" i="1"/>
  <c r="G30" i="1"/>
  <c r="G31" i="1"/>
  <c r="H31" i="1" s="1"/>
  <c r="G32" i="1"/>
  <c r="G33" i="1"/>
  <c r="G34" i="1"/>
  <c r="G35" i="1"/>
  <c r="H35" i="1" s="1"/>
  <c r="G36" i="1"/>
  <c r="G37" i="1"/>
  <c r="G38" i="1"/>
  <c r="G39" i="1"/>
  <c r="H39" i="1" s="1"/>
  <c r="G40" i="1"/>
  <c r="G41" i="1"/>
  <c r="G7" i="3"/>
  <c r="G8" i="3"/>
  <c r="G9" i="3"/>
  <c r="G10" i="3"/>
  <c r="G11" i="3"/>
  <c r="H11" i="3" s="1"/>
  <c r="G12" i="3"/>
  <c r="G13" i="3"/>
  <c r="G14" i="3"/>
  <c r="G15" i="3"/>
  <c r="H15" i="3" s="1"/>
  <c r="G16" i="3"/>
  <c r="G17" i="3"/>
  <c r="G18" i="3"/>
  <c r="G19" i="3"/>
  <c r="H19" i="3" s="1"/>
  <c r="G20" i="3"/>
  <c r="H20" i="3" s="1"/>
  <c r="G21" i="3"/>
  <c r="G22" i="3"/>
  <c r="G23" i="3"/>
  <c r="H23" i="3" s="1"/>
  <c r="G24" i="3"/>
  <c r="G25" i="3"/>
  <c r="G26" i="3"/>
  <c r="G27" i="3"/>
  <c r="H27" i="3" s="1"/>
  <c r="G28" i="3"/>
  <c r="G29" i="3"/>
  <c r="G30" i="3"/>
  <c r="G31" i="3"/>
  <c r="H31" i="3" s="1"/>
  <c r="G32" i="3"/>
  <c r="H32" i="3" s="1"/>
  <c r="G33" i="3"/>
  <c r="G34" i="3"/>
  <c r="G35" i="3"/>
  <c r="H35" i="3" s="1"/>
  <c r="G36" i="3"/>
  <c r="H36" i="3" s="1"/>
  <c r="G37" i="3"/>
  <c r="G38" i="3"/>
  <c r="G39" i="3"/>
  <c r="H39" i="3" s="1"/>
  <c r="G40" i="3"/>
  <c r="H40" i="3" s="1"/>
  <c r="G41" i="3"/>
  <c r="H38" i="3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H8" i="3"/>
  <c r="H10" i="3"/>
  <c r="H12" i="3"/>
  <c r="H14" i="3"/>
  <c r="H18" i="3"/>
  <c r="H22" i="3"/>
  <c r="H24" i="3"/>
  <c r="H26" i="3"/>
  <c r="H30" i="3"/>
  <c r="H34" i="3"/>
  <c r="H8" i="1"/>
  <c r="H12" i="1"/>
  <c r="H16" i="1"/>
  <c r="H20" i="1"/>
  <c r="H24" i="1"/>
  <c r="H28" i="1"/>
  <c r="H32" i="1"/>
  <c r="H36" i="1"/>
  <c r="H40" i="1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8" i="5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8" i="2"/>
  <c r="F8" i="3"/>
  <c r="B48" i="3" s="1"/>
  <c r="F9" i="3"/>
  <c r="H9" i="3" s="1"/>
  <c r="F10" i="3"/>
  <c r="F11" i="3"/>
  <c r="F12" i="3"/>
  <c r="F13" i="3"/>
  <c r="H13" i="3" s="1"/>
  <c r="F14" i="3"/>
  <c r="F15" i="3"/>
  <c r="B45" i="3" s="1"/>
  <c r="F16" i="3"/>
  <c r="F17" i="3"/>
  <c r="H17" i="3" s="1"/>
  <c r="F18" i="3"/>
  <c r="F19" i="3"/>
  <c r="B44" i="3" s="1"/>
  <c r="F20" i="3"/>
  <c r="F21" i="3"/>
  <c r="H21" i="3" s="1"/>
  <c r="F22" i="3"/>
  <c r="F23" i="3"/>
  <c r="F24" i="3"/>
  <c r="F25" i="3"/>
  <c r="H25" i="3" s="1"/>
  <c r="F26" i="3"/>
  <c r="F27" i="3"/>
  <c r="F28" i="3"/>
  <c r="F29" i="3"/>
  <c r="H29" i="3" s="1"/>
  <c r="F30" i="3"/>
  <c r="F31" i="3"/>
  <c r="F32" i="3"/>
  <c r="F33" i="3"/>
  <c r="H33" i="3" s="1"/>
  <c r="F34" i="3"/>
  <c r="F35" i="3"/>
  <c r="F36" i="3"/>
  <c r="F37" i="3"/>
  <c r="H37" i="3" s="1"/>
  <c r="F38" i="3"/>
  <c r="F39" i="3"/>
  <c r="F40" i="3"/>
  <c r="F41" i="3"/>
  <c r="H41" i="3" s="1"/>
  <c r="F7" i="3"/>
  <c r="F8" i="1"/>
  <c r="B48" i="1" s="1"/>
  <c r="F9" i="1"/>
  <c r="H9" i="1" s="1"/>
  <c r="F10" i="1"/>
  <c r="H10" i="1" s="1"/>
  <c r="F11" i="1"/>
  <c r="F12" i="1"/>
  <c r="B47" i="1" s="1"/>
  <c r="F13" i="1"/>
  <c r="H13" i="1" s="1"/>
  <c r="F14" i="1"/>
  <c r="H14" i="1" s="1"/>
  <c r="F15" i="1"/>
  <c r="F16" i="1"/>
  <c r="F17" i="1"/>
  <c r="H17" i="1" s="1"/>
  <c r="F18" i="1"/>
  <c r="H18" i="1" s="1"/>
  <c r="F19" i="1"/>
  <c r="F20" i="1"/>
  <c r="F21" i="1"/>
  <c r="H21" i="1" s="1"/>
  <c r="F22" i="1"/>
  <c r="H22" i="1" s="1"/>
  <c r="F23" i="1"/>
  <c r="F24" i="1"/>
  <c r="F25" i="1"/>
  <c r="H25" i="1" s="1"/>
  <c r="F26" i="1"/>
  <c r="H26" i="1" s="1"/>
  <c r="F27" i="1"/>
  <c r="F28" i="1"/>
  <c r="F29" i="1"/>
  <c r="H29" i="1" s="1"/>
  <c r="F30" i="1"/>
  <c r="H30" i="1" s="1"/>
  <c r="F31" i="1"/>
  <c r="F32" i="1"/>
  <c r="F33" i="1"/>
  <c r="H33" i="1" s="1"/>
  <c r="F34" i="1"/>
  <c r="H34" i="1" s="1"/>
  <c r="F35" i="1"/>
  <c r="F36" i="1"/>
  <c r="F37" i="1"/>
  <c r="H37" i="1" s="1"/>
  <c r="F38" i="1"/>
  <c r="H38" i="1" s="1"/>
  <c r="F39" i="1"/>
  <c r="F40" i="1"/>
  <c r="F41" i="1"/>
  <c r="H41" i="1" s="1"/>
  <c r="F7" i="1"/>
  <c r="B44" i="1" s="1"/>
  <c r="H28" i="3" l="1"/>
  <c r="H16" i="3"/>
  <c r="F8" i="2" a="1"/>
  <c r="F8" i="2" s="1"/>
  <c r="E8" i="2"/>
  <c r="B46" i="1"/>
  <c r="B47" i="3"/>
  <c r="B45" i="1"/>
  <c r="B46" i="3"/>
  <c r="H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<sst xmlns="http://schemas.openxmlformats.org/spreadsheetml/2006/main" count="244" uniqueCount="82">
  <si>
    <t>DATA</t>
  </si>
  <si>
    <t>REGIAO</t>
  </si>
  <si>
    <t>VENDEDOR</t>
  </si>
  <si>
    <t>QUANTIDADE</t>
  </si>
  <si>
    <t>VALOR</t>
  </si>
  <si>
    <t xml:space="preserve">TOTAL </t>
  </si>
  <si>
    <t>COMISSÃO %</t>
  </si>
  <si>
    <t>NORTE</t>
  </si>
  <si>
    <t>CENTRO OESTE</t>
  </si>
  <si>
    <t>SUL</t>
  </si>
  <si>
    <t>SUDESTE</t>
  </si>
  <si>
    <t>NORDESTE</t>
  </si>
  <si>
    <t>JOSE</t>
  </si>
  <si>
    <t>CARLOS</t>
  </si>
  <si>
    <t>PEDRO</t>
  </si>
  <si>
    <t>ANA</t>
  </si>
  <si>
    <t>BIA</t>
  </si>
  <si>
    <t>RITA</t>
  </si>
  <si>
    <t>IVAN</t>
  </si>
  <si>
    <t>FABIO</t>
  </si>
  <si>
    <t>JORGE</t>
  </si>
  <si>
    <t>TANIA</t>
  </si>
  <si>
    <t>RUA</t>
  </si>
  <si>
    <t>JUSSARA</t>
  </si>
  <si>
    <t>JESSICA</t>
  </si>
  <si>
    <t>OTTO</t>
  </si>
  <si>
    <t>LARA</t>
  </si>
  <si>
    <t>ISIS</t>
  </si>
  <si>
    <t>VICK</t>
  </si>
  <si>
    <t>THAIS</t>
  </si>
  <si>
    <t>GABRIEL</t>
  </si>
  <si>
    <t>LUCAS</t>
  </si>
  <si>
    <t>JEAN</t>
  </si>
  <si>
    <t>KATIA</t>
  </si>
  <si>
    <t>RUBENS</t>
  </si>
  <si>
    <t>GUSTAVO</t>
  </si>
  <si>
    <t>CARLA</t>
  </si>
  <si>
    <t>NATAN</t>
  </si>
  <si>
    <t>RENAN</t>
  </si>
  <si>
    <t>BRUNA</t>
  </si>
  <si>
    <t>BETH</t>
  </si>
  <si>
    <t>HUGO</t>
  </si>
  <si>
    <t>FABIOLA</t>
  </si>
  <si>
    <t>KELEN</t>
  </si>
  <si>
    <t>KATE</t>
  </si>
  <si>
    <t>RODRIGO</t>
  </si>
  <si>
    <t>PATY</t>
  </si>
  <si>
    <t>TOTAL VENDAS POR REGIÃO</t>
  </si>
  <si>
    <t>SO SOME SE OS TOTAIS PERTENCEREM A REGIAO ESPECIFICADA</t>
  </si>
  <si>
    <t>PRODUTO</t>
  </si>
  <si>
    <t>VALOR UNITARIO</t>
  </si>
  <si>
    <t>TOTAL</t>
  </si>
  <si>
    <t>MOUSE</t>
  </si>
  <si>
    <t>PACOTE SULFITE</t>
  </si>
  <si>
    <t>REGUA</t>
  </si>
  <si>
    <t>LAPIS</t>
  </si>
  <si>
    <t>BORRAHA</t>
  </si>
  <si>
    <t>APONTADOR</t>
  </si>
  <si>
    <t>LAPIS DE COR</t>
  </si>
  <si>
    <t>CANETA</t>
  </si>
  <si>
    <t>FOLHA DE PRESENTE</t>
  </si>
  <si>
    <t>TINTA GUACHE</t>
  </si>
  <si>
    <t>TINTA TECIDO</t>
  </si>
  <si>
    <t>PINCEL</t>
  </si>
  <si>
    <t>PINCEL QUADRO NEGRO</t>
  </si>
  <si>
    <t>APAGADOR</t>
  </si>
  <si>
    <t>CX GIZ</t>
  </si>
  <si>
    <t>AGENDA</t>
  </si>
  <si>
    <t>GRANPEDOR</t>
  </si>
  <si>
    <t>FURADOR DE PAPEL</t>
  </si>
  <si>
    <t>PORTA CANETAS</t>
  </si>
  <si>
    <t>QUANTIDADE COMPRADA</t>
  </si>
  <si>
    <t>VALOR COM DESCONTO</t>
  </si>
  <si>
    <t>TABELA DE REGIÕES E %</t>
  </si>
  <si>
    <t>TABELA DE QUANTIADES E ACRESCIMOS</t>
  </si>
  <si>
    <t>ATÉ 5</t>
  </si>
  <si>
    <t>ATÉ 8</t>
  </si>
  <si>
    <t>ATÉ 10</t>
  </si>
  <si>
    <t>ACIMA DE 10</t>
  </si>
  <si>
    <t>SE A REGIÃO FOR NORTE, DEVERA RECEBER 7% DE COMISSAO; SE A REGIÃO FOR NORDESTE, DEVERA RECEBER 6% DE COMISSAO; SE A REGIAO FOR CENTRO OESTE, DEVERA RECEBER 5% DE COMISSAO; SE A REGIAO FOR SUDESTE, DEVERA RECEBER 8% DE COMISSAO; SE A REGIAO FOR SUL, DEVERÁ RECEBER 7,5% DE COMISSAO; SENAO REGIAO NAO CADASTRADA.</t>
  </si>
  <si>
    <t>VALOR COM COMISSÃO</t>
  </si>
  <si>
    <t>VALOR DESCONTO (%) - SE A QUANTIDADE COMPRADA FOR MENOR QUE 5 PRODUTOS, CALCULAR DESCONTO DE 5%; SE A QUANTIDADE FOR DE 5 A 8 PRODUTOS, CALCULAR DESCONTO DE 10%; SE A QUANTIDADE FOR DE 8 A 10 PRODUTOS, CALCULAR DESCONTO DE 15%; SE A QUANTIDADE FOR ACIMA DE 10; CALCULAR DESCONTO DE 20%; SENAO NAO HAVERA DESCONTO.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</si>
</sst>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_-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1" applyFont="1" applyBorder="1"/>
    <xf numFmtId="0" fontId="2" fillId="3" borderId="1" xfId="0" applyFont="1" applyFill="1" applyBorder="1"/>
    <xf numFmtId="0" fontId="4" fillId="4" borderId="1" xfId="0" applyFont="1" applyFill="1" applyBorder="1" applyAlignment="1">
      <alignment horizontal="center"/>
    </xf>
    <xf numFmtId="0" fontId="4" fillId="0" borderId="1" xfId="0" applyFont="1" applyBorder="1"/>
    <xf numFmtId="9" fontId="0" fillId="0" borderId="1" xfId="0" applyNumberFormat="1" applyBorder="1"/>
    <xf numFmtId="10" fontId="0" fillId="0" borderId="1" xfId="0" applyNumberFormat="1" applyBorder="1"/>
    <xf numFmtId="0" fontId="0" fillId="0" borderId="0" xfId="0" applyAlignment="1">
      <alignment vertical="center" wrapText="1"/>
    </xf>
    <xf numFmtId="0" fontId="0" fillId="5" borderId="1" xfId="0" applyFill="1" applyBorder="1"/>
    <xf numFmtId="164" fontId="0" fillId="0" borderId="1" xfId="0" applyNumberFormat="1" applyBorder="1"/>
    <xf numFmtId="9" fontId="0" fillId="0" borderId="0" xfId="2" applyFont="1"/>
    <xf numFmtId="2" fontId="0" fillId="0" borderId="1" xfId="0" applyNumberFormat="1" applyBorder="1"/>
    <xf numFmtId="165" fontId="0" fillId="0" borderId="1" xfId="2" applyNumberFormat="1" applyFont="1" applyBorder="1"/>
    <xf numFmtId="2" fontId="0" fillId="0" borderId="0" xfId="0" applyNumberFormat="1"/>
    <xf numFmtId="0" fontId="6" fillId="0" borderId="0" xfId="0" applyFo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164" fontId="0" fillId="0" borderId="1" xfId="0" quotePrefix="1" applyNumberFormat="1" applyBorder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zoomScaleNormal="100" workbookViewId="0">
      <selection activeCell="G22" sqref="G22"/>
    </sheetView>
  </sheetViews>
  <sheetFormatPr defaultRowHeight="15" x14ac:dyDescent="0.25"/>
  <cols>
    <col min="1" max="1" width="15" customWidth="1"/>
    <col min="2" max="2" width="18.28515625" customWidth="1"/>
    <col min="3" max="3" width="15.85546875" customWidth="1"/>
    <col min="4" max="4" width="16.5703125" customWidth="1"/>
    <col min="5" max="5" width="12" customWidth="1"/>
    <col min="6" max="6" width="14.140625" customWidth="1"/>
    <col min="7" max="7" width="17" customWidth="1"/>
    <col min="8" max="8" width="27" customWidth="1"/>
  </cols>
  <sheetData>
    <row r="1" spans="1:8" ht="17.25" customHeight="1" x14ac:dyDescent="0.25">
      <c r="A1" s="20" t="s">
        <v>73</v>
      </c>
      <c r="B1" s="6" t="s">
        <v>7</v>
      </c>
      <c r="C1" s="7">
        <v>7.0000000000000007E-2</v>
      </c>
      <c r="D1" s="21" t="s">
        <v>79</v>
      </c>
      <c r="E1" s="22"/>
      <c r="F1" s="22"/>
      <c r="G1" s="22"/>
      <c r="H1" s="22"/>
    </row>
    <row r="2" spans="1:8" ht="14.45" customHeight="1" x14ac:dyDescent="0.25">
      <c r="A2" s="20"/>
      <c r="B2" s="6" t="s">
        <v>11</v>
      </c>
      <c r="C2" s="7">
        <v>0.06</v>
      </c>
      <c r="D2" s="21"/>
      <c r="E2" s="22"/>
      <c r="F2" s="22"/>
      <c r="G2" s="22"/>
      <c r="H2" s="22"/>
    </row>
    <row r="3" spans="1:8" ht="14.45" customHeight="1" x14ac:dyDescent="0.25">
      <c r="A3" s="20"/>
      <c r="B3" s="6" t="s">
        <v>9</v>
      </c>
      <c r="C3" s="8">
        <v>7.4999999999999997E-2</v>
      </c>
      <c r="D3" s="21"/>
      <c r="E3" s="22"/>
      <c r="F3" s="22"/>
      <c r="G3" s="22"/>
      <c r="H3" s="22"/>
    </row>
    <row r="4" spans="1:8" ht="14.45" customHeight="1" x14ac:dyDescent="0.25">
      <c r="A4" s="20"/>
      <c r="B4" s="6" t="s">
        <v>10</v>
      </c>
      <c r="C4" s="7">
        <v>0.08</v>
      </c>
      <c r="D4" s="21"/>
      <c r="E4" s="22"/>
      <c r="F4" s="22"/>
      <c r="G4" s="22"/>
      <c r="H4" s="22"/>
    </row>
    <row r="5" spans="1:8" x14ac:dyDescent="0.25">
      <c r="A5" s="20"/>
      <c r="B5" s="6" t="s">
        <v>8</v>
      </c>
      <c r="C5" s="7">
        <v>0.05</v>
      </c>
      <c r="D5" s="23"/>
      <c r="E5" s="24"/>
      <c r="F5" s="24"/>
      <c r="G5" s="24"/>
      <c r="H5" s="24"/>
    </row>
    <row r="6" spans="1:8" ht="18.75" customHeight="1" x14ac:dyDescent="0.3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80</v>
      </c>
    </row>
    <row r="7" spans="1:8" ht="15" customHeight="1" x14ac:dyDescent="0.25">
      <c r="A7" s="2">
        <v>43647</v>
      </c>
      <c r="B7" s="1" t="s">
        <v>7</v>
      </c>
      <c r="C7" s="1" t="s">
        <v>12</v>
      </c>
      <c r="D7" s="1">
        <v>100</v>
      </c>
      <c r="E7" s="3">
        <v>10</v>
      </c>
      <c r="F7" s="11">
        <f>D7*E7</f>
        <v>1000</v>
      </c>
      <c r="G7" s="14">
        <f>IF($B$1=B7,$C$1,IF($B$2=B7,$C$2,IF($B$3=B7,$C$3,IF($B$4=B7,$C$4,IF($B$5=B7,$C$5,0)))))</f>
        <v>7.0000000000000007E-2</v>
      </c>
      <c r="H7" s="11">
        <f>F7+(F7*G7)</f>
        <v>1070</v>
      </c>
    </row>
    <row r="8" spans="1:8" ht="15" customHeight="1" x14ac:dyDescent="0.25">
      <c r="A8" s="2">
        <v>43648</v>
      </c>
      <c r="B8" s="1" t="s">
        <v>8</v>
      </c>
      <c r="C8" s="1" t="s">
        <v>13</v>
      </c>
      <c r="D8" s="1">
        <v>110</v>
      </c>
      <c r="E8" s="3">
        <v>8.5</v>
      </c>
      <c r="F8" s="11">
        <f t="shared" ref="F8:F41" si="0">D8*E8</f>
        <v>935</v>
      </c>
      <c r="G8" s="14">
        <f t="shared" ref="G8:G41" si="1">IF($B$1=B8,$C$1,IF($B$2=B8,$C$2,IF($B$3=B8,$C$3,IF($B$4=B8,$C$4,IF($B$5=B8,$C$5,0)))))</f>
        <v>0.05</v>
      </c>
      <c r="H8" s="11">
        <f t="shared" ref="H8:H41" si="2">F8+(F8*G8)</f>
        <v>981.75</v>
      </c>
    </row>
    <row r="9" spans="1:8" ht="15" customHeight="1" x14ac:dyDescent="0.25">
      <c r="A9" s="2">
        <v>43649</v>
      </c>
      <c r="B9" s="1" t="s">
        <v>9</v>
      </c>
      <c r="C9" s="1" t="s">
        <v>14</v>
      </c>
      <c r="D9" s="1">
        <v>105</v>
      </c>
      <c r="E9" s="3">
        <v>9</v>
      </c>
      <c r="F9" s="11">
        <f t="shared" si="0"/>
        <v>945</v>
      </c>
      <c r="G9" s="14">
        <f t="shared" si="1"/>
        <v>7.4999999999999997E-2</v>
      </c>
      <c r="H9" s="11">
        <f t="shared" si="2"/>
        <v>1015.875</v>
      </c>
    </row>
    <row r="10" spans="1:8" ht="15" customHeight="1" x14ac:dyDescent="0.25">
      <c r="A10" s="2">
        <v>43650</v>
      </c>
      <c r="B10" s="1" t="s">
        <v>8</v>
      </c>
      <c r="C10" s="1" t="s">
        <v>15</v>
      </c>
      <c r="D10" s="1">
        <v>110</v>
      </c>
      <c r="E10" s="3">
        <v>8.1666666666666696</v>
      </c>
      <c r="F10" s="11">
        <f t="shared" si="0"/>
        <v>898.33333333333371</v>
      </c>
      <c r="G10" s="14">
        <f t="shared" si="1"/>
        <v>0.05</v>
      </c>
      <c r="H10" s="11">
        <f t="shared" si="2"/>
        <v>943.25000000000045</v>
      </c>
    </row>
    <row r="11" spans="1:8" ht="15" customHeight="1" x14ac:dyDescent="0.25">
      <c r="A11" s="2">
        <v>43651</v>
      </c>
      <c r="B11" s="1" t="s">
        <v>9</v>
      </c>
      <c r="C11" s="1" t="s">
        <v>16</v>
      </c>
      <c r="D11" s="1">
        <v>112.5</v>
      </c>
      <c r="E11" s="3">
        <v>7.6666666666666696</v>
      </c>
      <c r="F11" s="11">
        <f t="shared" si="0"/>
        <v>862.50000000000034</v>
      </c>
      <c r="G11" s="14">
        <f t="shared" si="1"/>
        <v>7.4999999999999997E-2</v>
      </c>
      <c r="H11" s="11">
        <f t="shared" si="2"/>
        <v>927.18750000000034</v>
      </c>
    </row>
    <row r="12" spans="1:8" x14ac:dyDescent="0.25">
      <c r="A12" s="2">
        <v>43652</v>
      </c>
      <c r="B12" s="1" t="s">
        <v>10</v>
      </c>
      <c r="C12" s="1" t="s">
        <v>17</v>
      </c>
      <c r="D12" s="1">
        <v>115</v>
      </c>
      <c r="E12" s="3">
        <v>7.1666666666666696</v>
      </c>
      <c r="F12" s="11">
        <f t="shared" si="0"/>
        <v>824.16666666666697</v>
      </c>
      <c r="G12" s="14">
        <f t="shared" si="1"/>
        <v>0.08</v>
      </c>
      <c r="H12" s="11">
        <f t="shared" si="2"/>
        <v>890.10000000000036</v>
      </c>
    </row>
    <row r="13" spans="1:8" x14ac:dyDescent="0.25">
      <c r="A13" s="2">
        <v>43653</v>
      </c>
      <c r="B13" s="1" t="s">
        <v>10</v>
      </c>
      <c r="C13" s="1" t="s">
        <v>18</v>
      </c>
      <c r="D13" s="1">
        <v>117.5</v>
      </c>
      <c r="E13" s="3">
        <v>6.6666666666666696</v>
      </c>
      <c r="F13" s="11">
        <f t="shared" si="0"/>
        <v>783.33333333333371</v>
      </c>
      <c r="G13" s="14">
        <f t="shared" si="1"/>
        <v>0.08</v>
      </c>
      <c r="H13" s="11">
        <f t="shared" si="2"/>
        <v>846.00000000000045</v>
      </c>
    </row>
    <row r="14" spans="1:8" x14ac:dyDescent="0.25">
      <c r="A14" s="2">
        <v>43654</v>
      </c>
      <c r="B14" s="1" t="s">
        <v>8</v>
      </c>
      <c r="C14" s="1" t="s">
        <v>19</v>
      </c>
      <c r="D14" s="1">
        <v>120</v>
      </c>
      <c r="E14" s="3">
        <v>6.1666666666666696</v>
      </c>
      <c r="F14" s="11">
        <f t="shared" si="0"/>
        <v>740.00000000000034</v>
      </c>
      <c r="G14" s="14">
        <f t="shared" si="1"/>
        <v>0.05</v>
      </c>
      <c r="H14" s="11">
        <f t="shared" si="2"/>
        <v>777.00000000000034</v>
      </c>
    </row>
    <row r="15" spans="1:8" x14ac:dyDescent="0.25">
      <c r="A15" s="2">
        <v>43655</v>
      </c>
      <c r="B15" s="1" t="s">
        <v>11</v>
      </c>
      <c r="C15" s="1" t="s">
        <v>20</v>
      </c>
      <c r="D15" s="1">
        <v>122.5</v>
      </c>
      <c r="E15" s="3">
        <v>5.6666666666666696</v>
      </c>
      <c r="F15" s="11">
        <f t="shared" si="0"/>
        <v>694.16666666666708</v>
      </c>
      <c r="G15" s="14">
        <f t="shared" si="1"/>
        <v>0.06</v>
      </c>
      <c r="H15" s="11">
        <f t="shared" si="2"/>
        <v>735.81666666666706</v>
      </c>
    </row>
    <row r="16" spans="1:8" x14ac:dyDescent="0.25">
      <c r="A16" s="2">
        <v>43656</v>
      </c>
      <c r="B16" s="1" t="s">
        <v>8</v>
      </c>
      <c r="C16" s="1" t="s">
        <v>21</v>
      </c>
      <c r="D16" s="1">
        <v>125</v>
      </c>
      <c r="E16" s="3">
        <v>7</v>
      </c>
      <c r="F16" s="11">
        <f t="shared" si="0"/>
        <v>875</v>
      </c>
      <c r="G16" s="14">
        <f t="shared" si="1"/>
        <v>0.05</v>
      </c>
      <c r="H16" s="11">
        <f t="shared" si="2"/>
        <v>918.75</v>
      </c>
    </row>
    <row r="17" spans="1:8" x14ac:dyDescent="0.25">
      <c r="A17" s="2">
        <v>43657</v>
      </c>
      <c r="B17" s="1" t="s">
        <v>8</v>
      </c>
      <c r="C17" s="1" t="s">
        <v>22</v>
      </c>
      <c r="D17" s="1">
        <v>127.5</v>
      </c>
      <c r="E17" s="3">
        <v>8</v>
      </c>
      <c r="F17" s="11">
        <f t="shared" si="0"/>
        <v>1020</v>
      </c>
      <c r="G17" s="14">
        <f t="shared" si="1"/>
        <v>0.05</v>
      </c>
      <c r="H17" s="11">
        <f t="shared" si="2"/>
        <v>1071</v>
      </c>
    </row>
    <row r="18" spans="1:8" x14ac:dyDescent="0.25">
      <c r="A18" s="2">
        <v>43658</v>
      </c>
      <c r="B18" s="1" t="s">
        <v>9</v>
      </c>
      <c r="C18" s="1" t="s">
        <v>23</v>
      </c>
      <c r="D18" s="1">
        <v>130</v>
      </c>
      <c r="E18" s="3">
        <v>5</v>
      </c>
      <c r="F18" s="11">
        <f t="shared" si="0"/>
        <v>650</v>
      </c>
      <c r="G18" s="14">
        <f t="shared" si="1"/>
        <v>7.4999999999999997E-2</v>
      </c>
      <c r="H18" s="11">
        <f t="shared" si="2"/>
        <v>698.75</v>
      </c>
    </row>
    <row r="19" spans="1:8" x14ac:dyDescent="0.25">
      <c r="A19" s="2">
        <v>43659</v>
      </c>
      <c r="B19" s="1" t="s">
        <v>7</v>
      </c>
      <c r="C19" s="1" t="s">
        <v>24</v>
      </c>
      <c r="D19" s="1">
        <v>132.5</v>
      </c>
      <c r="E19" s="3">
        <v>4.6666666666666696</v>
      </c>
      <c r="F19" s="11">
        <f t="shared" si="0"/>
        <v>618.33333333333371</v>
      </c>
      <c r="G19" s="14">
        <f t="shared" si="1"/>
        <v>7.0000000000000007E-2</v>
      </c>
      <c r="H19" s="11">
        <f t="shared" si="2"/>
        <v>661.61666666666713</v>
      </c>
    </row>
    <row r="20" spans="1:8" x14ac:dyDescent="0.25">
      <c r="A20" s="2">
        <v>43660</v>
      </c>
      <c r="B20" s="1" t="s">
        <v>9</v>
      </c>
      <c r="C20" s="1" t="s">
        <v>25</v>
      </c>
      <c r="D20" s="1">
        <v>135</v>
      </c>
      <c r="E20" s="3">
        <v>3.6666666666666701</v>
      </c>
      <c r="F20" s="11">
        <f t="shared" si="0"/>
        <v>495.00000000000045</v>
      </c>
      <c r="G20" s="14">
        <f t="shared" si="1"/>
        <v>7.4999999999999997E-2</v>
      </c>
      <c r="H20" s="11">
        <f t="shared" si="2"/>
        <v>532.12500000000045</v>
      </c>
    </row>
    <row r="21" spans="1:8" x14ac:dyDescent="0.25">
      <c r="A21" s="2">
        <v>43661</v>
      </c>
      <c r="B21" s="1" t="s">
        <v>10</v>
      </c>
      <c r="C21" s="1" t="s">
        <v>26</v>
      </c>
      <c r="D21" s="1">
        <v>137.5</v>
      </c>
      <c r="E21" s="3">
        <v>12</v>
      </c>
      <c r="F21" s="11">
        <f t="shared" si="0"/>
        <v>1650</v>
      </c>
      <c r="G21" s="14">
        <f t="shared" si="1"/>
        <v>0.08</v>
      </c>
      <c r="H21" s="11">
        <f t="shared" si="2"/>
        <v>1782</v>
      </c>
    </row>
    <row r="22" spans="1:8" x14ac:dyDescent="0.25">
      <c r="A22" s="2">
        <v>43662</v>
      </c>
      <c r="B22" s="1" t="s">
        <v>9</v>
      </c>
      <c r="C22" s="1" t="s">
        <v>27</v>
      </c>
      <c r="D22" s="1">
        <v>140</v>
      </c>
      <c r="E22" s="3">
        <v>11</v>
      </c>
      <c r="F22" s="11">
        <f t="shared" si="0"/>
        <v>1540</v>
      </c>
      <c r="G22" s="14">
        <f t="shared" si="1"/>
        <v>7.4999999999999997E-2</v>
      </c>
      <c r="H22" s="11">
        <f t="shared" si="2"/>
        <v>1655.5</v>
      </c>
    </row>
    <row r="23" spans="1:8" x14ac:dyDescent="0.25">
      <c r="A23" s="2">
        <v>43663</v>
      </c>
      <c r="B23" s="1" t="s">
        <v>11</v>
      </c>
      <c r="C23" s="1" t="s">
        <v>28</v>
      </c>
      <c r="D23" s="1">
        <v>142.5</v>
      </c>
      <c r="E23" s="3">
        <v>11.5</v>
      </c>
      <c r="F23" s="11">
        <f t="shared" si="0"/>
        <v>1638.75</v>
      </c>
      <c r="G23" s="14">
        <f t="shared" si="1"/>
        <v>0.06</v>
      </c>
      <c r="H23" s="11">
        <f t="shared" si="2"/>
        <v>1737.075</v>
      </c>
    </row>
    <row r="24" spans="1:8" x14ac:dyDescent="0.25">
      <c r="A24" s="2">
        <v>43664</v>
      </c>
      <c r="B24" s="1" t="s">
        <v>7</v>
      </c>
      <c r="C24" s="1" t="s">
        <v>29</v>
      </c>
      <c r="D24" s="1">
        <v>145</v>
      </c>
      <c r="E24" s="3">
        <v>11</v>
      </c>
      <c r="F24" s="11">
        <f t="shared" si="0"/>
        <v>1595</v>
      </c>
      <c r="G24" s="14">
        <f t="shared" si="1"/>
        <v>7.0000000000000007E-2</v>
      </c>
      <c r="H24" s="11">
        <f t="shared" si="2"/>
        <v>1706.65</v>
      </c>
    </row>
    <row r="25" spans="1:8" x14ac:dyDescent="0.25">
      <c r="A25" s="2">
        <v>43665</v>
      </c>
      <c r="B25" s="1" t="s">
        <v>8</v>
      </c>
      <c r="C25" s="1" t="s">
        <v>30</v>
      </c>
      <c r="D25" s="1">
        <v>147.5</v>
      </c>
      <c r="E25" s="3">
        <v>10.75</v>
      </c>
      <c r="F25" s="11">
        <f t="shared" si="0"/>
        <v>1585.625</v>
      </c>
      <c r="G25" s="14">
        <f t="shared" si="1"/>
        <v>0.05</v>
      </c>
      <c r="H25" s="11">
        <f t="shared" si="2"/>
        <v>1664.90625</v>
      </c>
    </row>
    <row r="26" spans="1:8" x14ac:dyDescent="0.25">
      <c r="A26" s="2">
        <v>43666</v>
      </c>
      <c r="B26" s="1" t="s">
        <v>8</v>
      </c>
      <c r="C26" s="1" t="s">
        <v>31</v>
      </c>
      <c r="D26" s="1">
        <v>150</v>
      </c>
      <c r="E26" s="3">
        <v>10.5</v>
      </c>
      <c r="F26" s="11">
        <f t="shared" si="0"/>
        <v>1575</v>
      </c>
      <c r="G26" s="14">
        <f t="shared" si="1"/>
        <v>0.05</v>
      </c>
      <c r="H26" s="11">
        <f t="shared" si="2"/>
        <v>1653.75</v>
      </c>
    </row>
    <row r="27" spans="1:8" x14ac:dyDescent="0.25">
      <c r="A27" s="2">
        <v>43667</v>
      </c>
      <c r="B27" s="1" t="s">
        <v>9</v>
      </c>
      <c r="C27" s="1" t="s">
        <v>32</v>
      </c>
      <c r="D27" s="1">
        <v>152.5</v>
      </c>
      <c r="E27" s="3">
        <v>10.25</v>
      </c>
      <c r="F27" s="11">
        <f t="shared" si="0"/>
        <v>1563.125</v>
      </c>
      <c r="G27" s="14">
        <f t="shared" si="1"/>
        <v>7.4999999999999997E-2</v>
      </c>
      <c r="H27" s="11">
        <f t="shared" si="2"/>
        <v>1680.359375</v>
      </c>
    </row>
    <row r="28" spans="1:8" x14ac:dyDescent="0.25">
      <c r="A28" s="2">
        <v>43668</v>
      </c>
      <c r="B28" s="1" t="s">
        <v>8</v>
      </c>
      <c r="C28" s="1" t="s">
        <v>33</v>
      </c>
      <c r="D28" s="1">
        <v>155</v>
      </c>
      <c r="E28" s="3">
        <v>10</v>
      </c>
      <c r="F28" s="11">
        <f t="shared" si="0"/>
        <v>1550</v>
      </c>
      <c r="G28" s="14">
        <f t="shared" si="1"/>
        <v>0.05</v>
      </c>
      <c r="H28" s="11">
        <f t="shared" si="2"/>
        <v>1627.5</v>
      </c>
    </row>
    <row r="29" spans="1:8" x14ac:dyDescent="0.25">
      <c r="A29" s="2">
        <v>43669</v>
      </c>
      <c r="B29" s="1" t="s">
        <v>7</v>
      </c>
      <c r="C29" s="1" t="s">
        <v>34</v>
      </c>
      <c r="D29" s="1">
        <v>157.5</v>
      </c>
      <c r="E29" s="3">
        <v>9.75</v>
      </c>
      <c r="F29" s="11">
        <f t="shared" si="0"/>
        <v>1535.625</v>
      </c>
      <c r="G29" s="14">
        <f t="shared" si="1"/>
        <v>7.0000000000000007E-2</v>
      </c>
      <c r="H29" s="11">
        <f t="shared" si="2"/>
        <v>1643.1187500000001</v>
      </c>
    </row>
    <row r="30" spans="1:8" x14ac:dyDescent="0.25">
      <c r="A30" s="2">
        <v>43670</v>
      </c>
      <c r="B30" s="1" t="s">
        <v>10</v>
      </c>
      <c r="C30" s="1" t="s">
        <v>35</v>
      </c>
      <c r="D30" s="1">
        <v>160</v>
      </c>
      <c r="E30" s="3">
        <v>9.5</v>
      </c>
      <c r="F30" s="11">
        <f t="shared" si="0"/>
        <v>1520</v>
      </c>
      <c r="G30" s="14">
        <f t="shared" si="1"/>
        <v>0.08</v>
      </c>
      <c r="H30" s="11">
        <f t="shared" si="2"/>
        <v>1641.6</v>
      </c>
    </row>
    <row r="31" spans="1:8" x14ac:dyDescent="0.25">
      <c r="A31" s="2">
        <v>43671</v>
      </c>
      <c r="B31" s="1" t="s">
        <v>8</v>
      </c>
      <c r="C31" s="1" t="s">
        <v>38</v>
      </c>
      <c r="D31" s="1">
        <v>162.5</v>
      </c>
      <c r="E31" s="3">
        <v>9.25</v>
      </c>
      <c r="F31" s="11">
        <f t="shared" si="0"/>
        <v>1503.125</v>
      </c>
      <c r="G31" s="14">
        <f t="shared" si="1"/>
        <v>0.05</v>
      </c>
      <c r="H31" s="11">
        <f t="shared" si="2"/>
        <v>1578.28125</v>
      </c>
    </row>
    <row r="32" spans="1:8" x14ac:dyDescent="0.25">
      <c r="A32" s="2">
        <v>43672</v>
      </c>
      <c r="B32" s="1" t="s">
        <v>7</v>
      </c>
      <c r="C32" s="1" t="s">
        <v>36</v>
      </c>
      <c r="D32" s="1">
        <v>165</v>
      </c>
      <c r="E32" s="3">
        <v>9</v>
      </c>
      <c r="F32" s="11">
        <f t="shared" si="0"/>
        <v>1485</v>
      </c>
      <c r="G32" s="14">
        <f t="shared" si="1"/>
        <v>7.0000000000000007E-2</v>
      </c>
      <c r="H32" s="11">
        <f t="shared" si="2"/>
        <v>1588.95</v>
      </c>
    </row>
    <row r="33" spans="1:8" x14ac:dyDescent="0.25">
      <c r="A33" s="2">
        <v>43673</v>
      </c>
      <c r="B33" s="1" t="s">
        <v>9</v>
      </c>
      <c r="C33" s="1" t="s">
        <v>37</v>
      </c>
      <c r="D33" s="1">
        <v>167.5</v>
      </c>
      <c r="E33" s="3">
        <v>8.75</v>
      </c>
      <c r="F33" s="11">
        <f t="shared" si="0"/>
        <v>1465.625</v>
      </c>
      <c r="G33" s="14">
        <f t="shared" si="1"/>
        <v>7.4999999999999997E-2</v>
      </c>
      <c r="H33" s="11">
        <f t="shared" si="2"/>
        <v>1575.546875</v>
      </c>
    </row>
    <row r="34" spans="1:8" x14ac:dyDescent="0.25">
      <c r="A34" s="2">
        <v>43674</v>
      </c>
      <c r="B34" s="1" t="s">
        <v>10</v>
      </c>
      <c r="C34" s="1" t="s">
        <v>39</v>
      </c>
      <c r="D34" s="1">
        <v>170</v>
      </c>
      <c r="E34" s="3">
        <v>8.5</v>
      </c>
      <c r="F34" s="11">
        <f t="shared" si="0"/>
        <v>1445</v>
      </c>
      <c r="G34" s="14">
        <f t="shared" si="1"/>
        <v>0.08</v>
      </c>
      <c r="H34" s="11">
        <f t="shared" si="2"/>
        <v>1560.6</v>
      </c>
    </row>
    <row r="35" spans="1:8" x14ac:dyDescent="0.25">
      <c r="A35" s="2">
        <v>43675</v>
      </c>
      <c r="B35" s="1" t="s">
        <v>10</v>
      </c>
      <c r="C35" s="1" t="s">
        <v>40</v>
      </c>
      <c r="D35" s="1">
        <v>172.5</v>
      </c>
      <c r="E35" s="3">
        <v>8.25</v>
      </c>
      <c r="F35" s="11">
        <f t="shared" si="0"/>
        <v>1423.125</v>
      </c>
      <c r="G35" s="14">
        <f t="shared" si="1"/>
        <v>0.08</v>
      </c>
      <c r="H35" s="11">
        <f t="shared" si="2"/>
        <v>1536.9749999999999</v>
      </c>
    </row>
    <row r="36" spans="1:8" x14ac:dyDescent="0.25">
      <c r="A36" s="2">
        <v>43676</v>
      </c>
      <c r="B36" s="1" t="s">
        <v>8</v>
      </c>
      <c r="C36" s="1" t="s">
        <v>41</v>
      </c>
      <c r="D36" s="1">
        <v>175</v>
      </c>
      <c r="E36" s="3">
        <v>8</v>
      </c>
      <c r="F36" s="11">
        <f t="shared" si="0"/>
        <v>1400</v>
      </c>
      <c r="G36" s="14">
        <f t="shared" si="1"/>
        <v>0.05</v>
      </c>
      <c r="H36" s="11">
        <f t="shared" si="2"/>
        <v>1470</v>
      </c>
    </row>
    <row r="37" spans="1:8" x14ac:dyDescent="0.25">
      <c r="A37" s="2">
        <v>43677</v>
      </c>
      <c r="B37" s="1" t="s">
        <v>11</v>
      </c>
      <c r="C37" s="1" t="s">
        <v>42</v>
      </c>
      <c r="D37" s="1">
        <v>177.5</v>
      </c>
      <c r="E37" s="3">
        <v>7.75</v>
      </c>
      <c r="F37" s="11">
        <f t="shared" si="0"/>
        <v>1375.625</v>
      </c>
      <c r="G37" s="14">
        <f t="shared" si="1"/>
        <v>0.06</v>
      </c>
      <c r="H37" s="11">
        <f t="shared" si="2"/>
        <v>1458.1624999999999</v>
      </c>
    </row>
    <row r="38" spans="1:8" x14ac:dyDescent="0.25">
      <c r="A38" s="2">
        <v>43678</v>
      </c>
      <c r="B38" s="1" t="s">
        <v>9</v>
      </c>
      <c r="C38" s="1" t="s">
        <v>43</v>
      </c>
      <c r="D38" s="1">
        <v>180</v>
      </c>
      <c r="E38" s="3">
        <v>7.5</v>
      </c>
      <c r="F38" s="11">
        <f t="shared" si="0"/>
        <v>1350</v>
      </c>
      <c r="G38" s="14">
        <f t="shared" si="1"/>
        <v>7.4999999999999997E-2</v>
      </c>
      <c r="H38" s="11">
        <f t="shared" si="2"/>
        <v>1451.25</v>
      </c>
    </row>
    <row r="39" spans="1:8" x14ac:dyDescent="0.25">
      <c r="A39" s="2">
        <v>43679</v>
      </c>
      <c r="B39" s="1" t="s">
        <v>7</v>
      </c>
      <c r="C39" s="1" t="s">
        <v>44</v>
      </c>
      <c r="D39" s="1">
        <v>182.5</v>
      </c>
      <c r="E39" s="3">
        <v>7.25</v>
      </c>
      <c r="F39" s="11">
        <f t="shared" si="0"/>
        <v>1323.125</v>
      </c>
      <c r="G39" s="14">
        <f t="shared" si="1"/>
        <v>7.0000000000000007E-2</v>
      </c>
      <c r="H39" s="11">
        <f t="shared" si="2"/>
        <v>1415.7437500000001</v>
      </c>
    </row>
    <row r="40" spans="1:8" x14ac:dyDescent="0.25">
      <c r="A40" s="2">
        <v>43680</v>
      </c>
      <c r="B40" s="1" t="s">
        <v>8</v>
      </c>
      <c r="C40" s="1" t="s">
        <v>45</v>
      </c>
      <c r="D40" s="1">
        <v>185</v>
      </c>
      <c r="E40" s="3">
        <v>7</v>
      </c>
      <c r="F40" s="11">
        <f t="shared" si="0"/>
        <v>1295</v>
      </c>
      <c r="G40" s="14">
        <f t="shared" si="1"/>
        <v>0.05</v>
      </c>
      <c r="H40" s="11">
        <f t="shared" si="2"/>
        <v>1359.75</v>
      </c>
    </row>
    <row r="41" spans="1:8" x14ac:dyDescent="0.25">
      <c r="A41" s="2">
        <v>43681</v>
      </c>
      <c r="B41" s="1" t="s">
        <v>10</v>
      </c>
      <c r="C41" s="1" t="s">
        <v>46</v>
      </c>
      <c r="D41" s="1">
        <v>187.5</v>
      </c>
      <c r="E41" s="3">
        <v>6.75</v>
      </c>
      <c r="F41" s="11">
        <f t="shared" si="0"/>
        <v>1265.625</v>
      </c>
      <c r="G41" s="14">
        <f t="shared" si="1"/>
        <v>0.08</v>
      </c>
      <c r="H41" s="11">
        <f t="shared" si="2"/>
        <v>1366.875</v>
      </c>
    </row>
    <row r="42" spans="1:8" x14ac:dyDescent="0.25">
      <c r="G42" s="12"/>
    </row>
    <row r="43" spans="1:8" ht="18.75" x14ac:dyDescent="0.3">
      <c r="A43" s="17" t="s">
        <v>47</v>
      </c>
      <c r="B43" s="18"/>
      <c r="D43" s="19" t="s">
        <v>48</v>
      </c>
      <c r="E43" s="19"/>
      <c r="G43" s="12"/>
    </row>
    <row r="44" spans="1:8" x14ac:dyDescent="0.25">
      <c r="A44" s="1" t="s">
        <v>7</v>
      </c>
      <c r="B44" s="3">
        <f>SUMIF($B$7:$B$41,A44,$F$7:$F$41)</f>
        <v>7557.0833333333339</v>
      </c>
      <c r="D44" s="19"/>
      <c r="E44" s="19"/>
    </row>
    <row r="45" spans="1:8" x14ac:dyDescent="0.25">
      <c r="A45" s="1" t="s">
        <v>11</v>
      </c>
      <c r="B45" s="3">
        <f t="shared" ref="B45:B48" si="3">SUMIF($B$7:$B$41,A45,$F$7:$F$41)</f>
        <v>3708.541666666667</v>
      </c>
      <c r="D45" s="19"/>
      <c r="E45" s="19"/>
    </row>
    <row r="46" spans="1:8" x14ac:dyDescent="0.25">
      <c r="A46" s="1" t="s">
        <v>9</v>
      </c>
      <c r="B46" s="3">
        <f t="shared" si="3"/>
        <v>8871.25</v>
      </c>
    </row>
    <row r="47" spans="1:8" x14ac:dyDescent="0.25">
      <c r="A47" s="1" t="s">
        <v>10</v>
      </c>
      <c r="B47" s="3">
        <f t="shared" si="3"/>
        <v>8911.25</v>
      </c>
    </row>
    <row r="48" spans="1:8" x14ac:dyDescent="0.25">
      <c r="A48" s="1" t="s">
        <v>8</v>
      </c>
      <c r="B48" s="3">
        <f t="shared" si="3"/>
        <v>13377.083333333334</v>
      </c>
    </row>
  </sheetData>
  <mergeCells count="4">
    <mergeCell ref="A43:B43"/>
    <mergeCell ref="D43:E45"/>
    <mergeCell ref="A1:A5"/>
    <mergeCell ref="D1:H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5CD2-DB7A-43AB-ADE7-C5283D3E43AD}">
  <dimension ref="A1:C5"/>
  <sheetViews>
    <sheetView workbookViewId="0">
      <selection activeCell="F7" sqref="F7"/>
    </sheetView>
  </sheetViews>
  <sheetFormatPr defaultRowHeight="15" x14ac:dyDescent="0.25"/>
  <cols>
    <col min="1" max="1" width="20" customWidth="1"/>
    <col min="2" max="2" width="20.85546875" customWidth="1"/>
    <col min="3" max="3" width="11.42578125" customWidth="1"/>
  </cols>
  <sheetData>
    <row r="1" spans="1:3" x14ac:dyDescent="0.25">
      <c r="A1" s="20" t="s">
        <v>73</v>
      </c>
      <c r="B1" s="6" t="s">
        <v>7</v>
      </c>
      <c r="C1" s="7">
        <v>7.0000000000000007E-2</v>
      </c>
    </row>
    <row r="2" spans="1:3" x14ac:dyDescent="0.25">
      <c r="A2" s="20"/>
      <c r="B2" s="6" t="s">
        <v>11</v>
      </c>
      <c r="C2" s="7">
        <v>0.06</v>
      </c>
    </row>
    <row r="3" spans="1:3" x14ac:dyDescent="0.25">
      <c r="A3" s="20"/>
      <c r="B3" s="6" t="s">
        <v>9</v>
      </c>
      <c r="C3" s="8">
        <v>7.4999999999999997E-2</v>
      </c>
    </row>
    <row r="4" spans="1:3" x14ac:dyDescent="0.25">
      <c r="A4" s="20"/>
      <c r="B4" s="6" t="s">
        <v>10</v>
      </c>
      <c r="C4" s="7">
        <v>0.08</v>
      </c>
    </row>
    <row r="5" spans="1:3" x14ac:dyDescent="0.25">
      <c r="A5" s="20"/>
      <c r="B5" s="6" t="s">
        <v>8</v>
      </c>
      <c r="C5" s="7">
        <v>0.05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72D-BEED-4B61-936B-35481924D330}">
  <dimension ref="A1:H48"/>
  <sheetViews>
    <sheetView tabSelected="1" workbookViewId="0">
      <selection activeCell="G12" sqref="G12"/>
    </sheetView>
  </sheetViews>
  <sheetFormatPr defaultRowHeight="15" x14ac:dyDescent="0.25"/>
  <cols>
    <col min="1" max="1" width="15" customWidth="1"/>
    <col min="2" max="2" width="18.28515625" customWidth="1"/>
    <col min="3" max="3" width="15.85546875" customWidth="1"/>
    <col min="4" max="4" width="16.5703125" customWidth="1"/>
    <col min="5" max="5" width="12" customWidth="1"/>
    <col min="6" max="6" width="14.140625" customWidth="1"/>
    <col min="7" max="7" width="17" customWidth="1"/>
    <col min="8" max="8" width="27" customWidth="1"/>
  </cols>
  <sheetData>
    <row r="1" spans="1:8" ht="17.25" customHeight="1" x14ac:dyDescent="0.25">
      <c r="A1" s="21" t="s">
        <v>79</v>
      </c>
      <c r="B1" s="22"/>
      <c r="C1" s="22"/>
      <c r="D1" s="22"/>
      <c r="E1" s="22"/>
    </row>
    <row r="2" spans="1:8" x14ac:dyDescent="0.25">
      <c r="A2" s="21"/>
      <c r="B2" s="22"/>
      <c r="C2" s="22"/>
      <c r="D2" s="22"/>
      <c r="E2" s="22"/>
    </row>
    <row r="3" spans="1:8" x14ac:dyDescent="0.25">
      <c r="A3" s="21"/>
      <c r="B3" s="22"/>
      <c r="C3" s="22"/>
      <c r="D3" s="22"/>
      <c r="E3" s="22"/>
    </row>
    <row r="4" spans="1:8" x14ac:dyDescent="0.25">
      <c r="A4" s="21"/>
      <c r="B4" s="22"/>
      <c r="C4" s="22"/>
      <c r="D4" s="22"/>
      <c r="E4" s="22"/>
    </row>
    <row r="6" spans="1:8" ht="18.75" customHeight="1" x14ac:dyDescent="0.3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80</v>
      </c>
    </row>
    <row r="7" spans="1:8" ht="15" customHeight="1" x14ac:dyDescent="0.25">
      <c r="A7" s="2">
        <v>43647</v>
      </c>
      <c r="B7" s="1" t="s">
        <v>7</v>
      </c>
      <c r="C7" s="1" t="s">
        <v>12</v>
      </c>
      <c r="D7" s="1">
        <v>100</v>
      </c>
      <c r="E7" s="3">
        <v>10</v>
      </c>
      <c r="F7" s="11">
        <f>E7*D7</f>
        <v>1000</v>
      </c>
      <c r="G7" s="14">
        <f>IF(B7='Tabela regiões'!$B$1,'Tabela regiões'!$C$1,IF(B7='Tabela regiões'!$B$2,'Tabela regiões'!C2,IF(B7='Tabela regiões'!$B$3,'Tabela regiões'!$C$3,IF(B7='Tabela regiões'!$B$4,'Tabela regiões'!$C$4,IF(B7='Tabela regiões'!$B$5,'Tabela regiões'!$C$5,"NÃO ENCONTRADO")))))</f>
        <v>7.0000000000000007E-2</v>
      </c>
      <c r="H7" s="11">
        <f>F7+(F7*G7)</f>
        <v>1070</v>
      </c>
    </row>
    <row r="8" spans="1:8" ht="15" customHeight="1" x14ac:dyDescent="0.25">
      <c r="A8" s="2">
        <v>43648</v>
      </c>
      <c r="B8" s="1" t="s">
        <v>8</v>
      </c>
      <c r="C8" s="1" t="s">
        <v>13</v>
      </c>
      <c r="D8" s="1">
        <v>110</v>
      </c>
      <c r="E8" s="3">
        <v>8.5</v>
      </c>
      <c r="F8" s="11">
        <f t="shared" ref="F8:F41" si="0">E8*D8</f>
        <v>935</v>
      </c>
      <c r="G8" s="14">
        <f>IF(B8='Tabela regiões'!$B$1,'Tabela regiões'!$C$1,IF(B8='Tabela regiões'!$B$2,'Tabela regiões'!C3,IF(B8='Tabela regiões'!$B$3,'Tabela regiões'!$C$3,IF(B8='Tabela regiões'!$B$4,'Tabela regiões'!$C$4,IF(B8='Tabela regiões'!$B$5,'Tabela regiões'!$C$5,"NÃO ENCONTRADO")))))</f>
        <v>0.05</v>
      </c>
      <c r="H8" s="11">
        <f t="shared" ref="H8:H41" si="1">F8+(F8*G8)</f>
        <v>981.75</v>
      </c>
    </row>
    <row r="9" spans="1:8" ht="15" customHeight="1" x14ac:dyDescent="0.25">
      <c r="A9" s="2">
        <v>43649</v>
      </c>
      <c r="B9" s="1" t="s">
        <v>9</v>
      </c>
      <c r="C9" s="1" t="s">
        <v>14</v>
      </c>
      <c r="D9" s="1">
        <v>105</v>
      </c>
      <c r="E9" s="3">
        <v>9</v>
      </c>
      <c r="F9" s="11">
        <f t="shared" si="0"/>
        <v>945</v>
      </c>
      <c r="G9" s="14">
        <f>IF(B9='Tabela regiões'!$B$1,'Tabela regiões'!$C$1,IF(B9='Tabela regiões'!$B$2,'Tabela regiões'!C4,IF(B9='Tabela regiões'!$B$3,'Tabela regiões'!$C$3,IF(B9='Tabela regiões'!$B$4,'Tabela regiões'!$C$4,IF(B9='Tabela regiões'!$B$5,'Tabela regiões'!$C$5,"NÃO ENCONTRADO")))))</f>
        <v>7.4999999999999997E-2</v>
      </c>
      <c r="H9" s="11">
        <f t="shared" si="1"/>
        <v>1015.875</v>
      </c>
    </row>
    <row r="10" spans="1:8" ht="15" customHeight="1" x14ac:dyDescent="0.25">
      <c r="A10" s="2">
        <v>43650</v>
      </c>
      <c r="B10" s="1" t="s">
        <v>8</v>
      </c>
      <c r="C10" s="1" t="s">
        <v>15</v>
      </c>
      <c r="D10" s="1">
        <v>110</v>
      </c>
      <c r="E10" s="3">
        <v>8.1666666666666696</v>
      </c>
      <c r="F10" s="11">
        <f t="shared" si="0"/>
        <v>898.33333333333371</v>
      </c>
      <c r="G10" s="14">
        <f>IF(B10='Tabela regiões'!$B$1,'Tabela regiões'!$C$1,IF(B10='Tabela regiões'!$B$2,'Tabela regiões'!C5,IF(B10='Tabela regiões'!$B$3,'Tabela regiões'!$C$3,IF(B10='Tabela regiões'!$B$4,'Tabela regiões'!$C$4,IF(B10='Tabela regiões'!$B$5,'Tabela regiões'!$C$5,"NÃO ENCONTRADO")))))</f>
        <v>0.05</v>
      </c>
      <c r="H10" s="11">
        <f t="shared" si="1"/>
        <v>943.25000000000045</v>
      </c>
    </row>
    <row r="11" spans="1:8" ht="15" customHeight="1" x14ac:dyDescent="0.25">
      <c r="A11" s="2">
        <v>43651</v>
      </c>
      <c r="B11" s="1" t="s">
        <v>9</v>
      </c>
      <c r="C11" s="1" t="s">
        <v>16</v>
      </c>
      <c r="D11" s="1">
        <v>112.5</v>
      </c>
      <c r="E11" s="3">
        <v>7.6666666666666696</v>
      </c>
      <c r="F11" s="11">
        <f t="shared" si="0"/>
        <v>862.50000000000034</v>
      </c>
      <c r="G11" s="14">
        <f>IF(B11='Tabela regiões'!$B$1,'Tabela regiões'!$C$1,IF(B11='Tabela regiões'!$B$2,'Tabela regiões'!C6,IF(B11='Tabela regiões'!$B$3,'Tabela regiões'!$C$3,IF(B11='Tabela regiões'!$B$4,'Tabela regiões'!$C$4,IF(B11='Tabela regiões'!$B$5,'Tabela regiões'!$C$5,"NÃO ENCONTRADO")))))</f>
        <v>7.4999999999999997E-2</v>
      </c>
      <c r="H11" s="11">
        <f t="shared" si="1"/>
        <v>927.18750000000034</v>
      </c>
    </row>
    <row r="12" spans="1:8" x14ac:dyDescent="0.25">
      <c r="A12" s="2">
        <v>43652</v>
      </c>
      <c r="B12" s="1" t="s">
        <v>10</v>
      </c>
      <c r="C12" s="1" t="s">
        <v>17</v>
      </c>
      <c r="D12" s="1">
        <v>115</v>
      </c>
      <c r="E12" s="3">
        <v>7.1666666666666696</v>
      </c>
      <c r="F12" s="11">
        <f t="shared" si="0"/>
        <v>824.16666666666697</v>
      </c>
      <c r="G12" s="14">
        <f>IF(B12='Tabela regiões'!$B$1,'Tabela regiões'!$C$1,IF(B12='Tabela regiões'!$B$2,'Tabela regiões'!C7,IF(B12='Tabela regiões'!$B$3,'Tabela regiões'!$C$3,IF(B12='Tabela regiões'!$B$4,'Tabela regiões'!$C$4,IF(B12='Tabela regiões'!$B$5,'Tabela regiões'!$C$5,"NÃO ENCONTRADO")))))</f>
        <v>0.08</v>
      </c>
      <c r="H12" s="11">
        <f t="shared" si="1"/>
        <v>890.10000000000036</v>
      </c>
    </row>
    <row r="13" spans="1:8" x14ac:dyDescent="0.25">
      <c r="A13" s="2">
        <v>43653</v>
      </c>
      <c r="B13" s="1" t="s">
        <v>10</v>
      </c>
      <c r="C13" s="1" t="s">
        <v>18</v>
      </c>
      <c r="D13" s="1">
        <v>117.5</v>
      </c>
      <c r="E13" s="3">
        <v>6.6666666666666696</v>
      </c>
      <c r="F13" s="11">
        <f t="shared" si="0"/>
        <v>783.33333333333371</v>
      </c>
      <c r="G13" s="14">
        <f>IF(B13='Tabela regiões'!$B$1,'Tabela regiões'!$C$1,IF(B13='Tabela regiões'!$B$2,'Tabela regiões'!C8,IF(B13='Tabela regiões'!$B$3,'Tabela regiões'!$C$3,IF(B13='Tabela regiões'!$B$4,'Tabela regiões'!$C$4,IF(B13='Tabela regiões'!$B$5,'Tabela regiões'!$C$5,"NÃO ENCONTRADO")))))</f>
        <v>0.08</v>
      </c>
      <c r="H13" s="11">
        <f t="shared" si="1"/>
        <v>846.00000000000045</v>
      </c>
    </row>
    <row r="14" spans="1:8" x14ac:dyDescent="0.25">
      <c r="A14" s="2">
        <v>43654</v>
      </c>
      <c r="B14" s="1" t="s">
        <v>8</v>
      </c>
      <c r="C14" s="1" t="s">
        <v>19</v>
      </c>
      <c r="D14" s="1">
        <v>120</v>
      </c>
      <c r="E14" s="3">
        <v>6.1666666666666696</v>
      </c>
      <c r="F14" s="11">
        <f t="shared" si="0"/>
        <v>740.00000000000034</v>
      </c>
      <c r="G14" s="14">
        <f>IF(B14='Tabela regiões'!$B$1,'Tabela regiões'!$C$1,IF(B14='Tabela regiões'!$B$2,'Tabela regiões'!C9,IF(B14='Tabela regiões'!$B$3,'Tabela regiões'!$C$3,IF(B14='Tabela regiões'!$B$4,'Tabela regiões'!$C$4,IF(B14='Tabela regiões'!$B$5,'Tabela regiões'!$C$5,"NÃO ENCONTRADO")))))</f>
        <v>0.05</v>
      </c>
      <c r="H14" s="11">
        <f t="shared" si="1"/>
        <v>777.00000000000034</v>
      </c>
    </row>
    <row r="15" spans="1:8" x14ac:dyDescent="0.25">
      <c r="A15" s="2">
        <v>43655</v>
      </c>
      <c r="B15" s="1" t="s">
        <v>11</v>
      </c>
      <c r="C15" s="1" t="s">
        <v>20</v>
      </c>
      <c r="D15" s="1">
        <v>122.5</v>
      </c>
      <c r="E15" s="3">
        <v>5.6666666666666696</v>
      </c>
      <c r="F15" s="11">
        <f t="shared" si="0"/>
        <v>694.16666666666708</v>
      </c>
      <c r="G15" s="14">
        <f>IF(B15='Tabela regiões'!$B$1,'Tabela regiões'!$C$1,IF(B15='Tabela regiões'!$B$2,'Tabela regiões'!C10,IF(B15='Tabela regiões'!$B$3,'Tabela regiões'!$C$3,IF(B15='Tabela regiões'!$B$4,'Tabela regiões'!$C$4,IF(B15='Tabela regiões'!$B$5,'Tabela regiões'!$C$5,"NÃO ENCONTRADO")))))</f>
        <v>0</v>
      </c>
      <c r="H15" s="11">
        <f t="shared" si="1"/>
        <v>694.16666666666708</v>
      </c>
    </row>
    <row r="16" spans="1:8" x14ac:dyDescent="0.25">
      <c r="A16" s="2">
        <v>43656</v>
      </c>
      <c r="B16" s="1" t="s">
        <v>8</v>
      </c>
      <c r="C16" s="1" t="s">
        <v>21</v>
      </c>
      <c r="D16" s="1">
        <v>125</v>
      </c>
      <c r="E16" s="3">
        <v>7</v>
      </c>
      <c r="F16" s="11">
        <f t="shared" si="0"/>
        <v>875</v>
      </c>
      <c r="G16" s="14">
        <f>IF(B16='Tabela regiões'!$B$1,'Tabela regiões'!$C$1,IF(B16='Tabela regiões'!$B$2,'Tabela regiões'!C11,IF(B16='Tabela regiões'!$B$3,'Tabela regiões'!$C$3,IF(B16='Tabela regiões'!$B$4,'Tabela regiões'!$C$4,IF(B16='Tabela regiões'!$B$5,'Tabela regiões'!$C$5,"NÃO ENCONTRADO")))))</f>
        <v>0.05</v>
      </c>
      <c r="H16" s="11">
        <f t="shared" si="1"/>
        <v>918.75</v>
      </c>
    </row>
    <row r="17" spans="1:8" x14ac:dyDescent="0.25">
      <c r="A17" s="2">
        <v>43657</v>
      </c>
      <c r="B17" s="1" t="s">
        <v>8</v>
      </c>
      <c r="C17" s="1" t="s">
        <v>22</v>
      </c>
      <c r="D17" s="1">
        <v>127.5</v>
      </c>
      <c r="E17" s="3">
        <v>8</v>
      </c>
      <c r="F17" s="11">
        <f t="shared" si="0"/>
        <v>1020</v>
      </c>
      <c r="G17" s="14">
        <f>IF(B17='Tabela regiões'!$B$1,'Tabela regiões'!$C$1,IF(B17='Tabela regiões'!$B$2,'Tabela regiões'!C12,IF(B17='Tabela regiões'!$B$3,'Tabela regiões'!$C$3,IF(B17='Tabela regiões'!$B$4,'Tabela regiões'!$C$4,IF(B17='Tabela regiões'!$B$5,'Tabela regiões'!$C$5,"NÃO ENCONTRADO")))))</f>
        <v>0.05</v>
      </c>
      <c r="H17" s="11">
        <f t="shared" si="1"/>
        <v>1071</v>
      </c>
    </row>
    <row r="18" spans="1:8" x14ac:dyDescent="0.25">
      <c r="A18" s="2">
        <v>43658</v>
      </c>
      <c r="B18" s="1" t="s">
        <v>9</v>
      </c>
      <c r="C18" s="1" t="s">
        <v>23</v>
      </c>
      <c r="D18" s="1">
        <v>130</v>
      </c>
      <c r="E18" s="3">
        <v>5</v>
      </c>
      <c r="F18" s="11">
        <f t="shared" si="0"/>
        <v>650</v>
      </c>
      <c r="G18" s="14">
        <f>IF(B18='Tabela regiões'!$B$1,'Tabela regiões'!$C$1,IF(B18='Tabela regiões'!$B$2,'Tabela regiões'!C13,IF(B18='Tabela regiões'!$B$3,'Tabela regiões'!$C$3,IF(B18='Tabela regiões'!$B$4,'Tabela regiões'!$C$4,IF(B18='Tabela regiões'!$B$5,'Tabela regiões'!$C$5,"NÃO ENCONTRADO")))))</f>
        <v>7.4999999999999997E-2</v>
      </c>
      <c r="H18" s="11">
        <f t="shared" si="1"/>
        <v>698.75</v>
      </c>
    </row>
    <row r="19" spans="1:8" x14ac:dyDescent="0.25">
      <c r="A19" s="2">
        <v>43659</v>
      </c>
      <c r="B19" s="1" t="s">
        <v>7</v>
      </c>
      <c r="C19" s="1" t="s">
        <v>24</v>
      </c>
      <c r="D19" s="1">
        <v>132.5</v>
      </c>
      <c r="E19" s="3">
        <v>4.6666666666666696</v>
      </c>
      <c r="F19" s="11">
        <f t="shared" si="0"/>
        <v>618.33333333333371</v>
      </c>
      <c r="G19" s="14">
        <f>IF(B19='Tabela regiões'!$B$1,'Tabela regiões'!$C$1,IF(B19='Tabela regiões'!$B$2,'Tabela regiões'!C14,IF(B19='Tabela regiões'!$B$3,'Tabela regiões'!$C$3,IF(B19='Tabela regiões'!$B$4,'Tabela regiões'!$C$4,IF(B19='Tabela regiões'!$B$5,'Tabela regiões'!$C$5,"NÃO ENCONTRADO")))))</f>
        <v>7.0000000000000007E-2</v>
      </c>
      <c r="H19" s="11">
        <f t="shared" si="1"/>
        <v>661.61666666666713</v>
      </c>
    </row>
    <row r="20" spans="1:8" x14ac:dyDescent="0.25">
      <c r="A20" s="2">
        <v>43660</v>
      </c>
      <c r="B20" s="1" t="s">
        <v>9</v>
      </c>
      <c r="C20" s="1" t="s">
        <v>25</v>
      </c>
      <c r="D20" s="1">
        <v>135</v>
      </c>
      <c r="E20" s="3">
        <v>3.6666666666666701</v>
      </c>
      <c r="F20" s="11">
        <f t="shared" si="0"/>
        <v>495.00000000000045</v>
      </c>
      <c r="G20" s="14">
        <f>IF(B20='Tabela regiões'!$B$1,'Tabela regiões'!$C$1,IF(B20='Tabela regiões'!$B$2,'Tabela regiões'!C15,IF(B20='Tabela regiões'!$B$3,'Tabela regiões'!$C$3,IF(B20='Tabela regiões'!$B$4,'Tabela regiões'!$C$4,IF(B20='Tabela regiões'!$B$5,'Tabela regiões'!$C$5,"NÃO ENCONTRADO")))))</f>
        <v>7.4999999999999997E-2</v>
      </c>
      <c r="H20" s="11">
        <f t="shared" si="1"/>
        <v>532.12500000000045</v>
      </c>
    </row>
    <row r="21" spans="1:8" x14ac:dyDescent="0.25">
      <c r="A21" s="2">
        <v>43661</v>
      </c>
      <c r="B21" s="1" t="s">
        <v>10</v>
      </c>
      <c r="C21" s="1" t="s">
        <v>26</v>
      </c>
      <c r="D21" s="1">
        <v>137.5</v>
      </c>
      <c r="E21" s="3">
        <v>12</v>
      </c>
      <c r="F21" s="11">
        <f t="shared" si="0"/>
        <v>1650</v>
      </c>
      <c r="G21" s="14">
        <f>IF(B21='Tabela regiões'!$B$1,'Tabela regiões'!$C$1,IF(B21='Tabela regiões'!$B$2,'Tabela regiões'!C16,IF(B21='Tabela regiões'!$B$3,'Tabela regiões'!$C$3,IF(B21='Tabela regiões'!$B$4,'Tabela regiões'!$C$4,IF(B21='Tabela regiões'!$B$5,'Tabela regiões'!$C$5,"NÃO ENCONTRADO")))))</f>
        <v>0.08</v>
      </c>
      <c r="H21" s="11">
        <f t="shared" si="1"/>
        <v>1782</v>
      </c>
    </row>
    <row r="22" spans="1:8" x14ac:dyDescent="0.25">
      <c r="A22" s="2">
        <v>43662</v>
      </c>
      <c r="B22" s="1" t="s">
        <v>9</v>
      </c>
      <c r="C22" s="1" t="s">
        <v>27</v>
      </c>
      <c r="D22" s="1">
        <v>140</v>
      </c>
      <c r="E22" s="3">
        <v>11</v>
      </c>
      <c r="F22" s="11">
        <f t="shared" si="0"/>
        <v>1540</v>
      </c>
      <c r="G22" s="14">
        <f>IF(B22='Tabela regiões'!$B$1,'Tabela regiões'!$C$1,IF(B22='Tabela regiões'!$B$2,'Tabela regiões'!C17,IF(B22='Tabela regiões'!$B$3,'Tabela regiões'!$C$3,IF(B22='Tabela regiões'!$B$4,'Tabela regiões'!$C$4,IF(B22='Tabela regiões'!$B$5,'Tabela regiões'!$C$5,"NÃO ENCONTRADO")))))</f>
        <v>7.4999999999999997E-2</v>
      </c>
      <c r="H22" s="11">
        <f t="shared" si="1"/>
        <v>1655.5</v>
      </c>
    </row>
    <row r="23" spans="1:8" x14ac:dyDescent="0.25">
      <c r="A23" s="2">
        <v>43663</v>
      </c>
      <c r="B23" s="1" t="s">
        <v>11</v>
      </c>
      <c r="C23" s="1" t="s">
        <v>28</v>
      </c>
      <c r="D23" s="1">
        <v>142.5</v>
      </c>
      <c r="E23" s="3">
        <v>11.5</v>
      </c>
      <c r="F23" s="11">
        <f t="shared" si="0"/>
        <v>1638.75</v>
      </c>
      <c r="G23" s="14">
        <f>IF(B23='Tabela regiões'!$B$1,'Tabela regiões'!$C$1,IF(B23='Tabela regiões'!$B$2,'Tabela regiões'!C18,IF(B23='Tabela regiões'!$B$3,'Tabela regiões'!$C$3,IF(B23='Tabela regiões'!$B$4,'Tabela regiões'!$C$4,IF(B23='Tabela regiões'!$B$5,'Tabela regiões'!$C$5,"NÃO ENCONTRADO")))))</f>
        <v>0</v>
      </c>
      <c r="H23" s="11">
        <f t="shared" si="1"/>
        <v>1638.75</v>
      </c>
    </row>
    <row r="24" spans="1:8" x14ac:dyDescent="0.25">
      <c r="A24" s="2">
        <v>43664</v>
      </c>
      <c r="B24" s="1" t="s">
        <v>7</v>
      </c>
      <c r="C24" s="1" t="s">
        <v>29</v>
      </c>
      <c r="D24" s="1">
        <v>145</v>
      </c>
      <c r="E24" s="3">
        <v>11</v>
      </c>
      <c r="F24" s="11">
        <f t="shared" si="0"/>
        <v>1595</v>
      </c>
      <c r="G24" s="14">
        <f>IF(B24='Tabela regiões'!$B$1,'Tabela regiões'!$C$1,IF(B24='Tabela regiões'!$B$2,'Tabela regiões'!C19,IF(B24='Tabela regiões'!$B$3,'Tabela regiões'!$C$3,IF(B24='Tabela regiões'!$B$4,'Tabela regiões'!$C$4,IF(B24='Tabela regiões'!$B$5,'Tabela regiões'!$C$5,"NÃO ENCONTRADO")))))</f>
        <v>7.0000000000000007E-2</v>
      </c>
      <c r="H24" s="11">
        <f t="shared" si="1"/>
        <v>1706.65</v>
      </c>
    </row>
    <row r="25" spans="1:8" x14ac:dyDescent="0.25">
      <c r="A25" s="2">
        <v>43665</v>
      </c>
      <c r="B25" s="1" t="s">
        <v>8</v>
      </c>
      <c r="C25" s="1" t="s">
        <v>30</v>
      </c>
      <c r="D25" s="1">
        <v>147.5</v>
      </c>
      <c r="E25" s="3">
        <v>10.75</v>
      </c>
      <c r="F25" s="11">
        <f t="shared" si="0"/>
        <v>1585.625</v>
      </c>
      <c r="G25" s="14">
        <f>IF(B25='Tabela regiões'!$B$1,'Tabela regiões'!$C$1,IF(B25='Tabela regiões'!$B$2,'Tabela regiões'!C20,IF(B25='Tabela regiões'!$B$3,'Tabela regiões'!$C$3,IF(B25='Tabela regiões'!$B$4,'Tabela regiões'!$C$4,IF(B25='Tabela regiões'!$B$5,'Tabela regiões'!$C$5,"NÃO ENCONTRADO")))))</f>
        <v>0.05</v>
      </c>
      <c r="H25" s="11">
        <f t="shared" si="1"/>
        <v>1664.90625</v>
      </c>
    </row>
    <row r="26" spans="1:8" x14ac:dyDescent="0.25">
      <c r="A26" s="2">
        <v>43666</v>
      </c>
      <c r="B26" s="1" t="s">
        <v>8</v>
      </c>
      <c r="C26" s="1" t="s">
        <v>31</v>
      </c>
      <c r="D26" s="1">
        <v>150</v>
      </c>
      <c r="E26" s="3">
        <v>10.5</v>
      </c>
      <c r="F26" s="11">
        <f t="shared" si="0"/>
        <v>1575</v>
      </c>
      <c r="G26" s="14">
        <f>IF(B26='Tabela regiões'!$B$1,'Tabela regiões'!$C$1,IF(B26='Tabela regiões'!$B$2,'Tabela regiões'!C21,IF(B26='Tabela regiões'!$B$3,'Tabela regiões'!$C$3,IF(B26='Tabela regiões'!$B$4,'Tabela regiões'!$C$4,IF(B26='Tabela regiões'!$B$5,'Tabela regiões'!$C$5,"NÃO ENCONTRADO")))))</f>
        <v>0.05</v>
      </c>
      <c r="H26" s="11">
        <f t="shared" si="1"/>
        <v>1653.75</v>
      </c>
    </row>
    <row r="27" spans="1:8" x14ac:dyDescent="0.25">
      <c r="A27" s="2">
        <v>43667</v>
      </c>
      <c r="B27" s="1" t="s">
        <v>9</v>
      </c>
      <c r="C27" s="1" t="s">
        <v>32</v>
      </c>
      <c r="D27" s="1">
        <v>152.5</v>
      </c>
      <c r="E27" s="3">
        <v>10.25</v>
      </c>
      <c r="F27" s="11">
        <f t="shared" si="0"/>
        <v>1563.125</v>
      </c>
      <c r="G27" s="14">
        <f>IF(B27='Tabela regiões'!$B$1,'Tabela regiões'!$C$1,IF(B27='Tabela regiões'!$B$2,'Tabela regiões'!C22,IF(B27='Tabela regiões'!$B$3,'Tabela regiões'!$C$3,IF(B27='Tabela regiões'!$B$4,'Tabela regiões'!$C$4,IF(B27='Tabela regiões'!$B$5,'Tabela regiões'!$C$5,"NÃO ENCONTRADO")))))</f>
        <v>7.4999999999999997E-2</v>
      </c>
      <c r="H27" s="11">
        <f t="shared" si="1"/>
        <v>1680.359375</v>
      </c>
    </row>
    <row r="28" spans="1:8" x14ac:dyDescent="0.25">
      <c r="A28" s="2">
        <v>43668</v>
      </c>
      <c r="B28" s="1" t="s">
        <v>8</v>
      </c>
      <c r="C28" s="1" t="s">
        <v>33</v>
      </c>
      <c r="D28" s="1">
        <v>155</v>
      </c>
      <c r="E28" s="3">
        <v>10</v>
      </c>
      <c r="F28" s="11">
        <f t="shared" si="0"/>
        <v>1550</v>
      </c>
      <c r="G28" s="14">
        <f>IF(B28='Tabela regiões'!$B$1,'Tabela regiões'!$C$1,IF(B28='Tabela regiões'!$B$2,'Tabela regiões'!C23,IF(B28='Tabela regiões'!$B$3,'Tabela regiões'!$C$3,IF(B28='Tabela regiões'!$B$4,'Tabela regiões'!$C$4,IF(B28='Tabela regiões'!$B$5,'Tabela regiões'!$C$5,"NÃO ENCONTRADO")))))</f>
        <v>0.05</v>
      </c>
      <c r="H28" s="11">
        <f t="shared" si="1"/>
        <v>1627.5</v>
      </c>
    </row>
    <row r="29" spans="1:8" x14ac:dyDescent="0.25">
      <c r="A29" s="2">
        <v>43669</v>
      </c>
      <c r="B29" s="1" t="s">
        <v>7</v>
      </c>
      <c r="C29" s="1" t="s">
        <v>34</v>
      </c>
      <c r="D29" s="1">
        <v>157.5</v>
      </c>
      <c r="E29" s="3">
        <v>9.75</v>
      </c>
      <c r="F29" s="11">
        <f t="shared" si="0"/>
        <v>1535.625</v>
      </c>
      <c r="G29" s="14">
        <f>IF(B29='Tabela regiões'!$B$1,'Tabela regiões'!$C$1,IF(B29='Tabela regiões'!$B$2,'Tabela regiões'!C24,IF(B29='Tabela regiões'!$B$3,'Tabela regiões'!$C$3,IF(B29='Tabela regiões'!$B$4,'Tabela regiões'!$C$4,IF(B29='Tabela regiões'!$B$5,'Tabela regiões'!$C$5,"NÃO ENCONTRADO")))))</f>
        <v>7.0000000000000007E-2</v>
      </c>
      <c r="H29" s="11">
        <f t="shared" si="1"/>
        <v>1643.1187500000001</v>
      </c>
    </row>
    <row r="30" spans="1:8" x14ac:dyDescent="0.25">
      <c r="A30" s="2">
        <v>43670</v>
      </c>
      <c r="B30" s="1" t="s">
        <v>10</v>
      </c>
      <c r="C30" s="1" t="s">
        <v>35</v>
      </c>
      <c r="D30" s="1">
        <v>160</v>
      </c>
      <c r="E30" s="3">
        <v>9.5</v>
      </c>
      <c r="F30" s="11">
        <f t="shared" si="0"/>
        <v>1520</v>
      </c>
      <c r="G30" s="14">
        <f>IF(B30='Tabela regiões'!$B$1,'Tabela regiões'!$C$1,IF(B30='Tabela regiões'!$B$2,'Tabela regiões'!C25,IF(B30='Tabela regiões'!$B$3,'Tabela regiões'!$C$3,IF(B30='Tabela regiões'!$B$4,'Tabela regiões'!$C$4,IF(B30='Tabela regiões'!$B$5,'Tabela regiões'!$C$5,"NÃO ENCONTRADO")))))</f>
        <v>0.08</v>
      </c>
      <c r="H30" s="11">
        <f t="shared" si="1"/>
        <v>1641.6</v>
      </c>
    </row>
    <row r="31" spans="1:8" x14ac:dyDescent="0.25">
      <c r="A31" s="2">
        <v>43671</v>
      </c>
      <c r="B31" s="1" t="s">
        <v>8</v>
      </c>
      <c r="C31" s="1" t="s">
        <v>38</v>
      </c>
      <c r="D31" s="1">
        <v>162.5</v>
      </c>
      <c r="E31" s="3">
        <v>9.25</v>
      </c>
      <c r="F31" s="11">
        <f t="shared" si="0"/>
        <v>1503.125</v>
      </c>
      <c r="G31" s="14">
        <f>IF(B31='Tabela regiões'!$B$1,'Tabela regiões'!$C$1,IF(B31='Tabela regiões'!$B$2,'Tabela regiões'!C26,IF(B31='Tabela regiões'!$B$3,'Tabela regiões'!$C$3,IF(B31='Tabela regiões'!$B$4,'Tabela regiões'!$C$4,IF(B31='Tabela regiões'!$B$5,'Tabela regiões'!$C$5,"NÃO ENCONTRADO")))))</f>
        <v>0.05</v>
      </c>
      <c r="H31" s="11">
        <f t="shared" si="1"/>
        <v>1578.28125</v>
      </c>
    </row>
    <row r="32" spans="1:8" x14ac:dyDescent="0.25">
      <c r="A32" s="2">
        <v>43672</v>
      </c>
      <c r="B32" s="1" t="s">
        <v>7</v>
      </c>
      <c r="C32" s="1" t="s">
        <v>36</v>
      </c>
      <c r="D32" s="1">
        <v>165</v>
      </c>
      <c r="E32" s="3">
        <v>9</v>
      </c>
      <c r="F32" s="11">
        <f t="shared" si="0"/>
        <v>1485</v>
      </c>
      <c r="G32" s="14">
        <f>IF(B32='Tabela regiões'!$B$1,'Tabela regiões'!$C$1,IF(B32='Tabela regiões'!$B$2,'Tabela regiões'!C27,IF(B32='Tabela regiões'!$B$3,'Tabela regiões'!$C$3,IF(B32='Tabela regiões'!$B$4,'Tabela regiões'!$C$4,IF(B32='Tabela regiões'!$B$5,'Tabela regiões'!$C$5,"NÃO ENCONTRADO")))))</f>
        <v>7.0000000000000007E-2</v>
      </c>
      <c r="H32" s="11">
        <f t="shared" si="1"/>
        <v>1588.95</v>
      </c>
    </row>
    <row r="33" spans="1:8" x14ac:dyDescent="0.25">
      <c r="A33" s="2">
        <v>43673</v>
      </c>
      <c r="B33" s="1" t="s">
        <v>9</v>
      </c>
      <c r="C33" s="1" t="s">
        <v>37</v>
      </c>
      <c r="D33" s="1">
        <v>167.5</v>
      </c>
      <c r="E33" s="3">
        <v>8.75</v>
      </c>
      <c r="F33" s="11">
        <f t="shared" si="0"/>
        <v>1465.625</v>
      </c>
      <c r="G33" s="14">
        <f>IF(B33='Tabela regiões'!$B$1,'Tabela regiões'!$C$1,IF(B33='Tabela regiões'!$B$2,'Tabela regiões'!C28,IF(B33='Tabela regiões'!$B$3,'Tabela regiões'!$C$3,IF(B33='Tabela regiões'!$B$4,'Tabela regiões'!$C$4,IF(B33='Tabela regiões'!$B$5,'Tabela regiões'!$C$5,"NÃO ENCONTRADO")))))</f>
        <v>7.4999999999999997E-2</v>
      </c>
      <c r="H33" s="11">
        <f t="shared" si="1"/>
        <v>1575.546875</v>
      </c>
    </row>
    <row r="34" spans="1:8" x14ac:dyDescent="0.25">
      <c r="A34" s="2">
        <v>43674</v>
      </c>
      <c r="B34" s="1" t="s">
        <v>10</v>
      </c>
      <c r="C34" s="1" t="s">
        <v>39</v>
      </c>
      <c r="D34" s="1">
        <v>170</v>
      </c>
      <c r="E34" s="3">
        <v>8.5</v>
      </c>
      <c r="F34" s="11">
        <f t="shared" si="0"/>
        <v>1445</v>
      </c>
      <c r="G34" s="14">
        <f>IF(B34='Tabela regiões'!$B$1,'Tabela regiões'!$C$1,IF(B34='Tabela regiões'!$B$2,'Tabela regiões'!C29,IF(B34='Tabela regiões'!$B$3,'Tabela regiões'!$C$3,IF(B34='Tabela regiões'!$B$4,'Tabela regiões'!$C$4,IF(B34='Tabela regiões'!$B$5,'Tabela regiões'!$C$5,"NÃO ENCONTRADO")))))</f>
        <v>0.08</v>
      </c>
      <c r="H34" s="11">
        <f t="shared" si="1"/>
        <v>1560.6</v>
      </c>
    </row>
    <row r="35" spans="1:8" x14ac:dyDescent="0.25">
      <c r="A35" s="2">
        <v>43675</v>
      </c>
      <c r="B35" s="1" t="s">
        <v>10</v>
      </c>
      <c r="C35" s="1" t="s">
        <v>40</v>
      </c>
      <c r="D35" s="1">
        <v>172.5</v>
      </c>
      <c r="E35" s="3">
        <v>8.25</v>
      </c>
      <c r="F35" s="11">
        <f t="shared" si="0"/>
        <v>1423.125</v>
      </c>
      <c r="G35" s="14">
        <f>IF(B35='Tabela regiões'!$B$1,'Tabela regiões'!$C$1,IF(B35='Tabela regiões'!$B$2,'Tabela regiões'!C30,IF(B35='Tabela regiões'!$B$3,'Tabela regiões'!$C$3,IF(B35='Tabela regiões'!$B$4,'Tabela regiões'!$C$4,IF(B35='Tabela regiões'!$B$5,'Tabela regiões'!$C$5,"NÃO ENCONTRADO")))))</f>
        <v>0.08</v>
      </c>
      <c r="H35" s="11">
        <f t="shared" si="1"/>
        <v>1536.9749999999999</v>
      </c>
    </row>
    <row r="36" spans="1:8" x14ac:dyDescent="0.25">
      <c r="A36" s="2">
        <v>43676</v>
      </c>
      <c r="B36" s="1" t="s">
        <v>8</v>
      </c>
      <c r="C36" s="1" t="s">
        <v>41</v>
      </c>
      <c r="D36" s="1">
        <v>175</v>
      </c>
      <c r="E36" s="3">
        <v>8</v>
      </c>
      <c r="F36" s="11">
        <f t="shared" si="0"/>
        <v>1400</v>
      </c>
      <c r="G36" s="14">
        <f>IF(B36='Tabela regiões'!$B$1,'Tabela regiões'!$C$1,IF(B36='Tabela regiões'!$B$2,'Tabela regiões'!C31,IF(B36='Tabela regiões'!$B$3,'Tabela regiões'!$C$3,IF(B36='Tabela regiões'!$B$4,'Tabela regiões'!$C$4,IF(B36='Tabela regiões'!$B$5,'Tabela regiões'!$C$5,"NÃO ENCONTRADO")))))</f>
        <v>0.05</v>
      </c>
      <c r="H36" s="11">
        <f t="shared" si="1"/>
        <v>1470</v>
      </c>
    </row>
    <row r="37" spans="1:8" x14ac:dyDescent="0.25">
      <c r="A37" s="2">
        <v>43677</v>
      </c>
      <c r="B37" s="1" t="s">
        <v>11</v>
      </c>
      <c r="C37" s="1" t="s">
        <v>42</v>
      </c>
      <c r="D37" s="1">
        <v>177.5</v>
      </c>
      <c r="E37" s="3">
        <v>7.75</v>
      </c>
      <c r="F37" s="11">
        <f t="shared" si="0"/>
        <v>1375.625</v>
      </c>
      <c r="G37" s="14">
        <f>IF(B37='Tabela regiões'!$B$1,'Tabela regiões'!$C$1,IF(B37='Tabela regiões'!$B$2,'Tabela regiões'!C32,IF(B37='Tabela regiões'!$B$3,'Tabela regiões'!$C$3,IF(B37='Tabela regiões'!$B$4,'Tabela regiões'!$C$4,IF(B37='Tabela regiões'!$B$5,'Tabela regiões'!$C$5,"NÃO ENCONTRADO")))))</f>
        <v>0</v>
      </c>
      <c r="H37" s="11">
        <f t="shared" si="1"/>
        <v>1375.625</v>
      </c>
    </row>
    <row r="38" spans="1:8" x14ac:dyDescent="0.25">
      <c r="A38" s="2">
        <v>43678</v>
      </c>
      <c r="B38" s="1" t="s">
        <v>9</v>
      </c>
      <c r="C38" s="1" t="s">
        <v>43</v>
      </c>
      <c r="D38" s="1">
        <v>180</v>
      </c>
      <c r="E38" s="3">
        <v>7.5</v>
      </c>
      <c r="F38" s="11">
        <f t="shared" si="0"/>
        <v>1350</v>
      </c>
      <c r="G38" s="14">
        <f>IF(B38='Tabela regiões'!$B$1,'Tabela regiões'!$C$1,IF(B38='Tabela regiões'!$B$2,'Tabela regiões'!C33,IF(B38='Tabela regiões'!$B$3,'Tabela regiões'!$C$3,IF(B38='Tabela regiões'!$B$4,'Tabela regiões'!$C$4,IF(B38='Tabela regiões'!$B$5,'Tabela regiões'!$C$5,"NÃO ENCONTRADO")))))</f>
        <v>7.4999999999999997E-2</v>
      </c>
      <c r="H38" s="11">
        <f t="shared" si="1"/>
        <v>1451.25</v>
      </c>
    </row>
    <row r="39" spans="1:8" x14ac:dyDescent="0.25">
      <c r="A39" s="2">
        <v>43679</v>
      </c>
      <c r="B39" s="1" t="s">
        <v>7</v>
      </c>
      <c r="C39" s="1" t="s">
        <v>44</v>
      </c>
      <c r="D39" s="1">
        <v>182.5</v>
      </c>
      <c r="E39" s="3">
        <v>7.25</v>
      </c>
      <c r="F39" s="11">
        <f t="shared" si="0"/>
        <v>1323.125</v>
      </c>
      <c r="G39" s="14">
        <f>IF(B39='Tabela regiões'!$B$1,'Tabela regiões'!$C$1,IF(B39='Tabela regiões'!$B$2,'Tabela regiões'!C34,IF(B39='Tabela regiões'!$B$3,'Tabela regiões'!$C$3,IF(B39='Tabela regiões'!$B$4,'Tabela regiões'!$C$4,IF(B39='Tabela regiões'!$B$5,'Tabela regiões'!$C$5,"NÃO ENCONTRADO")))))</f>
        <v>7.0000000000000007E-2</v>
      </c>
      <c r="H39" s="11">
        <f t="shared" si="1"/>
        <v>1415.7437500000001</v>
      </c>
    </row>
    <row r="40" spans="1:8" x14ac:dyDescent="0.25">
      <c r="A40" s="2">
        <v>43680</v>
      </c>
      <c r="B40" s="1" t="s">
        <v>8</v>
      </c>
      <c r="C40" s="1" t="s">
        <v>45</v>
      </c>
      <c r="D40" s="1">
        <v>185</v>
      </c>
      <c r="E40" s="3">
        <v>7</v>
      </c>
      <c r="F40" s="11">
        <f t="shared" si="0"/>
        <v>1295</v>
      </c>
      <c r="G40" s="14">
        <f>IF(B40='Tabela regiões'!$B$1,'Tabela regiões'!$C$1,IF(B40='Tabela regiões'!$B$2,'Tabela regiões'!C35,IF(B40='Tabela regiões'!$B$3,'Tabela regiões'!$C$3,IF(B40='Tabela regiões'!$B$4,'Tabela regiões'!$C$4,IF(B40='Tabela regiões'!$B$5,'Tabela regiões'!$C$5,"NÃO ENCONTRADO")))))</f>
        <v>0.05</v>
      </c>
      <c r="H40" s="11">
        <f t="shared" si="1"/>
        <v>1359.75</v>
      </c>
    </row>
    <row r="41" spans="1:8" x14ac:dyDescent="0.25">
      <c r="A41" s="2">
        <v>43681</v>
      </c>
      <c r="B41" s="1" t="s">
        <v>10</v>
      </c>
      <c r="C41" s="1" t="s">
        <v>46</v>
      </c>
      <c r="D41" s="1">
        <v>187.5</v>
      </c>
      <c r="E41" s="3">
        <v>6.75</v>
      </c>
      <c r="F41" s="11">
        <f t="shared" si="0"/>
        <v>1265.625</v>
      </c>
      <c r="G41" s="14">
        <f>IF(B41='Tabela regiões'!$B$1,'Tabela regiões'!$C$1,IF(B41='Tabela regiões'!$B$2,'Tabela regiões'!C36,IF(B41='Tabela regiões'!$B$3,'Tabela regiões'!$C$3,IF(B41='Tabela regiões'!$B$4,'Tabela regiões'!$C$4,IF(B41='Tabela regiões'!$B$5,'Tabela regiões'!$C$5,"NÃO ENCONTRADO")))))</f>
        <v>0.08</v>
      </c>
      <c r="H41" s="11">
        <f t="shared" si="1"/>
        <v>1366.875</v>
      </c>
    </row>
    <row r="42" spans="1:8" x14ac:dyDescent="0.25">
      <c r="G42" s="12"/>
    </row>
    <row r="43" spans="1:8" ht="18.75" x14ac:dyDescent="0.3">
      <c r="A43" s="17" t="s">
        <v>47</v>
      </c>
      <c r="B43" s="18"/>
      <c r="D43" s="19" t="s">
        <v>48</v>
      </c>
      <c r="E43" s="19"/>
      <c r="G43" s="12"/>
    </row>
    <row r="44" spans="1:8" x14ac:dyDescent="0.25">
      <c r="A44" s="1" t="s">
        <v>7</v>
      </c>
      <c r="B44" s="13">
        <f>SUMIF($B$7:$B$41,A44,$F$7:$F$41)</f>
        <v>7557.0833333333339</v>
      </c>
      <c r="D44" s="19"/>
      <c r="E44" s="19"/>
    </row>
    <row r="45" spans="1:8" x14ac:dyDescent="0.25">
      <c r="A45" s="1" t="s">
        <v>11</v>
      </c>
      <c r="B45" s="13">
        <f t="shared" ref="B45:B48" si="2">SUMIF($B$7:$B$41,A45,$F$7:$F$41)</f>
        <v>3708.541666666667</v>
      </c>
      <c r="D45" s="19"/>
      <c r="E45" s="19"/>
    </row>
    <row r="46" spans="1:8" x14ac:dyDescent="0.25">
      <c r="A46" s="1" t="s">
        <v>9</v>
      </c>
      <c r="B46" s="13">
        <f t="shared" si="2"/>
        <v>8871.25</v>
      </c>
    </row>
    <row r="47" spans="1:8" x14ac:dyDescent="0.25">
      <c r="A47" s="1" t="s">
        <v>10</v>
      </c>
      <c r="B47" s="13">
        <f t="shared" si="2"/>
        <v>8911.25</v>
      </c>
    </row>
    <row r="48" spans="1:8" x14ac:dyDescent="0.25">
      <c r="A48" s="1" t="s">
        <v>8</v>
      </c>
      <c r="B48" s="13">
        <f t="shared" si="2"/>
        <v>13377.083333333334</v>
      </c>
    </row>
  </sheetData>
  <mergeCells count="3">
    <mergeCell ref="A1:E4"/>
    <mergeCell ref="A43:B43"/>
    <mergeCell ref="D43:E4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zoomScaleNormal="100" workbookViewId="0">
      <selection activeCell="B9" sqref="B9"/>
    </sheetView>
  </sheetViews>
  <sheetFormatPr defaultRowHeight="15" x14ac:dyDescent="0.25"/>
  <cols>
    <col min="1" max="1" width="22.140625" customWidth="1"/>
    <col min="2" max="2" width="24.7109375" customWidth="1"/>
    <col min="3" max="3" width="19" customWidth="1"/>
    <col min="4" max="4" width="17.7109375" customWidth="1"/>
    <col min="5" max="5" width="47.5703125" customWidth="1"/>
    <col min="6" max="6" width="19.5703125" customWidth="1"/>
    <col min="13" max="13" width="10.7109375" customWidth="1"/>
  </cols>
  <sheetData>
    <row r="1" spans="1:6" ht="15" customHeight="1" x14ac:dyDescent="0.25">
      <c r="A1" s="25" t="s">
        <v>74</v>
      </c>
      <c r="B1" s="10" t="s">
        <v>75</v>
      </c>
      <c r="C1" s="7">
        <v>0.05</v>
      </c>
      <c r="D1" s="26" t="s">
        <v>81</v>
      </c>
      <c r="E1" s="26"/>
    </row>
    <row r="2" spans="1:6" x14ac:dyDescent="0.25">
      <c r="A2" s="25"/>
      <c r="B2" s="10" t="s">
        <v>76</v>
      </c>
      <c r="C2" s="7">
        <v>0.1</v>
      </c>
      <c r="D2" s="26"/>
      <c r="E2" s="26"/>
    </row>
    <row r="3" spans="1:6" x14ac:dyDescent="0.25">
      <c r="A3" s="25"/>
      <c r="B3" s="10" t="s">
        <v>77</v>
      </c>
      <c r="C3" s="7">
        <v>0.15</v>
      </c>
      <c r="D3" s="26"/>
      <c r="E3" s="26"/>
    </row>
    <row r="4" spans="1:6" x14ac:dyDescent="0.25">
      <c r="A4" s="25"/>
      <c r="B4" s="10" t="s">
        <v>78</v>
      </c>
      <c r="C4" s="7">
        <v>0.2</v>
      </c>
      <c r="D4" s="26"/>
      <c r="E4" s="26"/>
    </row>
    <row r="5" spans="1:6" x14ac:dyDescent="0.25">
      <c r="A5" s="9"/>
      <c r="D5" s="26"/>
      <c r="E5" s="26"/>
    </row>
    <row r="7" spans="1:6" ht="15" customHeight="1" x14ac:dyDescent="0.25">
      <c r="A7" s="5" t="s">
        <v>49</v>
      </c>
      <c r="B7" s="5" t="s">
        <v>71</v>
      </c>
      <c r="C7" s="5" t="s">
        <v>50</v>
      </c>
      <c r="D7" s="5" t="s">
        <v>51</v>
      </c>
      <c r="E7" s="5" t="s">
        <v>72</v>
      </c>
      <c r="F7" s="15"/>
    </row>
    <row r="8" spans="1:6" ht="15" customHeight="1" x14ac:dyDescent="0.25">
      <c r="A8" s="1" t="s">
        <v>52</v>
      </c>
      <c r="B8" s="1">
        <v>5</v>
      </c>
      <c r="C8" s="3">
        <v>15</v>
      </c>
      <c r="D8" s="11">
        <f>B8*C8</f>
        <v>75</v>
      </c>
      <c r="E8" s="27">
        <f>IF(B8&lt;=5,D8-D8*$C$1,IF(B8&lt;=8,D8-D8*$C$2,IF(B8&lt;=10,D8-D8*$C$3,IF(B8&gt;10,D8-D8*$C$4,"Sem desconto"))))</f>
        <v>71.25</v>
      </c>
      <c r="F8" s="11" cm="1">
        <f t="array" ref="F8">_xlfn.IFS(B8&lt;=5,D8-D8*$C$1,B8&lt;=8,D8-D8*$C$2,B8&lt;=10,D8-D8*$C$3,B8&gt;10,D8-D8*$C$4)</f>
        <v>71.25</v>
      </c>
    </row>
    <row r="9" spans="1:6" ht="15" customHeight="1" x14ac:dyDescent="0.25">
      <c r="A9" s="1" t="s">
        <v>53</v>
      </c>
      <c r="B9" s="1">
        <v>7</v>
      </c>
      <c r="C9" s="3">
        <v>12</v>
      </c>
      <c r="D9" s="11">
        <f t="shared" ref="D9:D26" si="0">B9*C9</f>
        <v>84</v>
      </c>
      <c r="E9" s="27">
        <f t="shared" ref="E9:E26" si="1">IF(B9&lt;=5,D9-D9*$C$1,IF(B9&lt;=8,D9-D9*$C$2,IF(B9&lt;=10,D9-D9*$C$3,IF(B9&gt;10,D9-D9*$C$4,"Sem desconto"))))</f>
        <v>75.599999999999994</v>
      </c>
      <c r="F9" s="16"/>
    </row>
    <row r="10" spans="1:6" ht="15" customHeight="1" x14ac:dyDescent="0.25">
      <c r="A10" s="1" t="s">
        <v>54</v>
      </c>
      <c r="B10" s="1">
        <v>4</v>
      </c>
      <c r="C10" s="3">
        <v>2</v>
      </c>
      <c r="D10" s="11">
        <f t="shared" si="0"/>
        <v>8</v>
      </c>
      <c r="E10" s="27">
        <f t="shared" si="1"/>
        <v>7.6</v>
      </c>
    </row>
    <row r="11" spans="1:6" ht="15" customHeight="1" x14ac:dyDescent="0.25">
      <c r="A11" s="1" t="s">
        <v>55</v>
      </c>
      <c r="B11" s="1">
        <v>8</v>
      </c>
      <c r="C11" s="3">
        <v>1.5</v>
      </c>
      <c r="D11" s="11">
        <f t="shared" si="0"/>
        <v>12</v>
      </c>
      <c r="E11" s="27">
        <f t="shared" si="1"/>
        <v>10.8</v>
      </c>
    </row>
    <row r="12" spans="1:6" ht="15" customHeight="1" x14ac:dyDescent="0.25">
      <c r="A12" s="1" t="s">
        <v>56</v>
      </c>
      <c r="B12" s="1">
        <v>9</v>
      </c>
      <c r="C12" s="3">
        <v>2.5</v>
      </c>
      <c r="D12" s="11">
        <f t="shared" si="0"/>
        <v>22.5</v>
      </c>
      <c r="E12" s="27">
        <f t="shared" si="1"/>
        <v>19.125</v>
      </c>
    </row>
    <row r="13" spans="1:6" x14ac:dyDescent="0.25">
      <c r="A13" s="1" t="s">
        <v>57</v>
      </c>
      <c r="B13" s="1">
        <v>10</v>
      </c>
      <c r="C13" s="3">
        <v>5</v>
      </c>
      <c r="D13" s="11">
        <f t="shared" si="0"/>
        <v>50</v>
      </c>
      <c r="E13" s="27">
        <f t="shared" si="1"/>
        <v>42.5</v>
      </c>
    </row>
    <row r="14" spans="1:6" x14ac:dyDescent="0.25">
      <c r="A14" s="1" t="s">
        <v>58</v>
      </c>
      <c r="B14" s="1">
        <v>5</v>
      </c>
      <c r="C14" s="3">
        <v>12</v>
      </c>
      <c r="D14" s="11">
        <f t="shared" si="0"/>
        <v>60</v>
      </c>
      <c r="E14" s="27">
        <f t="shared" si="1"/>
        <v>57</v>
      </c>
    </row>
    <row r="15" spans="1:6" x14ac:dyDescent="0.25">
      <c r="A15" s="1" t="s">
        <v>59</v>
      </c>
      <c r="B15" s="1">
        <v>12</v>
      </c>
      <c r="C15" s="3">
        <v>5</v>
      </c>
      <c r="D15" s="11">
        <f t="shared" si="0"/>
        <v>60</v>
      </c>
      <c r="E15" s="27">
        <f t="shared" si="1"/>
        <v>48</v>
      </c>
    </row>
    <row r="16" spans="1:6" x14ac:dyDescent="0.25">
      <c r="A16" s="1" t="s">
        <v>60</v>
      </c>
      <c r="B16" s="1">
        <v>18</v>
      </c>
      <c r="C16" s="3">
        <v>3</v>
      </c>
      <c r="D16" s="11">
        <f t="shared" si="0"/>
        <v>54</v>
      </c>
      <c r="E16" s="27">
        <f t="shared" si="1"/>
        <v>43.2</v>
      </c>
    </row>
    <row r="17" spans="1:5" x14ac:dyDescent="0.25">
      <c r="A17" s="1" t="s">
        <v>61</v>
      </c>
      <c r="B17" s="1">
        <v>20</v>
      </c>
      <c r="C17" s="3">
        <v>15</v>
      </c>
      <c r="D17" s="11">
        <f t="shared" si="0"/>
        <v>300</v>
      </c>
      <c r="E17" s="27">
        <f t="shared" si="1"/>
        <v>240</v>
      </c>
    </row>
    <row r="18" spans="1:5" x14ac:dyDescent="0.25">
      <c r="A18" s="1" t="s">
        <v>62</v>
      </c>
      <c r="B18" s="1">
        <v>2</v>
      </c>
      <c r="C18" s="3">
        <v>25</v>
      </c>
      <c r="D18" s="11">
        <f t="shared" si="0"/>
        <v>50</v>
      </c>
      <c r="E18" s="27">
        <f t="shared" si="1"/>
        <v>47.5</v>
      </c>
    </row>
    <row r="19" spans="1:5" x14ac:dyDescent="0.25">
      <c r="A19" s="1" t="s">
        <v>63</v>
      </c>
      <c r="B19" s="1">
        <v>6</v>
      </c>
      <c r="C19" s="3">
        <v>2.5</v>
      </c>
      <c r="D19" s="11">
        <f t="shared" si="0"/>
        <v>15</v>
      </c>
      <c r="E19" s="27">
        <f t="shared" si="1"/>
        <v>13.5</v>
      </c>
    </row>
    <row r="20" spans="1:5" x14ac:dyDescent="0.25">
      <c r="A20" s="1" t="s">
        <v>64</v>
      </c>
      <c r="B20" s="1">
        <v>8</v>
      </c>
      <c r="C20" s="3">
        <v>8</v>
      </c>
      <c r="D20" s="11">
        <f t="shared" si="0"/>
        <v>64</v>
      </c>
      <c r="E20" s="27">
        <f t="shared" si="1"/>
        <v>57.6</v>
      </c>
    </row>
    <row r="21" spans="1:5" x14ac:dyDescent="0.25">
      <c r="A21" s="1" t="s">
        <v>66</v>
      </c>
      <c r="B21" s="1">
        <v>11</v>
      </c>
      <c r="C21" s="3">
        <v>15</v>
      </c>
      <c r="D21" s="11">
        <f t="shared" si="0"/>
        <v>165</v>
      </c>
      <c r="E21" s="27">
        <f t="shared" si="1"/>
        <v>132</v>
      </c>
    </row>
    <row r="22" spans="1:5" x14ac:dyDescent="0.25">
      <c r="A22" s="1" t="s">
        <v>65</v>
      </c>
      <c r="B22" s="1">
        <v>10</v>
      </c>
      <c r="C22" s="3">
        <v>9</v>
      </c>
      <c r="D22" s="11">
        <f t="shared" si="0"/>
        <v>90</v>
      </c>
      <c r="E22" s="27">
        <f t="shared" si="1"/>
        <v>76.5</v>
      </c>
    </row>
    <row r="23" spans="1:5" x14ac:dyDescent="0.25">
      <c r="A23" s="1" t="s">
        <v>67</v>
      </c>
      <c r="B23" s="1">
        <v>5</v>
      </c>
      <c r="C23" s="3">
        <v>30</v>
      </c>
      <c r="D23" s="11">
        <f t="shared" si="0"/>
        <v>150</v>
      </c>
      <c r="E23" s="27">
        <f t="shared" si="1"/>
        <v>142.5</v>
      </c>
    </row>
    <row r="24" spans="1:5" x14ac:dyDescent="0.25">
      <c r="A24" s="1" t="s">
        <v>68</v>
      </c>
      <c r="B24" s="1">
        <v>8</v>
      </c>
      <c r="C24" s="3">
        <v>19</v>
      </c>
      <c r="D24" s="11">
        <f t="shared" si="0"/>
        <v>152</v>
      </c>
      <c r="E24" s="27">
        <f t="shared" si="1"/>
        <v>136.80000000000001</v>
      </c>
    </row>
    <row r="25" spans="1:5" x14ac:dyDescent="0.25">
      <c r="A25" s="1" t="s">
        <v>69</v>
      </c>
      <c r="B25" s="1">
        <v>9</v>
      </c>
      <c r="C25" s="3">
        <v>30</v>
      </c>
      <c r="D25" s="11">
        <f t="shared" si="0"/>
        <v>270</v>
      </c>
      <c r="E25" s="27">
        <f t="shared" si="1"/>
        <v>229.5</v>
      </c>
    </row>
    <row r="26" spans="1:5" x14ac:dyDescent="0.25">
      <c r="A26" s="1" t="s">
        <v>70</v>
      </c>
      <c r="B26" s="1">
        <v>12</v>
      </c>
      <c r="C26" s="3">
        <v>42</v>
      </c>
      <c r="D26" s="11">
        <f t="shared" si="0"/>
        <v>504</v>
      </c>
      <c r="E26" s="27">
        <f t="shared" si="1"/>
        <v>403.2</v>
      </c>
    </row>
  </sheetData>
  <mergeCells count="2">
    <mergeCell ref="A1:A4"/>
    <mergeCell ref="D1:E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7599-5428-45D6-9C51-5E9F48BAA1FC}">
  <dimension ref="A1:C4"/>
  <sheetViews>
    <sheetView workbookViewId="0">
      <selection activeCell="B2" sqref="B2:C2"/>
    </sheetView>
  </sheetViews>
  <sheetFormatPr defaultRowHeight="15" x14ac:dyDescent="0.25"/>
  <cols>
    <col min="1" max="1" width="17" customWidth="1"/>
    <col min="2" max="2" width="17.5703125" customWidth="1"/>
    <col min="3" max="3" width="23.85546875" customWidth="1"/>
  </cols>
  <sheetData>
    <row r="1" spans="1:3" x14ac:dyDescent="0.25">
      <c r="A1" s="25" t="s">
        <v>74</v>
      </c>
      <c r="B1" s="10" t="s">
        <v>75</v>
      </c>
      <c r="C1" s="7">
        <v>0.05</v>
      </c>
    </row>
    <row r="2" spans="1:3" x14ac:dyDescent="0.25">
      <c r="A2" s="25"/>
      <c r="B2" s="10" t="s">
        <v>76</v>
      </c>
      <c r="C2" s="7">
        <v>0.1</v>
      </c>
    </row>
    <row r="3" spans="1:3" x14ac:dyDescent="0.25">
      <c r="A3" s="25"/>
      <c r="B3" s="10" t="s">
        <v>77</v>
      </c>
      <c r="C3" s="7">
        <v>0.15</v>
      </c>
    </row>
    <row r="4" spans="1:3" x14ac:dyDescent="0.25">
      <c r="A4" s="25"/>
      <c r="B4" s="10" t="s">
        <v>78</v>
      </c>
      <c r="C4" s="7">
        <v>0.2</v>
      </c>
    </row>
  </sheetData>
  <mergeCells count="1">
    <mergeCell ref="A1:A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9607-A5E8-4437-A63D-B25852C57306}">
  <dimension ref="A1:E26"/>
  <sheetViews>
    <sheetView workbookViewId="0">
      <selection activeCell="E9" sqref="E9"/>
    </sheetView>
  </sheetViews>
  <sheetFormatPr defaultRowHeight="15" x14ac:dyDescent="0.25"/>
  <cols>
    <col min="1" max="1" width="22.140625" customWidth="1"/>
    <col min="2" max="2" width="24.7109375" customWidth="1"/>
    <col min="3" max="3" width="19" customWidth="1"/>
    <col min="4" max="4" width="17.7109375" customWidth="1"/>
    <col min="5" max="5" width="22.42578125" bestFit="1" customWidth="1"/>
    <col min="13" max="13" width="10.7109375" customWidth="1"/>
  </cols>
  <sheetData>
    <row r="1" spans="1:5" ht="15" customHeight="1" x14ac:dyDescent="0.25">
      <c r="A1" s="22" t="s">
        <v>81</v>
      </c>
      <c r="B1" s="22"/>
      <c r="C1" s="22"/>
      <c r="D1" s="22"/>
    </row>
    <row r="2" spans="1:5" ht="14.45" customHeight="1" x14ac:dyDescent="0.25">
      <c r="A2" s="22"/>
      <c r="B2" s="22"/>
      <c r="C2" s="22"/>
      <c r="D2" s="22"/>
    </row>
    <row r="3" spans="1:5" ht="14.45" customHeight="1" x14ac:dyDescent="0.25">
      <c r="A3" s="22"/>
      <c r="B3" s="22"/>
      <c r="C3" s="22"/>
      <c r="D3" s="22"/>
    </row>
    <row r="4" spans="1:5" ht="14.45" customHeight="1" x14ac:dyDescent="0.25">
      <c r="A4" s="22"/>
      <c r="B4" s="22"/>
      <c r="C4" s="22"/>
      <c r="D4" s="22"/>
    </row>
    <row r="5" spans="1:5" ht="19.899999999999999" customHeight="1" x14ac:dyDescent="0.25">
      <c r="A5" s="22"/>
      <c r="B5" s="22"/>
      <c r="C5" s="22"/>
      <c r="D5" s="22"/>
    </row>
    <row r="7" spans="1:5" ht="15" customHeight="1" x14ac:dyDescent="0.25">
      <c r="A7" s="5" t="s">
        <v>49</v>
      </c>
      <c r="B7" s="5" t="s">
        <v>71</v>
      </c>
      <c r="C7" s="5" t="s">
        <v>50</v>
      </c>
      <c r="D7" s="5" t="s">
        <v>51</v>
      </c>
      <c r="E7" s="5" t="s">
        <v>72</v>
      </c>
    </row>
    <row r="8" spans="1:5" ht="15" customHeight="1" x14ac:dyDescent="0.25">
      <c r="A8" s="1" t="s">
        <v>52</v>
      </c>
      <c r="B8" s="1">
        <v>5</v>
      </c>
      <c r="C8" s="3">
        <v>15</v>
      </c>
      <c r="D8" s="11">
        <f>C8*B8</f>
        <v>75</v>
      </c>
      <c r="E8" s="11">
        <f>IF(B8&lt;=5,D8-D8*'Tabela %'!$C$1,IF(B8&lt;=8,D8-D8*'Tabela %'!$C$2,IF(B8&lt;=10,D8-D8*'Tabela %'!$C$3,IF(B8&gt;10,D8-D8*'Tabela %'!$C$4,"NAO HAVERA DESCONTO"))))</f>
        <v>71.25</v>
      </c>
    </row>
    <row r="9" spans="1:5" ht="15" customHeight="1" x14ac:dyDescent="0.25">
      <c r="A9" s="1" t="s">
        <v>53</v>
      </c>
      <c r="B9" s="1">
        <v>7</v>
      </c>
      <c r="C9" s="3">
        <v>12</v>
      </c>
      <c r="D9" s="11">
        <f t="shared" ref="D9:D26" si="0">C9*B9</f>
        <v>84</v>
      </c>
      <c r="E9" s="11">
        <f>IF(B9&lt;=5,D9-D9*'Tabela %'!$C$1,IF(B9&lt;=8,D9-D9*'Tabela %'!$C$2,IF(B9&lt;=10,D9-D9*'Tabela %'!$C$3,IF(B9&gt;10,D9-D9*'Tabela %'!$C$4,"NAO HAVERA DESCONTO"))))</f>
        <v>75.599999999999994</v>
      </c>
    </row>
    <row r="10" spans="1:5" ht="15" customHeight="1" x14ac:dyDescent="0.25">
      <c r="A10" s="1" t="s">
        <v>54</v>
      </c>
      <c r="B10" s="1">
        <v>4</v>
      </c>
      <c r="C10" s="3">
        <v>2</v>
      </c>
      <c r="D10" s="11">
        <f t="shared" si="0"/>
        <v>8</v>
      </c>
      <c r="E10" s="11">
        <f>IF(B10&lt;=5,D10-D10*'Tabela %'!$C$1,IF(B10&lt;=8,D10-D10*'Tabela %'!$C$2,IF(B10&lt;=10,D10-D10*'Tabela %'!$C$3,IF(B10&gt;10,D10-D10*'Tabela %'!$C$4,"NAO HAVERA DESCONTO"))))</f>
        <v>7.6</v>
      </c>
    </row>
    <row r="11" spans="1:5" ht="15" customHeight="1" x14ac:dyDescent="0.25">
      <c r="A11" s="1" t="s">
        <v>55</v>
      </c>
      <c r="B11" s="1">
        <v>8</v>
      </c>
      <c r="C11" s="3">
        <v>1.5</v>
      </c>
      <c r="D11" s="11">
        <f t="shared" si="0"/>
        <v>12</v>
      </c>
      <c r="E11" s="11">
        <f>IF(B11&lt;=5,D11-D11*'Tabela %'!$C$1,IF(B11&lt;=8,D11-D11*'Tabela %'!$C$2,IF(B11&lt;=10,D11-D11*'Tabela %'!$C$3,IF(B11&gt;10,D11-D11*'Tabela %'!$C$4,"NAO HAVERA DESCONTO"))))</f>
        <v>10.8</v>
      </c>
    </row>
    <row r="12" spans="1:5" ht="15" customHeight="1" x14ac:dyDescent="0.25">
      <c r="A12" s="1" t="s">
        <v>56</v>
      </c>
      <c r="B12" s="1">
        <v>9</v>
      </c>
      <c r="C12" s="3">
        <v>2.5</v>
      </c>
      <c r="D12" s="11">
        <f t="shared" si="0"/>
        <v>22.5</v>
      </c>
      <c r="E12" s="11">
        <f>IF(B12&lt;=5,D12-D12*'Tabela %'!$C$1,IF(B12&lt;=8,D12-D12*'Tabela %'!$C$2,IF(B12&lt;=10,D12-D12*'Tabela %'!$C$3,IF(B12&gt;10,D12-D12*'Tabela %'!$C$4,"NAO HAVERA DESCONTO"))))</f>
        <v>19.125</v>
      </c>
    </row>
    <row r="13" spans="1:5" x14ac:dyDescent="0.25">
      <c r="A13" s="1" t="s">
        <v>57</v>
      </c>
      <c r="B13" s="1">
        <v>10</v>
      </c>
      <c r="C13" s="3">
        <v>5</v>
      </c>
      <c r="D13" s="11">
        <f t="shared" si="0"/>
        <v>50</v>
      </c>
      <c r="E13" s="11">
        <f>IF(B13&lt;=5,D13-D13*'Tabela %'!$C$1,IF(B13&lt;=8,D13-D13*'Tabela %'!$C$2,IF(B13&lt;=10,D13-D13*'Tabela %'!$C$3,IF(B13&gt;10,D13-D13*'Tabela %'!$C$4,"NAO HAVERA DESCONTO"))))</f>
        <v>42.5</v>
      </c>
    </row>
    <row r="14" spans="1:5" x14ac:dyDescent="0.25">
      <c r="A14" s="1" t="s">
        <v>58</v>
      </c>
      <c r="B14" s="1">
        <v>5</v>
      </c>
      <c r="C14" s="3">
        <v>12</v>
      </c>
      <c r="D14" s="11">
        <f t="shared" si="0"/>
        <v>60</v>
      </c>
      <c r="E14" s="11">
        <f>IF(B14&lt;=5,D14-D14*'Tabela %'!$C$1,IF(B14&lt;=8,D14-D14*'Tabela %'!$C$2,IF(B14&lt;=10,D14-D14*'Tabela %'!$C$3,IF(B14&gt;10,D14-D14*'Tabela %'!$C$4,"NAO HAVERA DESCONTO"))))</f>
        <v>57</v>
      </c>
    </row>
    <row r="15" spans="1:5" x14ac:dyDescent="0.25">
      <c r="A15" s="1" t="s">
        <v>59</v>
      </c>
      <c r="B15" s="1">
        <v>12</v>
      </c>
      <c r="C15" s="3">
        <v>5</v>
      </c>
      <c r="D15" s="11">
        <f t="shared" si="0"/>
        <v>60</v>
      </c>
      <c r="E15" s="11">
        <f>IF(B15&lt;=5,D15-D15*'Tabela %'!$C$1,IF(B15&lt;=8,D15-D15*'Tabela %'!$C$2,IF(B15&lt;=10,D15-D15*'Tabela %'!$C$3,IF(B15&gt;10,D15-D15*'Tabela %'!$C$4,"NAO HAVERA DESCONTO"))))</f>
        <v>48</v>
      </c>
    </row>
    <row r="16" spans="1:5" x14ac:dyDescent="0.25">
      <c r="A16" s="1" t="s">
        <v>60</v>
      </c>
      <c r="B16" s="1">
        <v>18</v>
      </c>
      <c r="C16" s="3">
        <v>3</v>
      </c>
      <c r="D16" s="11">
        <f t="shared" si="0"/>
        <v>54</v>
      </c>
      <c r="E16" s="11">
        <f>IF(B16&lt;=5,D16-D16*'Tabela %'!$C$1,IF(B16&lt;=8,D16-D16*'Tabela %'!$C$2,IF(B16&lt;=10,D16-D16*'Tabela %'!$C$3,IF(B16&gt;10,D16-D16*'Tabela %'!$C$4,"NAO HAVERA DESCONTO"))))</f>
        <v>43.2</v>
      </c>
    </row>
    <row r="17" spans="1:5" x14ac:dyDescent="0.25">
      <c r="A17" s="1" t="s">
        <v>61</v>
      </c>
      <c r="B17" s="1">
        <v>20</v>
      </c>
      <c r="C17" s="3">
        <v>15</v>
      </c>
      <c r="D17" s="11">
        <f t="shared" si="0"/>
        <v>300</v>
      </c>
      <c r="E17" s="11">
        <f>IF(B17&lt;=5,D17-D17*'Tabela %'!$C$1,IF(B17&lt;=8,D17-D17*'Tabela %'!$C$2,IF(B17&lt;=10,D17-D17*'Tabela %'!$C$3,IF(B17&gt;10,D17-D17*'Tabela %'!$C$4,"NAO HAVERA DESCONTO"))))</f>
        <v>240</v>
      </c>
    </row>
    <row r="18" spans="1:5" x14ac:dyDescent="0.25">
      <c r="A18" s="1" t="s">
        <v>62</v>
      </c>
      <c r="B18" s="1">
        <v>2</v>
      </c>
      <c r="C18" s="3">
        <v>25</v>
      </c>
      <c r="D18" s="11">
        <f t="shared" si="0"/>
        <v>50</v>
      </c>
      <c r="E18" s="11">
        <f>IF(B18&lt;=5,D18-D18*'Tabela %'!$C$1,IF(B18&lt;=8,D18-D18*'Tabela %'!$C$2,IF(B18&lt;=10,D18-D18*'Tabela %'!$C$3,IF(B18&gt;10,D18-D18*'Tabela %'!$C$4,"NAO HAVERA DESCONTO"))))</f>
        <v>47.5</v>
      </c>
    </row>
    <row r="19" spans="1:5" x14ac:dyDescent="0.25">
      <c r="A19" s="1" t="s">
        <v>63</v>
      </c>
      <c r="B19" s="1">
        <v>6</v>
      </c>
      <c r="C19" s="3">
        <v>2.5</v>
      </c>
      <c r="D19" s="11">
        <f t="shared" si="0"/>
        <v>15</v>
      </c>
      <c r="E19" s="11">
        <f>IF(B19&lt;=5,D19-D19*'Tabela %'!$C$1,IF(B19&lt;=8,D19-D19*'Tabela %'!$C$2,IF(B19&lt;=10,D19-D19*'Tabela %'!$C$3,IF(B19&gt;10,D19-D19*'Tabela %'!$C$4,"NAO HAVERA DESCONTO"))))</f>
        <v>13.5</v>
      </c>
    </row>
    <row r="20" spans="1:5" x14ac:dyDescent="0.25">
      <c r="A20" s="1" t="s">
        <v>64</v>
      </c>
      <c r="B20" s="1">
        <v>8</v>
      </c>
      <c r="C20" s="3">
        <v>8</v>
      </c>
      <c r="D20" s="11">
        <f t="shared" si="0"/>
        <v>64</v>
      </c>
      <c r="E20" s="11">
        <f>IF(B20&lt;=5,D20-D20*'Tabela %'!$C$1,IF(B20&lt;=8,D20-D20*'Tabela %'!$C$2,IF(B20&lt;=10,D20-D20*'Tabela %'!$C$3,IF(B20&gt;10,D20-D20*'Tabela %'!$C$4,"NAO HAVERA DESCONTO"))))</f>
        <v>57.6</v>
      </c>
    </row>
    <row r="21" spans="1:5" x14ac:dyDescent="0.25">
      <c r="A21" s="1" t="s">
        <v>66</v>
      </c>
      <c r="B21" s="1">
        <v>11</v>
      </c>
      <c r="C21" s="3">
        <v>15</v>
      </c>
      <c r="D21" s="11">
        <f t="shared" si="0"/>
        <v>165</v>
      </c>
      <c r="E21" s="11">
        <f>IF(B21&lt;=5,D21-D21*'Tabela %'!$C$1,IF(B21&lt;=8,D21-D21*'Tabela %'!$C$2,IF(B21&lt;=10,D21-D21*'Tabela %'!$C$3,IF(B21&gt;10,D21-D21*'Tabela %'!$C$4,"NAO HAVERA DESCONTO"))))</f>
        <v>132</v>
      </c>
    </row>
    <row r="22" spans="1:5" x14ac:dyDescent="0.25">
      <c r="A22" s="1" t="s">
        <v>65</v>
      </c>
      <c r="B22" s="1">
        <v>10</v>
      </c>
      <c r="C22" s="3">
        <v>9</v>
      </c>
      <c r="D22" s="11">
        <f t="shared" si="0"/>
        <v>90</v>
      </c>
      <c r="E22" s="11">
        <f>IF(B22&lt;=5,D22-D22*'Tabela %'!$C$1,IF(B22&lt;=8,D22-D22*'Tabela %'!$C$2,IF(B22&lt;=10,D22-D22*'Tabela %'!$C$3,IF(B22&gt;10,D22-D22*'Tabela %'!$C$4,"NAO HAVERA DESCONTO"))))</f>
        <v>76.5</v>
      </c>
    </row>
    <row r="23" spans="1:5" x14ac:dyDescent="0.25">
      <c r="A23" s="1" t="s">
        <v>67</v>
      </c>
      <c r="B23" s="1">
        <v>5</v>
      </c>
      <c r="C23" s="3">
        <v>30</v>
      </c>
      <c r="D23" s="11">
        <f t="shared" si="0"/>
        <v>150</v>
      </c>
      <c r="E23" s="11">
        <f>IF(B23&lt;=5,D23-D23*'Tabela %'!$C$1,IF(B23&lt;=8,D23-D23*'Tabela %'!$C$2,IF(B23&lt;=10,D23-D23*'Tabela %'!$C$3,IF(B23&gt;10,D23-D23*'Tabela %'!$C$4,"NAO HAVERA DESCONTO"))))</f>
        <v>142.5</v>
      </c>
    </row>
    <row r="24" spans="1:5" x14ac:dyDescent="0.25">
      <c r="A24" s="1" t="s">
        <v>68</v>
      </c>
      <c r="B24" s="1">
        <v>8</v>
      </c>
      <c r="C24" s="3">
        <v>19</v>
      </c>
      <c r="D24" s="11">
        <f t="shared" si="0"/>
        <v>152</v>
      </c>
      <c r="E24" s="11">
        <f>IF(B24&lt;=5,D24-D24*'Tabela %'!$C$1,IF(B24&lt;=8,D24-D24*'Tabela %'!$C$2,IF(B24&lt;=10,D24-D24*'Tabela %'!$C$3,IF(B24&gt;10,D24-D24*'Tabela %'!$C$4,"NAO HAVERA DESCONTO"))))</f>
        <v>136.80000000000001</v>
      </c>
    </row>
    <row r="25" spans="1:5" x14ac:dyDescent="0.25">
      <c r="A25" s="1" t="s">
        <v>69</v>
      </c>
      <c r="B25" s="1">
        <v>9</v>
      </c>
      <c r="C25" s="3">
        <v>30</v>
      </c>
      <c r="D25" s="11">
        <f t="shared" si="0"/>
        <v>270</v>
      </c>
      <c r="E25" s="11">
        <f>IF(B25&lt;=5,D25-D25*'Tabela %'!$C$1,IF(B25&lt;=8,D25-D25*'Tabela %'!$C$2,IF(B25&lt;=10,D25-D25*'Tabela %'!$C$3,IF(B25&gt;10,D25-D25*'Tabela %'!$C$4,"NAO HAVERA DESCONTO"))))</f>
        <v>229.5</v>
      </c>
    </row>
    <row r="26" spans="1:5" x14ac:dyDescent="0.25">
      <c r="A26" s="1" t="s">
        <v>70</v>
      </c>
      <c r="B26" s="1">
        <v>12</v>
      </c>
      <c r="C26" s="3">
        <v>42</v>
      </c>
      <c r="D26" s="11">
        <f t="shared" si="0"/>
        <v>504</v>
      </c>
      <c r="E26" s="11">
        <f>IF(B26&lt;=5,D26-D26*'Tabela %'!$C$1,IF(B26&lt;=8,D26-D26*'Tabela %'!$C$2,IF(B26&lt;=10,D26-D26*'Tabela %'!$C$3,IF(B26&gt;10,D26-D26*'Tabela %'!$C$4,"NAO HAVERA DESCONTO"))))</f>
        <v>403.2</v>
      </c>
    </row>
  </sheetData>
  <mergeCells count="1">
    <mergeCell ref="A1:D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COMISSAO POR REGIÃO</vt:lpstr>
      <vt:lpstr>Tabela regiões</vt:lpstr>
      <vt:lpstr>Dados a calcular</vt:lpstr>
      <vt:lpstr>PAPELARIA</vt:lpstr>
      <vt:lpstr>Tabela %</vt:lpstr>
      <vt:lpstr>Dados Papelaria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Campos</dc:creator>
  <cp:lastModifiedBy>Duan Lee Dom</cp:lastModifiedBy>
  <dcterms:created xsi:type="dcterms:W3CDTF">2019-08-19T15:29:14Z</dcterms:created>
  <dcterms:modified xsi:type="dcterms:W3CDTF">2024-09-04T17:48:45Z</dcterms:modified>
</cp:coreProperties>
</file>