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\Desktop\Lab2_EG\"/>
    </mc:Choice>
  </mc:AlternateContent>
  <xr:revisionPtr revIDLastSave="0" documentId="13_ncr:1_{FD35C9C4-EA63-4E3F-8A85-C4DA466B2E3A}" xr6:coauthVersionLast="47" xr6:coauthVersionMax="47" xr10:uidLastSave="{00000000-0000-0000-0000-000000000000}"/>
  <bookViews>
    <workbookView xWindow="8595" yWindow="930" windowWidth="9885" windowHeight="9630" xr2:uid="{46477FCA-B8BF-4417-B99A-B540A839B2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" l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Q22" i="1"/>
  <c r="Q21" i="1"/>
  <c r="Q20" i="1"/>
  <c r="Q19" i="1"/>
  <c r="Q18" i="1"/>
  <c r="S18" i="1" s="1"/>
  <c r="Q17" i="1"/>
  <c r="Q16" i="1"/>
  <c r="Q15" i="1"/>
  <c r="Q14" i="1"/>
  <c r="S14" i="1" s="1"/>
  <c r="Q13" i="1"/>
  <c r="Q12" i="1"/>
  <c r="Q11" i="1"/>
  <c r="Q10" i="1"/>
  <c r="S10" i="1" s="1"/>
  <c r="Q9" i="1"/>
  <c r="Q8" i="1"/>
  <c r="Q3" i="1"/>
  <c r="P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T8" i="1" s="1"/>
  <c r="O22" i="1"/>
  <c r="O21" i="1"/>
  <c r="S21" i="1" s="1"/>
  <c r="O20" i="1"/>
  <c r="O19" i="1"/>
  <c r="S19" i="1" s="1"/>
  <c r="O18" i="1"/>
  <c r="O17" i="1"/>
  <c r="S17" i="1" s="1"/>
  <c r="O16" i="1"/>
  <c r="O15" i="1"/>
  <c r="S15" i="1" s="1"/>
  <c r="O14" i="1"/>
  <c r="O13" i="1"/>
  <c r="S13" i="1" s="1"/>
  <c r="O12" i="1"/>
  <c r="O11" i="1"/>
  <c r="S11" i="1" s="1"/>
  <c r="O10" i="1"/>
  <c r="O9" i="1"/>
  <c r="S9" i="1" s="1"/>
  <c r="O8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S22" i="1"/>
  <c r="S20" i="1"/>
  <c r="S16" i="1"/>
  <c r="S12" i="1"/>
  <c r="S8" i="1"/>
  <c r="O65" i="1"/>
  <c r="O64" i="1"/>
  <c r="N65" i="1"/>
  <c r="N64" i="1"/>
  <c r="K65" i="1"/>
  <c r="J65" i="1"/>
  <c r="K64" i="1"/>
  <c r="J64" i="1"/>
  <c r="D64" i="1"/>
  <c r="C64" i="1"/>
  <c r="V47" i="1"/>
  <c r="Z58" i="1"/>
  <c r="AA58" i="1" s="1"/>
  <c r="Z55" i="1"/>
  <c r="AB55" i="1" s="1"/>
  <c r="AC55" i="1" s="1"/>
  <c r="Z50" i="1"/>
  <c r="AA50" i="1" s="1"/>
  <c r="Z47" i="1"/>
  <c r="AB47" i="1" s="1"/>
  <c r="AC47" i="1" s="1"/>
  <c r="P58" i="1"/>
  <c r="Q58" i="1" s="1"/>
  <c r="P55" i="1"/>
  <c r="R55" i="1" s="1"/>
  <c r="S55" i="1" s="1"/>
  <c r="P50" i="1"/>
  <c r="Q50" i="1" s="1"/>
  <c r="P47" i="1"/>
  <c r="R47" i="1" s="1"/>
  <c r="S47" i="1" s="1"/>
  <c r="F58" i="1"/>
  <c r="G58" i="1" s="1"/>
  <c r="G50" i="1"/>
  <c r="F50" i="1"/>
  <c r="I41" i="1"/>
  <c r="I40" i="1"/>
  <c r="K40" i="1" s="1"/>
  <c r="M40" i="1" s="1"/>
  <c r="I39" i="1"/>
  <c r="I38" i="1"/>
  <c r="I37" i="1"/>
  <c r="I36" i="1"/>
  <c r="K36" i="1" s="1"/>
  <c r="M36" i="1" s="1"/>
  <c r="I35" i="1"/>
  <c r="I34" i="1"/>
  <c r="I33" i="1"/>
  <c r="I32" i="1"/>
  <c r="I31" i="1"/>
  <c r="I30" i="1"/>
  <c r="K30" i="1" s="1"/>
  <c r="M30" i="1" s="1"/>
  <c r="I29" i="1"/>
  <c r="I28" i="1"/>
  <c r="I27" i="1"/>
  <c r="I26" i="1"/>
  <c r="H41" i="1"/>
  <c r="H40" i="1"/>
  <c r="J40" i="1" s="1"/>
  <c r="L40" i="1" s="1"/>
  <c r="H39" i="1"/>
  <c r="H38" i="1"/>
  <c r="H37" i="1"/>
  <c r="H36" i="1"/>
  <c r="J36" i="1" s="1"/>
  <c r="L36" i="1" s="1"/>
  <c r="H35" i="1"/>
  <c r="H34" i="1"/>
  <c r="H33" i="1"/>
  <c r="H32" i="1"/>
  <c r="H31" i="1"/>
  <c r="H30" i="1"/>
  <c r="J30" i="1" s="1"/>
  <c r="L30" i="1" s="1"/>
  <c r="H29" i="1"/>
  <c r="H28" i="1"/>
  <c r="J28" i="1" s="1"/>
  <c r="L28" i="1" s="1"/>
  <c r="H27" i="1"/>
  <c r="H26" i="1"/>
  <c r="J35" i="1"/>
  <c r="L35" i="1" s="1"/>
  <c r="J33" i="1"/>
  <c r="L33" i="1" s="1"/>
  <c r="J27" i="1"/>
  <c r="L27" i="1" s="1"/>
  <c r="J38" i="1"/>
  <c r="L38" i="1" s="1"/>
  <c r="J32" i="1"/>
  <c r="L32" i="1" s="1"/>
  <c r="J37" i="1"/>
  <c r="L37" i="1" s="1"/>
  <c r="J29" i="1"/>
  <c r="L29" i="1" s="1"/>
  <c r="J34" i="1"/>
  <c r="L34" i="1" s="1"/>
  <c r="J41" i="1"/>
  <c r="L41" i="1" s="1"/>
  <c r="K38" i="1"/>
  <c r="M38" i="1" s="1"/>
  <c r="K34" i="1"/>
  <c r="M34" i="1" s="1"/>
  <c r="K28" i="1"/>
  <c r="M28" i="1" s="1"/>
  <c r="K32" i="1"/>
  <c r="M32" i="1" s="1"/>
  <c r="J31" i="1"/>
  <c r="L31" i="1" s="1"/>
  <c r="J39" i="1"/>
  <c r="L39" i="1" s="1"/>
  <c r="F55" i="1"/>
  <c r="H55" i="1" s="1"/>
  <c r="I55" i="1" s="1"/>
  <c r="F47" i="1"/>
  <c r="H47" i="1" s="1"/>
  <c r="I47" i="1" s="1"/>
  <c r="M26" i="1"/>
  <c r="L26" i="1"/>
  <c r="K41" i="1"/>
  <c r="M41" i="1" s="1"/>
  <c r="K39" i="1"/>
  <c r="M39" i="1" s="1"/>
  <c r="K37" i="1"/>
  <c r="M37" i="1" s="1"/>
  <c r="K35" i="1"/>
  <c r="M35" i="1" s="1"/>
  <c r="K33" i="1"/>
  <c r="M33" i="1" s="1"/>
  <c r="K31" i="1"/>
  <c r="M31" i="1" s="1"/>
  <c r="K29" i="1"/>
  <c r="M29" i="1" s="1"/>
  <c r="K27" i="1"/>
  <c r="M27" i="1" s="1"/>
  <c r="M7" i="1"/>
  <c r="L7" i="1"/>
  <c r="J22" i="1"/>
  <c r="L22" i="1" s="1"/>
  <c r="J20" i="1"/>
  <c r="L20" i="1" s="1"/>
  <c r="J18" i="1"/>
  <c r="L18" i="1" s="1"/>
  <c r="J16" i="1"/>
  <c r="L16" i="1" s="1"/>
  <c r="J14" i="1"/>
  <c r="L14" i="1" s="1"/>
  <c r="J12" i="1"/>
  <c r="L12" i="1" s="1"/>
  <c r="J10" i="1"/>
  <c r="L10" i="1" s="1"/>
  <c r="J8" i="1"/>
  <c r="L8" i="1" s="1"/>
  <c r="I22" i="1"/>
  <c r="K22" i="1" s="1"/>
  <c r="M22" i="1" s="1"/>
  <c r="I21" i="1"/>
  <c r="K21" i="1" s="1"/>
  <c r="M21" i="1" s="1"/>
  <c r="I20" i="1"/>
  <c r="K20" i="1" s="1"/>
  <c r="M20" i="1" s="1"/>
  <c r="I19" i="1"/>
  <c r="K19" i="1" s="1"/>
  <c r="M19" i="1" s="1"/>
  <c r="I18" i="1"/>
  <c r="K18" i="1" s="1"/>
  <c r="M18" i="1" s="1"/>
  <c r="I17" i="1"/>
  <c r="K17" i="1" s="1"/>
  <c r="M17" i="1" s="1"/>
  <c r="I16" i="1"/>
  <c r="K16" i="1" s="1"/>
  <c r="M16" i="1" s="1"/>
  <c r="I15" i="1"/>
  <c r="K15" i="1" s="1"/>
  <c r="M15" i="1" s="1"/>
  <c r="I14" i="1"/>
  <c r="K14" i="1" s="1"/>
  <c r="M14" i="1" s="1"/>
  <c r="I13" i="1"/>
  <c r="K13" i="1" s="1"/>
  <c r="M13" i="1" s="1"/>
  <c r="I12" i="1"/>
  <c r="K12" i="1" s="1"/>
  <c r="M12" i="1" s="1"/>
  <c r="I11" i="1"/>
  <c r="K11" i="1" s="1"/>
  <c r="M11" i="1" s="1"/>
  <c r="I10" i="1"/>
  <c r="K10" i="1" s="1"/>
  <c r="M10" i="1" s="1"/>
  <c r="I9" i="1"/>
  <c r="K9" i="1" s="1"/>
  <c r="M9" i="1" s="1"/>
  <c r="I8" i="1"/>
  <c r="K8" i="1" s="1"/>
  <c r="M8" i="1" s="1"/>
  <c r="I7" i="1"/>
  <c r="H22" i="1"/>
  <c r="H21" i="1"/>
  <c r="J21" i="1" s="1"/>
  <c r="L21" i="1" s="1"/>
  <c r="H20" i="1"/>
  <c r="H19" i="1"/>
  <c r="J19" i="1" s="1"/>
  <c r="L19" i="1" s="1"/>
  <c r="H18" i="1"/>
  <c r="H17" i="1"/>
  <c r="J17" i="1" s="1"/>
  <c r="L17" i="1" s="1"/>
  <c r="H16" i="1"/>
  <c r="H15" i="1"/>
  <c r="J15" i="1" s="1"/>
  <c r="L15" i="1" s="1"/>
  <c r="H14" i="1"/>
  <c r="H13" i="1"/>
  <c r="J13" i="1" s="1"/>
  <c r="L13" i="1" s="1"/>
  <c r="H12" i="1"/>
  <c r="H11" i="1"/>
  <c r="J11" i="1" s="1"/>
  <c r="L11" i="1" s="1"/>
  <c r="H10" i="1"/>
  <c r="H9" i="1"/>
  <c r="J9" i="1" s="1"/>
  <c r="L9" i="1" s="1"/>
  <c r="H8" i="1"/>
  <c r="H7" i="1"/>
</calcChain>
</file>

<file path=xl/sharedStrings.xml><?xml version="1.0" encoding="utf-8"?>
<sst xmlns="http://schemas.openxmlformats.org/spreadsheetml/2006/main" count="156" uniqueCount="53">
  <si>
    <t>Bits</t>
  </si>
  <si>
    <t>b1</t>
  </si>
  <si>
    <t>b2</t>
  </si>
  <si>
    <t>b3</t>
  </si>
  <si>
    <t>b4</t>
  </si>
  <si>
    <t>Valores obtidos (V)</t>
  </si>
  <si>
    <t>Rf=2R</t>
  </si>
  <si>
    <t>Rf=4R</t>
  </si>
  <si>
    <t>Valores teóricos (V)</t>
  </si>
  <si>
    <t>Desvios (%)</t>
  </si>
  <si>
    <t>V0</t>
  </si>
  <si>
    <t>VREF (V)</t>
  </si>
  <si>
    <t>Desvios</t>
  </si>
  <si>
    <t>Variar Rf</t>
  </si>
  <si>
    <t>Variar R1 ou R4</t>
  </si>
  <si>
    <t>R1=R</t>
  </si>
  <si>
    <t>R4=R</t>
  </si>
  <si>
    <t>Slope</t>
  </si>
  <si>
    <t>x1 (us)</t>
  </si>
  <si>
    <t>y1 (V)</t>
  </si>
  <si>
    <t>x2 (us)</t>
  </si>
  <si>
    <t>y2 (V)</t>
  </si>
  <si>
    <t>Desvio</t>
  </si>
  <si>
    <t>Declive (V/us)</t>
  </si>
  <si>
    <t>Declive teórico (V/us)</t>
  </si>
  <si>
    <t>Desvio (%)</t>
  </si>
  <si>
    <t>Settling time, ts (us)</t>
  </si>
  <si>
    <t>ts teorico (us)</t>
  </si>
  <si>
    <t>Subida</t>
  </si>
  <si>
    <t>Descida</t>
  </si>
  <si>
    <t>f=100 kHz, terça</t>
  </si>
  <si>
    <t>f=100 kHz, sexta</t>
  </si>
  <si>
    <t>f=50 kHz, sexta</t>
  </si>
  <si>
    <t>Picos de tensão</t>
  </si>
  <si>
    <t>Vmax</t>
  </si>
  <si>
    <t>Vmin</t>
  </si>
  <si>
    <t>Amplitude</t>
  </si>
  <si>
    <t>Vtop</t>
  </si>
  <si>
    <t>Vbase</t>
  </si>
  <si>
    <t>V'max</t>
  </si>
  <si>
    <t>V'min</t>
  </si>
  <si>
    <t>Picos</t>
  </si>
  <si>
    <t>A</t>
  </si>
  <si>
    <t>B</t>
  </si>
  <si>
    <t>Overshoot</t>
  </si>
  <si>
    <t>Overshoot (%)</t>
  </si>
  <si>
    <t>C</t>
  </si>
  <si>
    <t>D</t>
  </si>
  <si>
    <t>Preshoot</t>
  </si>
  <si>
    <t>Preshoot (%)</t>
  </si>
  <si>
    <t>Valor teórico</t>
  </si>
  <si>
    <t>Diferenças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</si>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</sst>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"/>
    <numFmt numFmtId="166" formatCode="0.000"/>
    <numFmt numFmtId="167" formatCode="0.0000"/>
    <numFmt numFmtId="168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1" applyNumberFormat="1" applyFont="1"/>
    <xf numFmtId="0" fontId="2" fillId="4" borderId="0" xfId="0" applyFont="1" applyFill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5D6E-9CF9-4487-BCBD-D96E6FFF1982}">
  <dimension ref="A1:AC65"/>
  <sheetViews>
    <sheetView tabSelected="1" topLeftCell="L1" zoomScale="90" zoomScaleNormal="90" workbookViewId="0">
      <selection activeCell="U6" sqref="U6:X22"/>
    </sheetView>
  </sheetViews>
  <sheetFormatPr defaultRowHeight="15" x14ac:dyDescent="0.25"/>
  <cols>
    <col min="1" max="1" width="18.5703125" customWidth="1"/>
    <col min="6" max="6" width="13.5703125" customWidth="1"/>
    <col min="8" max="8" width="10.5703125" customWidth="1"/>
    <col min="9" max="9" width="10.42578125" customWidth="1"/>
    <col min="11" max="11" width="13.85546875" customWidth="1"/>
    <col min="16" max="16" width="13.85546875" customWidth="1"/>
    <col min="26" max="26" width="13.28515625" customWidth="1"/>
  </cols>
  <sheetData>
    <row r="1" spans="1:20" x14ac:dyDescent="0.25">
      <c r="A1" t="s">
        <v>11</v>
      </c>
      <c r="B1">
        <v>5</v>
      </c>
    </row>
    <row r="2" spans="1:20" x14ac:dyDescent="0.25">
      <c r="P2" t="s">
        <v>50</v>
      </c>
    </row>
    <row r="3" spans="1:20" x14ac:dyDescent="0.25">
      <c r="A3" s="6" t="s">
        <v>13</v>
      </c>
      <c r="B3" t="s">
        <v>0</v>
      </c>
      <c r="F3" t="s">
        <v>5</v>
      </c>
      <c r="H3" t="s">
        <v>8</v>
      </c>
      <c r="J3" t="s">
        <v>12</v>
      </c>
      <c r="L3" t="s">
        <v>9</v>
      </c>
      <c r="P3">
        <f>(2/3)*(5/16)</f>
        <v>0.20833333333333331</v>
      </c>
      <c r="Q3">
        <f>(4/3)*(5/16)</f>
        <v>0.41666666666666663</v>
      </c>
    </row>
    <row r="4" spans="1:20" x14ac:dyDescent="0.25">
      <c r="O4" t="s">
        <v>51</v>
      </c>
      <c r="Q4" t="s">
        <v>12</v>
      </c>
      <c r="S4" t="s">
        <v>9</v>
      </c>
    </row>
    <row r="5" spans="1:20" x14ac:dyDescent="0.25">
      <c r="F5" s="1" t="s">
        <v>6</v>
      </c>
      <c r="G5" s="2" t="s">
        <v>7</v>
      </c>
      <c r="H5" s="1" t="s">
        <v>6</v>
      </c>
      <c r="I5" s="2" t="s">
        <v>7</v>
      </c>
      <c r="J5" s="1" t="s">
        <v>6</v>
      </c>
      <c r="K5" s="2" t="s">
        <v>7</v>
      </c>
      <c r="L5" s="1" t="s">
        <v>6</v>
      </c>
      <c r="M5" s="2" t="s">
        <v>7</v>
      </c>
      <c r="O5" s="1" t="s">
        <v>6</v>
      </c>
      <c r="P5" s="2" t="s">
        <v>7</v>
      </c>
      <c r="Q5" s="1" t="s">
        <v>6</v>
      </c>
      <c r="R5" s="2" t="s">
        <v>7</v>
      </c>
      <c r="S5" s="1" t="s">
        <v>6</v>
      </c>
      <c r="T5" s="2" t="s">
        <v>7</v>
      </c>
    </row>
    <row r="6" spans="1:20" x14ac:dyDescent="0.25">
      <c r="B6" t="s">
        <v>1</v>
      </c>
      <c r="C6" t="s">
        <v>2</v>
      </c>
      <c r="D6" t="s">
        <v>3</v>
      </c>
      <c r="E6" t="s">
        <v>4</v>
      </c>
      <c r="F6" t="s">
        <v>10</v>
      </c>
      <c r="G6" t="s">
        <v>10</v>
      </c>
      <c r="H6" t="s">
        <v>10</v>
      </c>
      <c r="I6" t="s">
        <v>10</v>
      </c>
    </row>
    <row r="7" spans="1:20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-(2/3)*$B$1*(B7+2*C7+4*D7+8*E7)/16</f>
        <v>0</v>
      </c>
      <c r="I7">
        <f>-(4/3)*$B$1*(B7+2*C7+4*D7+8*E7)/16</f>
        <v>0</v>
      </c>
      <c r="J7" s="5">
        <v>0</v>
      </c>
      <c r="K7" s="5">
        <v>0</v>
      </c>
      <c r="L7" s="4">
        <f>J7*100</f>
        <v>0</v>
      </c>
      <c r="M7" s="4">
        <f>K7*100</f>
        <v>0</v>
      </c>
      <c r="O7" t="s">
        <v>52</v>
      </c>
      <c r="P7" t="s">
        <v>52</v>
      </c>
      <c r="Q7" t="s">
        <v>52</v>
      </c>
      <c r="R7" t="s">
        <v>52</v>
      </c>
      <c r="S7" t="s">
        <v>52</v>
      </c>
      <c r="T7" t="s">
        <v>52</v>
      </c>
    </row>
    <row r="8" spans="1:20" x14ac:dyDescent="0.25">
      <c r="B8">
        <v>1</v>
      </c>
      <c r="C8">
        <v>0</v>
      </c>
      <c r="D8">
        <v>0</v>
      </c>
      <c r="E8">
        <v>0</v>
      </c>
      <c r="F8">
        <v>-0.20624999999999999</v>
      </c>
      <c r="G8">
        <v>-0.45</v>
      </c>
      <c r="H8" s="3">
        <f t="shared" ref="H8:H22" si="0">-(2/3)*$B$1*(B8+2*C8+4*D8+8*E8)/16</f>
        <v>-0.20833333333333331</v>
      </c>
      <c r="I8" s="3">
        <f t="shared" ref="I8:I22" si="1">-(4/3)*$B$1*(B8+2*C8+4*D8+8*E8)/16</f>
        <v>-0.41666666666666663</v>
      </c>
      <c r="J8" s="5">
        <f>(F8-H8)/H8</f>
        <v>-9.9999999999999655E-3</v>
      </c>
      <c r="K8" s="5">
        <f>(G8-I8)/I8</f>
        <v>8.0000000000000127E-2</v>
      </c>
      <c r="L8" s="4">
        <f t="shared" ref="L8:L22" si="2">J8*100</f>
        <v>-0.99999999999999656</v>
      </c>
      <c r="M8" s="4">
        <f t="shared" ref="M8:M22" si="3">K8*100</f>
        <v>8.0000000000000124</v>
      </c>
      <c r="O8" s="10">
        <f>F7-F8</f>
        <v>0.20624999999999999</v>
      </c>
      <c r="P8" s="10">
        <f>G7-G8</f>
        <v>0.45</v>
      </c>
      <c r="Q8" s="9">
        <f>(O8-$P$3)/$P$3</f>
        <v>-9.9999999999999655E-3</v>
      </c>
      <c r="R8" s="9">
        <f>(P8-$Q$3)/$Q$3</f>
        <v>8.0000000000000127E-2</v>
      </c>
      <c r="S8">
        <f>Q8*100</f>
        <v>-0.99999999999999656</v>
      </c>
      <c r="T8">
        <f>R8*100</f>
        <v>8.0000000000000124</v>
      </c>
    </row>
    <row r="9" spans="1:20" x14ac:dyDescent="0.25">
      <c r="B9">
        <v>0</v>
      </c>
      <c r="C9">
        <v>1</v>
      </c>
      <c r="D9">
        <v>0</v>
      </c>
      <c r="E9">
        <v>0</v>
      </c>
      <c r="F9">
        <v>-0.41875000000000001</v>
      </c>
      <c r="G9">
        <v>-0.82499999999999996</v>
      </c>
      <c r="H9" s="3">
        <f t="shared" si="0"/>
        <v>-0.41666666666666663</v>
      </c>
      <c r="I9" s="3">
        <f t="shared" si="1"/>
        <v>-0.83333333333333326</v>
      </c>
      <c r="J9" s="5">
        <f t="shared" ref="J9:J22" si="4">(F9-H9)/H9</f>
        <v>5.0000000000001163E-3</v>
      </c>
      <c r="K9" s="5">
        <f t="shared" ref="K9:K22" si="5">(G9-I9)/I9</f>
        <v>-9.9999999999999655E-3</v>
      </c>
      <c r="L9" s="4">
        <f t="shared" si="2"/>
        <v>0.50000000000001166</v>
      </c>
      <c r="M9" s="4">
        <f t="shared" si="3"/>
        <v>-0.99999999999999656</v>
      </c>
      <c r="O9" s="10">
        <f t="shared" ref="O9:O22" si="6">F8-F9</f>
        <v>0.21250000000000002</v>
      </c>
      <c r="P9" s="10">
        <f t="shared" ref="P9:P22" si="7">G8-G9</f>
        <v>0.37499999999999994</v>
      </c>
      <c r="Q9" s="9">
        <f t="shared" ref="Q9:Q22" si="8">(O9-$P$3)/$P$3</f>
        <v>2.0000000000000198E-2</v>
      </c>
      <c r="R9" s="9">
        <f t="shared" ref="R9:R22" si="9">(P9-$Q$3)/$Q$3</f>
        <v>-0.10000000000000005</v>
      </c>
      <c r="S9">
        <f t="shared" ref="S9:S22" si="10">Q9*100</f>
        <v>2.00000000000002</v>
      </c>
      <c r="T9">
        <f t="shared" ref="T9:T22" si="11">R9*100</f>
        <v>-10.000000000000005</v>
      </c>
    </row>
    <row r="10" spans="1:20" x14ac:dyDescent="0.25">
      <c r="B10">
        <v>1</v>
      </c>
      <c r="C10">
        <v>1</v>
      </c>
      <c r="D10">
        <v>0</v>
      </c>
      <c r="E10">
        <v>0</v>
      </c>
      <c r="F10">
        <v>-0.625</v>
      </c>
      <c r="G10">
        <v>-1.2625</v>
      </c>
      <c r="H10" s="3">
        <f t="shared" si="0"/>
        <v>-0.625</v>
      </c>
      <c r="I10" s="3">
        <f t="shared" si="1"/>
        <v>-1.25</v>
      </c>
      <c r="J10" s="5">
        <f t="shared" si="4"/>
        <v>0</v>
      </c>
      <c r="K10" s="5">
        <f t="shared" si="5"/>
        <v>9.9999999999999638E-3</v>
      </c>
      <c r="L10" s="4">
        <f t="shared" si="2"/>
        <v>0</v>
      </c>
      <c r="M10" s="4">
        <f t="shared" si="3"/>
        <v>0.99999999999999634</v>
      </c>
      <c r="O10" s="10">
        <f t="shared" si="6"/>
        <v>0.20624999999999999</v>
      </c>
      <c r="P10" s="10">
        <f t="shared" si="7"/>
        <v>0.4375</v>
      </c>
      <c r="Q10" s="9">
        <f t="shared" si="8"/>
        <v>-9.9999999999999655E-3</v>
      </c>
      <c r="R10" s="9">
        <f t="shared" si="9"/>
        <v>5.0000000000000093E-2</v>
      </c>
      <c r="S10">
        <f t="shared" si="10"/>
        <v>-0.99999999999999656</v>
      </c>
      <c r="T10">
        <f t="shared" si="11"/>
        <v>5.0000000000000089</v>
      </c>
    </row>
    <row r="11" spans="1:20" x14ac:dyDescent="0.25">
      <c r="B11">
        <v>0</v>
      </c>
      <c r="C11">
        <v>0</v>
      </c>
      <c r="D11">
        <v>1</v>
      </c>
      <c r="E11">
        <v>0</v>
      </c>
      <c r="F11">
        <v>-0.84375</v>
      </c>
      <c r="G11">
        <v>-1.6875</v>
      </c>
      <c r="H11" s="3">
        <f t="shared" si="0"/>
        <v>-0.83333333333333326</v>
      </c>
      <c r="I11" s="3">
        <f t="shared" si="1"/>
        <v>-1.6666666666666665</v>
      </c>
      <c r="J11" s="5">
        <f t="shared" si="4"/>
        <v>1.2500000000000089E-2</v>
      </c>
      <c r="K11" s="5">
        <f t="shared" si="5"/>
        <v>1.2500000000000089E-2</v>
      </c>
      <c r="L11" s="4">
        <f t="shared" si="2"/>
        <v>1.2500000000000089</v>
      </c>
      <c r="M11" s="4">
        <f t="shared" si="3"/>
        <v>1.2500000000000089</v>
      </c>
      <c r="O11" s="10">
        <f t="shared" si="6"/>
        <v>0.21875</v>
      </c>
      <c r="P11" s="10">
        <f t="shared" si="7"/>
        <v>0.42500000000000004</v>
      </c>
      <c r="Q11" s="9">
        <f t="shared" si="8"/>
        <v>5.0000000000000093E-2</v>
      </c>
      <c r="R11" s="9">
        <f t="shared" si="9"/>
        <v>2.0000000000000198E-2</v>
      </c>
      <c r="S11">
        <f t="shared" si="10"/>
        <v>5.0000000000000089</v>
      </c>
      <c r="T11">
        <f t="shared" si="11"/>
        <v>2.00000000000002</v>
      </c>
    </row>
    <row r="12" spans="1:20" x14ac:dyDescent="0.25">
      <c r="B12">
        <v>1</v>
      </c>
      <c r="C12">
        <v>0</v>
      </c>
      <c r="D12">
        <v>1</v>
      </c>
      <c r="E12">
        <v>0</v>
      </c>
      <c r="F12">
        <v>-1.0625</v>
      </c>
      <c r="G12">
        <v>-2.1</v>
      </c>
      <c r="H12" s="3">
        <f t="shared" si="0"/>
        <v>-1.0416666666666665</v>
      </c>
      <c r="I12" s="3">
        <f t="shared" si="1"/>
        <v>-2.083333333333333</v>
      </c>
      <c r="J12" s="5">
        <f t="shared" si="4"/>
        <v>2.0000000000000146E-2</v>
      </c>
      <c r="K12" s="5">
        <f t="shared" si="5"/>
        <v>8.0000000000001858E-3</v>
      </c>
      <c r="L12" s="4">
        <f t="shared" si="2"/>
        <v>2.0000000000000147</v>
      </c>
      <c r="M12" s="4">
        <f t="shared" si="3"/>
        <v>0.80000000000001859</v>
      </c>
      <c r="O12" s="10">
        <f t="shared" si="6"/>
        <v>0.21875</v>
      </c>
      <c r="P12" s="10">
        <f t="shared" si="7"/>
        <v>0.41250000000000009</v>
      </c>
      <c r="Q12" s="9">
        <f t="shared" si="8"/>
        <v>5.0000000000000093E-2</v>
      </c>
      <c r="R12" s="9">
        <f t="shared" si="9"/>
        <v>-9.9999999999996984E-3</v>
      </c>
      <c r="S12">
        <f t="shared" si="10"/>
        <v>5.0000000000000089</v>
      </c>
      <c r="T12">
        <f t="shared" si="11"/>
        <v>-0.9999999999999698</v>
      </c>
    </row>
    <row r="13" spans="1:20" x14ac:dyDescent="0.25">
      <c r="B13">
        <v>0</v>
      </c>
      <c r="C13">
        <v>1</v>
      </c>
      <c r="D13">
        <v>1</v>
      </c>
      <c r="E13">
        <v>0</v>
      </c>
      <c r="F13">
        <v>-1.26875</v>
      </c>
      <c r="G13">
        <v>-2.5125000000000002</v>
      </c>
      <c r="H13" s="3">
        <f t="shared" si="0"/>
        <v>-1.25</v>
      </c>
      <c r="I13" s="3">
        <f t="shared" si="1"/>
        <v>-2.5</v>
      </c>
      <c r="J13" s="5">
        <f t="shared" si="4"/>
        <v>1.5000000000000036E-2</v>
      </c>
      <c r="K13" s="5">
        <f t="shared" si="5"/>
        <v>5.0000000000000712E-3</v>
      </c>
      <c r="L13" s="4">
        <f t="shared" si="2"/>
        <v>1.5000000000000036</v>
      </c>
      <c r="M13" s="4">
        <f t="shared" si="3"/>
        <v>0.50000000000000711</v>
      </c>
      <c r="O13" s="10">
        <f t="shared" si="6"/>
        <v>0.20625000000000004</v>
      </c>
      <c r="P13" s="10">
        <f t="shared" si="7"/>
        <v>0.41250000000000009</v>
      </c>
      <c r="Q13" s="9">
        <f t="shared" si="8"/>
        <v>-9.9999999999996984E-3</v>
      </c>
      <c r="R13" s="9">
        <f t="shared" si="9"/>
        <v>-9.9999999999996984E-3</v>
      </c>
      <c r="S13">
        <f t="shared" si="10"/>
        <v>-0.9999999999999698</v>
      </c>
      <c r="T13">
        <f t="shared" si="11"/>
        <v>-0.9999999999999698</v>
      </c>
    </row>
    <row r="14" spans="1:20" x14ac:dyDescent="0.25">
      <c r="B14">
        <v>1</v>
      </c>
      <c r="C14">
        <v>1</v>
      </c>
      <c r="D14">
        <v>1</v>
      </c>
      <c r="E14">
        <v>0</v>
      </c>
      <c r="F14">
        <v>-1.4750000000000001</v>
      </c>
      <c r="G14">
        <v>-2.95</v>
      </c>
      <c r="H14" s="3">
        <f t="shared" si="0"/>
        <v>-1.4583333333333333</v>
      </c>
      <c r="I14" s="3">
        <f t="shared" si="1"/>
        <v>-2.9166666666666665</v>
      </c>
      <c r="J14" s="5">
        <f t="shared" si="4"/>
        <v>1.1428571428571541E-2</v>
      </c>
      <c r="K14" s="5">
        <f t="shared" si="5"/>
        <v>1.1428571428571541E-2</v>
      </c>
      <c r="L14" s="4">
        <f t="shared" si="2"/>
        <v>1.1428571428571541</v>
      </c>
      <c r="M14" s="4">
        <f t="shared" si="3"/>
        <v>1.1428571428571541</v>
      </c>
      <c r="O14" s="10">
        <f t="shared" si="6"/>
        <v>0.20625000000000004</v>
      </c>
      <c r="P14" s="10">
        <f t="shared" si="7"/>
        <v>0.4375</v>
      </c>
      <c r="Q14" s="9">
        <f t="shared" si="8"/>
        <v>-9.9999999999996984E-3</v>
      </c>
      <c r="R14" s="9">
        <f t="shared" si="9"/>
        <v>5.0000000000000093E-2</v>
      </c>
      <c r="S14">
        <f t="shared" si="10"/>
        <v>-0.9999999999999698</v>
      </c>
      <c r="T14">
        <f t="shared" si="11"/>
        <v>5.0000000000000089</v>
      </c>
    </row>
    <row r="15" spans="1:20" x14ac:dyDescent="0.25">
      <c r="B15">
        <v>0</v>
      </c>
      <c r="C15">
        <v>0</v>
      </c>
      <c r="D15">
        <v>0</v>
      </c>
      <c r="E15">
        <v>1</v>
      </c>
      <c r="F15">
        <v>-1.64375</v>
      </c>
      <c r="G15">
        <v>-3.2625000000000002</v>
      </c>
      <c r="H15" s="3">
        <f t="shared" si="0"/>
        <v>-1.6666666666666665</v>
      </c>
      <c r="I15" s="3">
        <f t="shared" si="1"/>
        <v>-3.333333333333333</v>
      </c>
      <c r="J15" s="5">
        <f t="shared" si="4"/>
        <v>-1.3749999999999886E-2</v>
      </c>
      <c r="K15" s="5">
        <f t="shared" si="5"/>
        <v>-2.1249999999999859E-2</v>
      </c>
      <c r="L15" s="4">
        <f t="shared" si="2"/>
        <v>-1.3749999999999885</v>
      </c>
      <c r="M15" s="4">
        <f t="shared" si="3"/>
        <v>-2.1249999999999858</v>
      </c>
      <c r="O15" s="10">
        <f t="shared" si="6"/>
        <v>0.16874999999999996</v>
      </c>
      <c r="P15" s="10">
        <f t="shared" si="7"/>
        <v>0.3125</v>
      </c>
      <c r="Q15" s="9">
        <f t="shared" si="8"/>
        <v>-0.19000000000000014</v>
      </c>
      <c r="R15" s="9">
        <f t="shared" si="9"/>
        <v>-0.24999999999999994</v>
      </c>
      <c r="S15">
        <f t="shared" si="10"/>
        <v>-19.000000000000014</v>
      </c>
      <c r="T15">
        <f t="shared" si="11"/>
        <v>-24.999999999999993</v>
      </c>
    </row>
    <row r="16" spans="1:20" x14ac:dyDescent="0.25">
      <c r="B16">
        <v>1</v>
      </c>
      <c r="C16">
        <v>0</v>
      </c>
      <c r="D16">
        <v>0</v>
      </c>
      <c r="E16">
        <v>1</v>
      </c>
      <c r="F16">
        <v>-1.85625</v>
      </c>
      <c r="G16">
        <v>-3.7</v>
      </c>
      <c r="H16" s="3">
        <f t="shared" si="0"/>
        <v>-1.8749999999999998</v>
      </c>
      <c r="I16" s="3">
        <f t="shared" si="1"/>
        <v>-3.7499999999999996</v>
      </c>
      <c r="J16" s="5">
        <f t="shared" si="4"/>
        <v>-9.9999999999999065E-3</v>
      </c>
      <c r="K16" s="5">
        <f t="shared" si="5"/>
        <v>-1.3333333333333169E-2</v>
      </c>
      <c r="L16" s="4">
        <f t="shared" si="2"/>
        <v>-0.99999999999999067</v>
      </c>
      <c r="M16" s="4">
        <f t="shared" si="3"/>
        <v>-1.3333333333333171</v>
      </c>
      <c r="O16" s="10">
        <f t="shared" si="6"/>
        <v>0.21249999999999991</v>
      </c>
      <c r="P16" s="10">
        <f t="shared" si="7"/>
        <v>0.4375</v>
      </c>
      <c r="Q16" s="9">
        <f t="shared" si="8"/>
        <v>1.9999999999999664E-2</v>
      </c>
      <c r="R16" s="9">
        <f t="shared" si="9"/>
        <v>5.0000000000000093E-2</v>
      </c>
      <c r="S16">
        <f t="shared" si="10"/>
        <v>1.9999999999999665</v>
      </c>
      <c r="T16">
        <f t="shared" si="11"/>
        <v>5.0000000000000089</v>
      </c>
    </row>
    <row r="17" spans="1:20" x14ac:dyDescent="0.25">
      <c r="B17">
        <v>0</v>
      </c>
      <c r="C17">
        <v>1</v>
      </c>
      <c r="D17">
        <v>0</v>
      </c>
      <c r="E17">
        <v>1</v>
      </c>
      <c r="F17">
        <v>-2.0687500000000001</v>
      </c>
      <c r="G17">
        <v>-4.1375000000000002</v>
      </c>
      <c r="H17" s="3">
        <f t="shared" si="0"/>
        <v>-2.083333333333333</v>
      </c>
      <c r="I17" s="3">
        <f t="shared" si="1"/>
        <v>-4.1666666666666661</v>
      </c>
      <c r="J17" s="5">
        <f t="shared" si="4"/>
        <v>-6.9999999999998163E-3</v>
      </c>
      <c r="K17" s="5">
        <f t="shared" si="5"/>
        <v>-6.9999999999998163E-3</v>
      </c>
      <c r="L17" s="4">
        <f t="shared" si="2"/>
        <v>-0.69999999999998164</v>
      </c>
      <c r="M17" s="4">
        <f t="shared" si="3"/>
        <v>-0.69999999999998164</v>
      </c>
      <c r="O17" s="10">
        <f t="shared" si="6"/>
        <v>0.21250000000000013</v>
      </c>
      <c r="P17" s="10">
        <f t="shared" si="7"/>
        <v>0.4375</v>
      </c>
      <c r="Q17" s="9">
        <f t="shared" si="8"/>
        <v>2.0000000000000729E-2</v>
      </c>
      <c r="R17" s="9">
        <f t="shared" si="9"/>
        <v>5.0000000000000093E-2</v>
      </c>
      <c r="S17">
        <f t="shared" si="10"/>
        <v>2.0000000000000728</v>
      </c>
      <c r="T17">
        <f t="shared" si="11"/>
        <v>5.0000000000000089</v>
      </c>
    </row>
    <row r="18" spans="1:20" x14ac:dyDescent="0.25">
      <c r="B18">
        <v>1</v>
      </c>
      <c r="C18">
        <v>1</v>
      </c>
      <c r="D18">
        <v>0</v>
      </c>
      <c r="E18">
        <v>1</v>
      </c>
      <c r="F18">
        <v>-2.2749999999999999</v>
      </c>
      <c r="G18">
        <v>-4.5625</v>
      </c>
      <c r="H18" s="3">
        <f t="shared" si="0"/>
        <v>-2.2916666666666665</v>
      </c>
      <c r="I18" s="3">
        <f t="shared" si="1"/>
        <v>-4.583333333333333</v>
      </c>
      <c r="J18" s="5">
        <f t="shared" si="4"/>
        <v>-7.2727272727272476E-3</v>
      </c>
      <c r="K18" s="5">
        <f t="shared" si="5"/>
        <v>-4.545454545454481E-3</v>
      </c>
      <c r="L18" s="4">
        <f t="shared" si="2"/>
        <v>-0.72727272727272474</v>
      </c>
      <c r="M18" s="4">
        <f t="shared" si="3"/>
        <v>-0.45454545454544809</v>
      </c>
      <c r="O18" s="10">
        <f t="shared" si="6"/>
        <v>0.20624999999999982</v>
      </c>
      <c r="P18" s="10">
        <f t="shared" si="7"/>
        <v>0.42499999999999982</v>
      </c>
      <c r="Q18" s="9">
        <f t="shared" si="8"/>
        <v>-1.0000000000000765E-2</v>
      </c>
      <c r="R18" s="9">
        <f t="shared" si="9"/>
        <v>1.9999999999999664E-2</v>
      </c>
      <c r="S18">
        <f t="shared" si="10"/>
        <v>-1.0000000000000766</v>
      </c>
      <c r="T18">
        <f t="shared" si="11"/>
        <v>1.9999999999999665</v>
      </c>
    </row>
    <row r="19" spans="1:20" x14ac:dyDescent="0.25">
      <c r="B19">
        <v>0</v>
      </c>
      <c r="C19">
        <v>0</v>
      </c>
      <c r="D19">
        <v>1</v>
      </c>
      <c r="E19">
        <v>1</v>
      </c>
      <c r="F19">
        <v>-2.4624999999999999</v>
      </c>
      <c r="G19">
        <v>-4.9625000000000004</v>
      </c>
      <c r="H19" s="3">
        <f t="shared" si="0"/>
        <v>-2.5</v>
      </c>
      <c r="I19" s="3">
        <f t="shared" si="1"/>
        <v>-5</v>
      </c>
      <c r="J19" s="5">
        <f t="shared" si="4"/>
        <v>-1.5000000000000036E-2</v>
      </c>
      <c r="K19" s="5">
        <f t="shared" si="5"/>
        <v>-7.4999999999999286E-3</v>
      </c>
      <c r="L19" s="4">
        <f t="shared" si="2"/>
        <v>-1.5000000000000036</v>
      </c>
      <c r="M19" s="4">
        <f t="shared" si="3"/>
        <v>-0.74999999999999289</v>
      </c>
      <c r="O19" s="10">
        <f t="shared" si="6"/>
        <v>0.1875</v>
      </c>
      <c r="P19" s="10">
        <f t="shared" si="7"/>
        <v>0.40000000000000036</v>
      </c>
      <c r="Q19" s="9">
        <f t="shared" si="8"/>
        <v>-9.9999999999999922E-2</v>
      </c>
      <c r="R19" s="9">
        <f t="shared" si="9"/>
        <v>-3.9999999999999064E-2</v>
      </c>
      <c r="S19">
        <f t="shared" si="10"/>
        <v>-9.9999999999999929</v>
      </c>
      <c r="T19">
        <f t="shared" si="11"/>
        <v>-3.9999999999999063</v>
      </c>
    </row>
    <row r="20" spans="1:20" x14ac:dyDescent="0.25">
      <c r="B20">
        <v>1</v>
      </c>
      <c r="C20">
        <v>0</v>
      </c>
      <c r="D20">
        <v>1</v>
      </c>
      <c r="E20">
        <v>1</v>
      </c>
      <c r="F20">
        <v>-2.6875</v>
      </c>
      <c r="G20">
        <v>-5.375</v>
      </c>
      <c r="H20" s="3">
        <f t="shared" si="0"/>
        <v>-2.708333333333333</v>
      </c>
      <c r="I20" s="3">
        <f t="shared" si="1"/>
        <v>-5.4166666666666661</v>
      </c>
      <c r="J20" s="5">
        <f t="shared" si="4"/>
        <v>-7.6923076923075834E-3</v>
      </c>
      <c r="K20" s="5">
        <f t="shared" si="5"/>
        <v>-7.6923076923075834E-3</v>
      </c>
      <c r="L20" s="4">
        <f t="shared" si="2"/>
        <v>-0.76923076923075839</v>
      </c>
      <c r="M20" s="4">
        <f t="shared" si="3"/>
        <v>-0.76923076923075839</v>
      </c>
      <c r="O20" s="10">
        <f t="shared" si="6"/>
        <v>0.22500000000000009</v>
      </c>
      <c r="P20" s="10">
        <f t="shared" si="7"/>
        <v>0.41249999999999964</v>
      </c>
      <c r="Q20" s="9">
        <f t="shared" si="8"/>
        <v>8.0000000000000529E-2</v>
      </c>
      <c r="R20" s="9">
        <f t="shared" si="9"/>
        <v>-1.0000000000000765E-2</v>
      </c>
      <c r="S20">
        <f t="shared" si="10"/>
        <v>8.0000000000000533</v>
      </c>
      <c r="T20">
        <f t="shared" si="11"/>
        <v>-1.0000000000000766</v>
      </c>
    </row>
    <row r="21" spans="1:20" x14ac:dyDescent="0.25">
      <c r="B21">
        <v>0</v>
      </c>
      <c r="C21">
        <v>1</v>
      </c>
      <c r="D21">
        <v>1</v>
      </c>
      <c r="E21">
        <v>1</v>
      </c>
      <c r="F21">
        <v>-2.9375</v>
      </c>
      <c r="G21">
        <v>-5.7750000000000004</v>
      </c>
      <c r="H21" s="3">
        <f t="shared" si="0"/>
        <v>-2.9166666666666665</v>
      </c>
      <c r="I21" s="3">
        <f t="shared" si="1"/>
        <v>-5.833333333333333</v>
      </c>
      <c r="J21" s="5">
        <f t="shared" si="4"/>
        <v>7.1428571428571938E-3</v>
      </c>
      <c r="K21" s="5">
        <f t="shared" si="5"/>
        <v>-9.9999999999998892E-3</v>
      </c>
      <c r="L21" s="4">
        <f t="shared" si="2"/>
        <v>0.71428571428571941</v>
      </c>
      <c r="M21" s="4">
        <f t="shared" si="3"/>
        <v>-0.9999999999999889</v>
      </c>
      <c r="O21" s="10">
        <f t="shared" si="6"/>
        <v>0.25</v>
      </c>
      <c r="P21" s="10">
        <f t="shared" si="7"/>
        <v>0.40000000000000036</v>
      </c>
      <c r="Q21" s="9">
        <f t="shared" si="8"/>
        <v>0.20000000000000009</v>
      </c>
      <c r="R21" s="9">
        <f t="shared" si="9"/>
        <v>-3.9999999999999064E-2</v>
      </c>
      <c r="S21">
        <f t="shared" si="10"/>
        <v>20.000000000000011</v>
      </c>
      <c r="T21">
        <f t="shared" si="11"/>
        <v>-3.9999999999999063</v>
      </c>
    </row>
    <row r="22" spans="1:20" x14ac:dyDescent="0.25">
      <c r="B22">
        <v>1</v>
      </c>
      <c r="C22">
        <v>1</v>
      </c>
      <c r="D22">
        <v>1</v>
      </c>
      <c r="E22">
        <v>1</v>
      </c>
      <c r="F22">
        <v>-3.1375000000000002</v>
      </c>
      <c r="G22">
        <v>-6.2625000000000002</v>
      </c>
      <c r="H22" s="3">
        <f t="shared" si="0"/>
        <v>-3.1249999999999996</v>
      </c>
      <c r="I22" s="3">
        <f t="shared" si="1"/>
        <v>-6.2499999999999991</v>
      </c>
      <c r="J22" s="5">
        <f t="shared" si="4"/>
        <v>4.0000000000001996E-3</v>
      </c>
      <c r="K22" s="5">
        <f t="shared" si="5"/>
        <v>2.0000000000001709E-3</v>
      </c>
      <c r="L22" s="4">
        <f t="shared" si="2"/>
        <v>0.40000000000001995</v>
      </c>
      <c r="M22" s="4">
        <f t="shared" si="3"/>
        <v>0.20000000000001708</v>
      </c>
      <c r="O22" s="10">
        <f t="shared" si="6"/>
        <v>0.20000000000000018</v>
      </c>
      <c r="P22" s="10">
        <f t="shared" si="7"/>
        <v>0.48749999999999982</v>
      </c>
      <c r="Q22" s="9">
        <f t="shared" si="8"/>
        <v>-3.9999999999999064E-2</v>
      </c>
      <c r="R22" s="9">
        <f t="shared" si="9"/>
        <v>0.16999999999999968</v>
      </c>
      <c r="S22">
        <f t="shared" si="10"/>
        <v>-3.9999999999999063</v>
      </c>
      <c r="T22">
        <f t="shared" si="11"/>
        <v>16.999999999999968</v>
      </c>
    </row>
    <row r="24" spans="1:20" x14ac:dyDescent="0.25">
      <c r="F24" s="1" t="s">
        <v>15</v>
      </c>
      <c r="G24" s="2" t="s">
        <v>16</v>
      </c>
      <c r="H24" s="1" t="s">
        <v>15</v>
      </c>
      <c r="I24" s="2" t="s">
        <v>16</v>
      </c>
      <c r="J24" s="1" t="s">
        <v>15</v>
      </c>
      <c r="K24" s="2" t="s">
        <v>16</v>
      </c>
      <c r="L24" s="1" t="s">
        <v>15</v>
      </c>
      <c r="M24" s="2" t="s">
        <v>16</v>
      </c>
    </row>
    <row r="25" spans="1:20" x14ac:dyDescent="0.25">
      <c r="A25" s="6" t="s">
        <v>14</v>
      </c>
      <c r="B25" t="s">
        <v>1</v>
      </c>
      <c r="C25" t="s">
        <v>2</v>
      </c>
      <c r="D25" t="s">
        <v>3</v>
      </c>
      <c r="E25" t="s">
        <v>4</v>
      </c>
      <c r="F25" t="s">
        <v>10</v>
      </c>
      <c r="G25" t="s">
        <v>10</v>
      </c>
      <c r="H25" t="s">
        <v>10</v>
      </c>
      <c r="I25" t="s">
        <v>10</v>
      </c>
    </row>
    <row r="26" spans="1:20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>-(1/128)*$B$1*(16*B26+20*C26+42*D26+85*E26)</f>
        <v>0</v>
      </c>
      <c r="I26">
        <f>-(1/16)*$B$1*(B26+2*C26+4*D26+16*E26)</f>
        <v>0</v>
      </c>
      <c r="J26" s="5">
        <v>0</v>
      </c>
      <c r="K26" s="5">
        <v>0</v>
      </c>
      <c r="L26" s="7">
        <f>J26*100</f>
        <v>0</v>
      </c>
      <c r="M26" s="7">
        <f>K26*100</f>
        <v>0</v>
      </c>
    </row>
    <row r="27" spans="1:20" x14ac:dyDescent="0.25">
      <c r="B27">
        <v>1</v>
      </c>
      <c r="C27">
        <v>0</v>
      </c>
      <c r="D27">
        <v>0</v>
      </c>
      <c r="E27">
        <v>0</v>
      </c>
      <c r="F27">
        <v>-0.65</v>
      </c>
      <c r="G27">
        <v>-0.35</v>
      </c>
      <c r="H27">
        <f t="shared" ref="H27:H41" si="12">-(1/128)*$B$1*(16*B27+20*C27+42*D27+85*E27)</f>
        <v>-0.625</v>
      </c>
      <c r="I27">
        <f t="shared" ref="I27:I41" si="13">-(1/16)*$B$1*(B27+2*C27+4*D27+16*E27)</f>
        <v>-0.3125</v>
      </c>
      <c r="J27" s="5">
        <f>(F27-H27)/H27</f>
        <v>4.0000000000000036E-2</v>
      </c>
      <c r="K27" s="5">
        <f>(G27-I27)/I27</f>
        <v>0.11999999999999993</v>
      </c>
      <c r="L27" s="7">
        <f t="shared" ref="L27:L41" si="14">J27*100</f>
        <v>4.0000000000000036</v>
      </c>
      <c r="M27" s="7">
        <f t="shared" ref="M27:M41" si="15">K27*100</f>
        <v>11.999999999999993</v>
      </c>
    </row>
    <row r="28" spans="1:20" x14ac:dyDescent="0.25">
      <c r="B28">
        <v>0</v>
      </c>
      <c r="C28">
        <v>1</v>
      </c>
      <c r="D28">
        <v>0</v>
      </c>
      <c r="E28">
        <v>0</v>
      </c>
      <c r="F28">
        <v>-0.78749999999999998</v>
      </c>
      <c r="G28">
        <v>-0.61250000000000004</v>
      </c>
      <c r="H28">
        <f t="shared" si="12"/>
        <v>-0.78125</v>
      </c>
      <c r="I28">
        <f t="shared" si="13"/>
        <v>-0.625</v>
      </c>
      <c r="J28" s="5">
        <f t="shared" ref="J28:J41" si="16">(F28-H28)/H28</f>
        <v>7.9999999999999724E-3</v>
      </c>
      <c r="K28" s="5">
        <f t="shared" ref="K28:K41" si="17">(G28-I28)/I28</f>
        <v>-1.9999999999999928E-2</v>
      </c>
      <c r="L28" s="7">
        <f t="shared" si="14"/>
        <v>0.79999999999999727</v>
      </c>
      <c r="M28" s="7">
        <f t="shared" si="15"/>
        <v>-1.9999999999999927</v>
      </c>
    </row>
    <row r="29" spans="1:20" x14ac:dyDescent="0.25">
      <c r="B29">
        <v>1</v>
      </c>
      <c r="C29">
        <v>1</v>
      </c>
      <c r="D29">
        <v>0</v>
      </c>
      <c r="E29">
        <v>0</v>
      </c>
      <c r="F29">
        <v>-1.425</v>
      </c>
      <c r="G29">
        <v>-0.96250000000000002</v>
      </c>
      <c r="H29">
        <f t="shared" si="12"/>
        <v>-1.40625</v>
      </c>
      <c r="I29">
        <f t="shared" si="13"/>
        <v>-0.9375</v>
      </c>
      <c r="J29" s="5">
        <f t="shared" si="16"/>
        <v>1.3333333333333365E-2</v>
      </c>
      <c r="K29" s="5">
        <f t="shared" si="17"/>
        <v>2.6666666666666689E-2</v>
      </c>
      <c r="L29" s="7">
        <f t="shared" si="14"/>
        <v>1.3333333333333366</v>
      </c>
      <c r="M29" s="7">
        <f t="shared" si="15"/>
        <v>2.6666666666666687</v>
      </c>
    </row>
    <row r="30" spans="1:20" x14ac:dyDescent="0.25">
      <c r="B30">
        <v>0</v>
      </c>
      <c r="C30">
        <v>0</v>
      </c>
      <c r="D30">
        <v>1</v>
      </c>
      <c r="E30">
        <v>0</v>
      </c>
      <c r="F30">
        <v>-1.65</v>
      </c>
      <c r="G30">
        <v>-1.25</v>
      </c>
      <c r="H30">
        <f t="shared" si="12"/>
        <v>-1.640625</v>
      </c>
      <c r="I30">
        <f t="shared" si="13"/>
        <v>-1.25</v>
      </c>
      <c r="J30" s="5">
        <f t="shared" si="16"/>
        <v>5.7142857142856605E-3</v>
      </c>
      <c r="K30" s="5">
        <f t="shared" si="17"/>
        <v>0</v>
      </c>
      <c r="L30" s="7">
        <f t="shared" si="14"/>
        <v>0.57142857142856607</v>
      </c>
      <c r="M30" s="7">
        <f t="shared" si="15"/>
        <v>0</v>
      </c>
    </row>
    <row r="31" spans="1:20" x14ac:dyDescent="0.25">
      <c r="B31">
        <v>1</v>
      </c>
      <c r="C31">
        <v>0</v>
      </c>
      <c r="D31">
        <v>1</v>
      </c>
      <c r="E31">
        <v>0</v>
      </c>
      <c r="F31">
        <v>-2.2625000000000002</v>
      </c>
      <c r="G31">
        <v>-1.575</v>
      </c>
      <c r="H31">
        <f t="shared" si="12"/>
        <v>-2.265625</v>
      </c>
      <c r="I31">
        <f t="shared" si="13"/>
        <v>-1.5625</v>
      </c>
      <c r="J31" s="5">
        <f t="shared" si="16"/>
        <v>-1.3793103448275078E-3</v>
      </c>
      <c r="K31" s="5">
        <f t="shared" si="17"/>
        <v>7.9999999999999724E-3</v>
      </c>
      <c r="L31" s="7">
        <f t="shared" si="14"/>
        <v>-0.13793103448275079</v>
      </c>
      <c r="M31" s="7">
        <f t="shared" si="15"/>
        <v>0.79999999999999727</v>
      </c>
    </row>
    <row r="32" spans="1:20" x14ac:dyDescent="0.25">
      <c r="B32">
        <v>0</v>
      </c>
      <c r="C32">
        <v>1</v>
      </c>
      <c r="D32">
        <v>1</v>
      </c>
      <c r="E32">
        <v>0</v>
      </c>
      <c r="F32">
        <v>-2.4249999999999998</v>
      </c>
      <c r="G32">
        <v>-1.9</v>
      </c>
      <c r="H32">
        <f t="shared" si="12"/>
        <v>-2.421875</v>
      </c>
      <c r="I32">
        <f t="shared" si="13"/>
        <v>-1.875</v>
      </c>
      <c r="J32" s="5">
        <f t="shared" si="16"/>
        <v>1.290322580645088E-3</v>
      </c>
      <c r="K32" s="5">
        <f t="shared" si="17"/>
        <v>1.3333333333333286E-2</v>
      </c>
      <c r="L32" s="7">
        <f t="shared" si="14"/>
        <v>0.1290322580645088</v>
      </c>
      <c r="M32" s="7">
        <f t="shared" si="15"/>
        <v>1.3333333333333286</v>
      </c>
    </row>
    <row r="33" spans="1:29" x14ac:dyDescent="0.25">
      <c r="B33">
        <v>1</v>
      </c>
      <c r="C33">
        <v>1</v>
      </c>
      <c r="D33">
        <v>1</v>
      </c>
      <c r="E33">
        <v>0</v>
      </c>
      <c r="F33">
        <v>-3.05</v>
      </c>
      <c r="G33">
        <v>-2.2124999999999999</v>
      </c>
      <c r="H33">
        <f t="shared" si="12"/>
        <v>-3.046875</v>
      </c>
      <c r="I33">
        <f t="shared" si="13"/>
        <v>-2.1875</v>
      </c>
      <c r="J33" s="5">
        <f t="shared" si="16"/>
        <v>1.0256410256409673E-3</v>
      </c>
      <c r="K33" s="5">
        <f t="shared" si="17"/>
        <v>1.1428571428571389E-2</v>
      </c>
      <c r="L33" s="7">
        <f t="shared" si="14"/>
        <v>0.10256410256409673</v>
      </c>
      <c r="M33" s="7">
        <f t="shared" si="15"/>
        <v>1.1428571428571388</v>
      </c>
    </row>
    <row r="34" spans="1:29" x14ac:dyDescent="0.25">
      <c r="B34">
        <v>0</v>
      </c>
      <c r="C34">
        <v>0</v>
      </c>
      <c r="D34">
        <v>0</v>
      </c>
      <c r="E34">
        <v>1</v>
      </c>
      <c r="F34">
        <v>-3.2625000000000002</v>
      </c>
      <c r="G34">
        <v>-4.9000000000000004</v>
      </c>
      <c r="H34">
        <f t="shared" si="12"/>
        <v>-3.3203125</v>
      </c>
      <c r="I34">
        <f t="shared" si="13"/>
        <v>-5</v>
      </c>
      <c r="J34" s="5">
        <f t="shared" si="16"/>
        <v>-1.74117647058823E-2</v>
      </c>
      <c r="K34" s="5">
        <f t="shared" si="17"/>
        <v>-1.9999999999999928E-2</v>
      </c>
      <c r="L34" s="7">
        <f t="shared" si="14"/>
        <v>-1.74117647058823</v>
      </c>
      <c r="M34" s="7">
        <f t="shared" si="15"/>
        <v>-1.9999999999999927</v>
      </c>
    </row>
    <row r="35" spans="1:29" x14ac:dyDescent="0.25">
      <c r="B35">
        <v>1</v>
      </c>
      <c r="C35">
        <v>0</v>
      </c>
      <c r="D35">
        <v>0</v>
      </c>
      <c r="E35">
        <v>1</v>
      </c>
      <c r="F35">
        <v>-3.9</v>
      </c>
      <c r="G35">
        <v>-5.2374999999999998</v>
      </c>
      <c r="H35">
        <f t="shared" si="12"/>
        <v>-3.9453125</v>
      </c>
      <c r="I35">
        <f t="shared" si="13"/>
        <v>-5.3125</v>
      </c>
      <c r="J35" s="5">
        <f t="shared" si="16"/>
        <v>-1.1485148514851507E-2</v>
      </c>
      <c r="K35" s="5">
        <f t="shared" si="17"/>
        <v>-1.4117647058823563E-2</v>
      </c>
      <c r="L35" s="7">
        <f t="shared" si="14"/>
        <v>-1.1485148514851506</v>
      </c>
      <c r="M35" s="7">
        <f t="shared" si="15"/>
        <v>-1.4117647058823564</v>
      </c>
    </row>
    <row r="36" spans="1:29" x14ac:dyDescent="0.25">
      <c r="B36">
        <v>0</v>
      </c>
      <c r="C36">
        <v>1</v>
      </c>
      <c r="D36">
        <v>0</v>
      </c>
      <c r="E36">
        <v>1</v>
      </c>
      <c r="F36">
        <v>-4.05</v>
      </c>
      <c r="G36">
        <v>-5.6624999999999996</v>
      </c>
      <c r="H36">
        <f t="shared" si="12"/>
        <v>-4.1015625</v>
      </c>
      <c r="I36">
        <f t="shared" si="13"/>
        <v>-5.625</v>
      </c>
      <c r="J36" s="5">
        <f t="shared" si="16"/>
        <v>-1.2571428571428615E-2</v>
      </c>
      <c r="K36" s="5">
        <f t="shared" si="17"/>
        <v>6.6666666666666038E-3</v>
      </c>
      <c r="L36" s="7">
        <f t="shared" si="14"/>
        <v>-1.2571428571428616</v>
      </c>
      <c r="M36" s="7">
        <f t="shared" si="15"/>
        <v>0.66666666666666041</v>
      </c>
    </row>
    <row r="37" spans="1:29" x14ac:dyDescent="0.25">
      <c r="B37">
        <v>1</v>
      </c>
      <c r="C37">
        <v>1</v>
      </c>
      <c r="D37">
        <v>0</v>
      </c>
      <c r="E37">
        <v>1</v>
      </c>
      <c r="F37">
        <v>-4.6875</v>
      </c>
      <c r="G37">
        <v>-5.8875000000000002</v>
      </c>
      <c r="H37">
        <f t="shared" si="12"/>
        <v>-4.7265625</v>
      </c>
      <c r="I37">
        <f t="shared" si="13"/>
        <v>-5.9375</v>
      </c>
      <c r="J37" s="5">
        <f t="shared" si="16"/>
        <v>-8.2644628099173556E-3</v>
      </c>
      <c r="K37" s="5">
        <f t="shared" si="17"/>
        <v>-8.4210526315789177E-3</v>
      </c>
      <c r="L37" s="7">
        <f t="shared" si="14"/>
        <v>-0.82644628099173556</v>
      </c>
      <c r="M37" s="7">
        <f t="shared" si="15"/>
        <v>-0.8421052631578918</v>
      </c>
    </row>
    <row r="38" spans="1:29" x14ac:dyDescent="0.25">
      <c r="B38">
        <v>0</v>
      </c>
      <c r="C38">
        <v>0</v>
      </c>
      <c r="D38">
        <v>1</v>
      </c>
      <c r="E38">
        <v>1</v>
      </c>
      <c r="F38">
        <v>-4.9375</v>
      </c>
      <c r="G38">
        <v>-6.1749999999999998</v>
      </c>
      <c r="H38">
        <f t="shared" si="12"/>
        <v>-4.9609375</v>
      </c>
      <c r="I38">
        <f t="shared" si="13"/>
        <v>-6.25</v>
      </c>
      <c r="J38" s="5">
        <f t="shared" si="16"/>
        <v>-4.7244094488188976E-3</v>
      </c>
      <c r="K38" s="5">
        <f t="shared" si="17"/>
        <v>-1.2000000000000028E-2</v>
      </c>
      <c r="L38" s="7">
        <f t="shared" si="14"/>
        <v>-0.47244094488188976</v>
      </c>
      <c r="M38" s="7">
        <f t="shared" si="15"/>
        <v>-1.2000000000000028</v>
      </c>
    </row>
    <row r="39" spans="1:29" x14ac:dyDescent="0.25">
      <c r="B39">
        <v>1</v>
      </c>
      <c r="C39">
        <v>0</v>
      </c>
      <c r="D39">
        <v>1</v>
      </c>
      <c r="E39">
        <v>1</v>
      </c>
      <c r="F39">
        <v>-5.55</v>
      </c>
      <c r="G39">
        <v>-6.4749999999999996</v>
      </c>
      <c r="H39">
        <f t="shared" si="12"/>
        <v>-5.5859375</v>
      </c>
      <c r="I39">
        <f t="shared" si="13"/>
        <v>-6.5625</v>
      </c>
      <c r="J39" s="5">
        <f t="shared" si="16"/>
        <v>-6.4335664335664657E-3</v>
      </c>
      <c r="K39" s="5">
        <f t="shared" si="17"/>
        <v>-1.3333333333333388E-2</v>
      </c>
      <c r="L39" s="7">
        <f t="shared" si="14"/>
        <v>-0.64335664335664655</v>
      </c>
      <c r="M39" s="7">
        <f t="shared" si="15"/>
        <v>-1.3333333333333388</v>
      </c>
    </row>
    <row r="40" spans="1:29" x14ac:dyDescent="0.25">
      <c r="B40">
        <v>0</v>
      </c>
      <c r="C40">
        <v>1</v>
      </c>
      <c r="D40">
        <v>1</v>
      </c>
      <c r="E40">
        <v>1</v>
      </c>
      <c r="F40">
        <v>-5.7</v>
      </c>
      <c r="G40">
        <v>-6.8250000000000002</v>
      </c>
      <c r="H40">
        <f t="shared" si="12"/>
        <v>-5.7421875</v>
      </c>
      <c r="I40">
        <f t="shared" si="13"/>
        <v>-6.875</v>
      </c>
      <c r="J40" s="5">
        <f>(F40-H40)/H40</f>
        <v>-7.3469387755101733E-3</v>
      </c>
      <c r="K40" s="5">
        <f t="shared" si="17"/>
        <v>-7.2727272727272467E-3</v>
      </c>
      <c r="L40" s="7">
        <f t="shared" si="14"/>
        <v>-0.73469387755101734</v>
      </c>
      <c r="M40" s="7">
        <f t="shared" si="15"/>
        <v>-0.72727272727272463</v>
      </c>
    </row>
    <row r="41" spans="1:29" x14ac:dyDescent="0.25">
      <c r="B41">
        <v>1</v>
      </c>
      <c r="C41">
        <v>1</v>
      </c>
      <c r="D41">
        <v>1</v>
      </c>
      <c r="E41">
        <v>1</v>
      </c>
      <c r="F41">
        <v>-6.375</v>
      </c>
      <c r="G41">
        <v>-7.1749999999999998</v>
      </c>
      <c r="H41">
        <f t="shared" si="12"/>
        <v>-6.3671875</v>
      </c>
      <c r="I41">
        <f t="shared" si="13"/>
        <v>-7.1875</v>
      </c>
      <c r="J41" s="5">
        <f t="shared" si="16"/>
        <v>1.2269938650306749E-3</v>
      </c>
      <c r="K41" s="5">
        <f t="shared" si="17"/>
        <v>-1.7391304347826335E-3</v>
      </c>
      <c r="L41" s="7">
        <f t="shared" si="14"/>
        <v>0.1226993865030675</v>
      </c>
      <c r="M41" s="7">
        <f t="shared" si="15"/>
        <v>-0.17391304347826333</v>
      </c>
    </row>
    <row r="43" spans="1:29" x14ac:dyDescent="0.25">
      <c r="A43" t="s">
        <v>17</v>
      </c>
    </row>
    <row r="44" spans="1:29" x14ac:dyDescent="0.25">
      <c r="A44" t="s">
        <v>30</v>
      </c>
      <c r="K44" t="s">
        <v>31</v>
      </c>
      <c r="U44" t="s">
        <v>32</v>
      </c>
    </row>
    <row r="46" spans="1:29" x14ac:dyDescent="0.25">
      <c r="A46" t="s">
        <v>28</v>
      </c>
      <c r="B46" t="s">
        <v>18</v>
      </c>
      <c r="C46" t="s">
        <v>19</v>
      </c>
      <c r="D46" t="s">
        <v>20</v>
      </c>
      <c r="E46" t="s">
        <v>21</v>
      </c>
      <c r="F46" t="s">
        <v>23</v>
      </c>
      <c r="G46" t="s">
        <v>24</v>
      </c>
      <c r="H46" t="s">
        <v>22</v>
      </c>
      <c r="I46" t="s">
        <v>25</v>
      </c>
      <c r="K46" t="s">
        <v>28</v>
      </c>
      <c r="L46" t="s">
        <v>18</v>
      </c>
      <c r="M46" t="s">
        <v>19</v>
      </c>
      <c r="N46" t="s">
        <v>20</v>
      </c>
      <c r="O46" t="s">
        <v>21</v>
      </c>
      <c r="P46" t="s">
        <v>23</v>
      </c>
      <c r="Q46" t="s">
        <v>24</v>
      </c>
      <c r="R46" t="s">
        <v>22</v>
      </c>
      <c r="S46" t="s">
        <v>25</v>
      </c>
      <c r="U46" t="s">
        <v>28</v>
      </c>
      <c r="V46" t="s">
        <v>18</v>
      </c>
      <c r="W46" t="s">
        <v>19</v>
      </c>
      <c r="X46" t="s">
        <v>20</v>
      </c>
      <c r="Y46" t="s">
        <v>21</v>
      </c>
      <c r="Z46" t="s">
        <v>23</v>
      </c>
      <c r="AA46" t="s">
        <v>24</v>
      </c>
      <c r="AB46" t="s">
        <v>22</v>
      </c>
      <c r="AC46" t="s">
        <v>25</v>
      </c>
    </row>
    <row r="47" spans="1:29" x14ac:dyDescent="0.25">
      <c r="B47">
        <v>-1.22</v>
      </c>
      <c r="C47">
        <v>-2.4750000000000001</v>
      </c>
      <c r="D47">
        <v>1.1599999999999999</v>
      </c>
      <c r="E47">
        <v>-0.57499999999999996</v>
      </c>
      <c r="F47">
        <f>(E47-C47)/(D47-B47)</f>
        <v>0.79831932773109249</v>
      </c>
      <c r="G47">
        <v>0.5</v>
      </c>
      <c r="H47">
        <f>(F47-G47)/G47</f>
        <v>0.59663865546218497</v>
      </c>
      <c r="I47">
        <f>H47*100</f>
        <v>59.663865546218496</v>
      </c>
      <c r="L47">
        <v>-1.7</v>
      </c>
      <c r="M47">
        <v>-2.8250000000000002</v>
      </c>
      <c r="N47">
        <v>1.7</v>
      </c>
      <c r="O47">
        <v>-0.35625000000000001</v>
      </c>
      <c r="P47" s="3">
        <f>(O47-M47)/(N47-L47)</f>
        <v>0.72610294117647056</v>
      </c>
      <c r="Q47">
        <v>0.5</v>
      </c>
      <c r="R47">
        <f>(P47-Q47)/Q47</f>
        <v>0.45220588235294112</v>
      </c>
      <c r="S47">
        <f>R47*100</f>
        <v>45.220588235294116</v>
      </c>
      <c r="V47">
        <f>500*10^(-3)</f>
        <v>0.5</v>
      </c>
      <c r="W47">
        <v>-2.8374999999999999</v>
      </c>
      <c r="X47">
        <v>3.9</v>
      </c>
      <c r="Y47">
        <v>-0.34375</v>
      </c>
      <c r="Z47" s="3">
        <f>(Y47-W47)/(X47-V47)</f>
        <v>0.73345588235294112</v>
      </c>
      <c r="AA47">
        <v>0.5</v>
      </c>
      <c r="AB47">
        <f>(Z47-AA47)/AA47</f>
        <v>0.46691176470588225</v>
      </c>
      <c r="AC47">
        <f>AB47*100</f>
        <v>46.691176470588225</v>
      </c>
    </row>
    <row r="49" spans="1:29" x14ac:dyDescent="0.25">
      <c r="B49" t="s">
        <v>26</v>
      </c>
      <c r="D49" t="s">
        <v>27</v>
      </c>
      <c r="F49" t="s">
        <v>22</v>
      </c>
      <c r="G49" t="s">
        <v>25</v>
      </c>
      <c r="L49" t="s">
        <v>26</v>
      </c>
      <c r="N49" t="s">
        <v>27</v>
      </c>
      <c r="P49" t="s">
        <v>22</v>
      </c>
      <c r="Q49" t="s">
        <v>25</v>
      </c>
      <c r="V49" t="s">
        <v>26</v>
      </c>
      <c r="X49" t="s">
        <v>27</v>
      </c>
      <c r="Z49" t="s">
        <v>22</v>
      </c>
      <c r="AA49" t="s">
        <v>25</v>
      </c>
    </row>
    <row r="50" spans="1:29" x14ac:dyDescent="0.25">
      <c r="B50">
        <v>4.1399999999999997</v>
      </c>
      <c r="D50">
        <v>6.25</v>
      </c>
      <c r="F50">
        <f>(B50-D50)/D50</f>
        <v>-0.33760000000000007</v>
      </c>
      <c r="G50">
        <f>F50*100</f>
        <v>-33.760000000000005</v>
      </c>
      <c r="L50">
        <v>4.4000000000000004</v>
      </c>
      <c r="N50">
        <v>6.25</v>
      </c>
      <c r="P50">
        <f>(L50-N50)/N50</f>
        <v>-0.29599999999999993</v>
      </c>
      <c r="Q50">
        <f>P50*100</f>
        <v>-29.599999999999994</v>
      </c>
      <c r="V50">
        <v>4.5</v>
      </c>
      <c r="X50">
        <v>6.25</v>
      </c>
      <c r="Z50" s="8">
        <f>(V50-X50)/X50</f>
        <v>-0.28000000000000003</v>
      </c>
      <c r="AA50">
        <f>Z50*100</f>
        <v>-28.000000000000004</v>
      </c>
    </row>
    <row r="54" spans="1:29" x14ac:dyDescent="0.25">
      <c r="A54" t="s">
        <v>29</v>
      </c>
      <c r="B54" t="s">
        <v>18</v>
      </c>
      <c r="C54" t="s">
        <v>19</v>
      </c>
      <c r="D54" t="s">
        <v>20</v>
      </c>
      <c r="E54" t="s">
        <v>21</v>
      </c>
      <c r="F54" t="s">
        <v>23</v>
      </c>
      <c r="G54" t="s">
        <v>24</v>
      </c>
      <c r="H54" t="s">
        <v>22</v>
      </c>
      <c r="I54" t="s">
        <v>25</v>
      </c>
      <c r="K54" t="s">
        <v>29</v>
      </c>
      <c r="L54" t="s">
        <v>18</v>
      </c>
      <c r="M54" t="s">
        <v>19</v>
      </c>
      <c r="N54" t="s">
        <v>20</v>
      </c>
      <c r="O54" t="s">
        <v>21</v>
      </c>
      <c r="P54" t="s">
        <v>23</v>
      </c>
      <c r="Q54" t="s">
        <v>24</v>
      </c>
      <c r="R54" t="s">
        <v>22</v>
      </c>
      <c r="S54" t="s">
        <v>25</v>
      </c>
      <c r="U54" t="s">
        <v>29</v>
      </c>
      <c r="V54" t="s">
        <v>18</v>
      </c>
      <c r="W54" t="s">
        <v>19</v>
      </c>
      <c r="X54" t="s">
        <v>20</v>
      </c>
      <c r="Y54" t="s">
        <v>21</v>
      </c>
      <c r="Z54" t="s">
        <v>23</v>
      </c>
      <c r="AA54" t="s">
        <v>24</v>
      </c>
      <c r="AB54" t="s">
        <v>22</v>
      </c>
      <c r="AC54" t="s">
        <v>25</v>
      </c>
    </row>
    <row r="55" spans="1:29" x14ac:dyDescent="0.25">
      <c r="B55">
        <v>3.2</v>
      </c>
      <c r="C55">
        <v>-1.1937500000000001</v>
      </c>
      <c r="D55">
        <v>5.04</v>
      </c>
      <c r="E55">
        <v>-2.4750000000000001</v>
      </c>
      <c r="F55">
        <f>(E55-C55)/(D55-B55)</f>
        <v>-0.69633152173913049</v>
      </c>
      <c r="G55">
        <v>-0.5</v>
      </c>
      <c r="H55">
        <f>(F55-G55)/G55</f>
        <v>0.39266304347826098</v>
      </c>
      <c r="I55">
        <f>H55*100</f>
        <v>39.2663043478261</v>
      </c>
      <c r="L55">
        <v>3.06</v>
      </c>
      <c r="M55">
        <v>-0.32500000000000001</v>
      </c>
      <c r="N55">
        <v>6.44</v>
      </c>
      <c r="O55">
        <v>-2.8125</v>
      </c>
      <c r="P55" s="3">
        <f>(O55-M55)/(N55-L55)</f>
        <v>-0.73594674556213002</v>
      </c>
      <c r="Q55">
        <v>-0.5</v>
      </c>
      <c r="R55">
        <f>(P55-Q55)/Q55</f>
        <v>0.47189349112426004</v>
      </c>
      <c r="S55">
        <f>R55*100</f>
        <v>47.189349112426001</v>
      </c>
      <c r="V55">
        <v>10.199999999999999</v>
      </c>
      <c r="W55">
        <v>-0.35</v>
      </c>
      <c r="X55">
        <v>13.6</v>
      </c>
      <c r="Y55">
        <v>-2.8312499999999998</v>
      </c>
      <c r="Z55" s="3">
        <f>(Y55-W55)/(X55-V55)</f>
        <v>-0.72977941176470573</v>
      </c>
      <c r="AA55">
        <v>-0.5</v>
      </c>
      <c r="AB55">
        <f>(Z55-AA55)/AA55</f>
        <v>0.45955882352941146</v>
      </c>
      <c r="AC55">
        <f>AB55*100</f>
        <v>45.955882352941146</v>
      </c>
    </row>
    <row r="57" spans="1:29" x14ac:dyDescent="0.25">
      <c r="B57" t="s">
        <v>26</v>
      </c>
      <c r="D57" t="s">
        <v>27</v>
      </c>
      <c r="F57" t="s">
        <v>22</v>
      </c>
      <c r="G57" t="s">
        <v>25</v>
      </c>
      <c r="L57" t="s">
        <v>26</v>
      </c>
      <c r="N57" t="s">
        <v>27</v>
      </c>
      <c r="P57" t="s">
        <v>22</v>
      </c>
      <c r="Q57" t="s">
        <v>25</v>
      </c>
      <c r="V57" t="s">
        <v>26</v>
      </c>
      <c r="X57" t="s">
        <v>27</v>
      </c>
      <c r="Z57" t="s">
        <v>22</v>
      </c>
      <c r="AA57" t="s">
        <v>25</v>
      </c>
    </row>
    <row r="58" spans="1:29" x14ac:dyDescent="0.25">
      <c r="B58">
        <v>4.08</v>
      </c>
      <c r="D58">
        <v>6.25</v>
      </c>
      <c r="F58">
        <f>(B58-D58)/D58</f>
        <v>-0.34720000000000001</v>
      </c>
      <c r="G58">
        <f>F58*100</f>
        <v>-34.72</v>
      </c>
      <c r="L58">
        <v>4.0999999999999996</v>
      </c>
      <c r="N58">
        <v>6.25</v>
      </c>
      <c r="P58">
        <f>(L58-N58)/N58</f>
        <v>-0.34400000000000008</v>
      </c>
      <c r="Q58">
        <f>P58*100</f>
        <v>-34.400000000000006</v>
      </c>
      <c r="V58">
        <v>4.2</v>
      </c>
      <c r="X58">
        <v>6.25</v>
      </c>
      <c r="Z58">
        <f>(V58-X58)/X58</f>
        <v>-0.32799999999999996</v>
      </c>
      <c r="AA58">
        <f>Z58*100</f>
        <v>-32.799999999999997</v>
      </c>
    </row>
    <row r="61" spans="1:29" x14ac:dyDescent="0.25">
      <c r="A61" t="s">
        <v>33</v>
      </c>
    </row>
    <row r="63" spans="1:29" x14ac:dyDescent="0.25">
      <c r="A63" t="s">
        <v>37</v>
      </c>
      <c r="B63" t="s">
        <v>38</v>
      </c>
      <c r="C63" t="s">
        <v>36</v>
      </c>
      <c r="D63" t="s">
        <v>34</v>
      </c>
      <c r="E63" t="s">
        <v>35</v>
      </c>
      <c r="F63" t="s">
        <v>39</v>
      </c>
      <c r="G63" t="s">
        <v>40</v>
      </c>
      <c r="I63" t="s">
        <v>41</v>
      </c>
      <c r="J63" t="s">
        <v>44</v>
      </c>
      <c r="K63" t="s">
        <v>45</v>
      </c>
      <c r="M63" t="s">
        <v>41</v>
      </c>
      <c r="N63" t="s">
        <v>48</v>
      </c>
      <c r="O63" t="s">
        <v>49</v>
      </c>
    </row>
    <row r="64" spans="1:29" x14ac:dyDescent="0.25">
      <c r="A64">
        <v>-1.4637500000000001</v>
      </c>
      <c r="B64">
        <v>-1.6375</v>
      </c>
      <c r="C64">
        <f>A64-B64</f>
        <v>0.17374999999999985</v>
      </c>
      <c r="D64">
        <f>-1.377975</f>
        <v>-1.3779749999999999</v>
      </c>
      <c r="E64">
        <v>-1.7275</v>
      </c>
      <c r="F64">
        <v>-1.3875</v>
      </c>
      <c r="G64">
        <v>-1.7012499999999999</v>
      </c>
      <c r="I64" t="s">
        <v>42</v>
      </c>
      <c r="J64">
        <f>(D64-A64)/C64</f>
        <v>0.49366906474820277</v>
      </c>
      <c r="K64">
        <f>J64*100</f>
        <v>49.366906474820276</v>
      </c>
      <c r="M64" t="s">
        <v>46</v>
      </c>
      <c r="N64">
        <f>(F64-A64)/C64</f>
        <v>0.43884892086331062</v>
      </c>
      <c r="O64">
        <f>N64*100</f>
        <v>43.884892086331064</v>
      </c>
    </row>
    <row r="65" spans="9:15" x14ac:dyDescent="0.25">
      <c r="I65" t="s">
        <v>43</v>
      </c>
      <c r="J65">
        <f>(B64-E64)/C64</f>
        <v>0.51798561151079225</v>
      </c>
      <c r="K65">
        <f>J65*100</f>
        <v>51.798561151079227</v>
      </c>
      <c r="M65" t="s">
        <v>47</v>
      </c>
      <c r="N65">
        <f>(B64-G64)/C64</f>
        <v>0.36690647482014405</v>
      </c>
      <c r="O65">
        <f>N65*100</f>
        <v>36.690647482014406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</dc:creator>
  <cp:lastModifiedBy>duart</cp:lastModifiedBy>
  <dcterms:created xsi:type="dcterms:W3CDTF">2021-10-26T09:51:06Z</dcterms:created>
  <dcterms:modified xsi:type="dcterms:W3CDTF">2021-11-02T12:12:53Z</dcterms:modified>
</cp:coreProperties>
</file>