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-02.ad.inesc-mn.pt\Transfer\[TMN 2023]\G1\"/>
    </mc:Choice>
  </mc:AlternateContent>
  <bookViews>
    <workbookView xWindow="0" yWindow="0" windowWidth="19170" windowHeight="4545"/>
  </bookViews>
  <sheets>
    <sheet name="Stacks0" sheetId="1" r:id="rId1"/>
    <sheet name="Stacks" sheetId="4" r:id="rId2"/>
    <sheet name="Stack Summary" sheetId="5" r:id="rId3"/>
    <sheet name="Etch" sheetId="3" r:id="rId4"/>
    <sheet name="Result" sheetId="6" r:id="rId5"/>
  </sheets>
  <definedNames>
    <definedName name="_xlnm._FilterDatabase" localSheetId="1" hidden="1">Stacks!$C$2:$P$3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4" i="1" l="1"/>
  <c r="BA4" i="1"/>
  <c r="AX4" i="1"/>
  <c r="AM4" i="1" l="1"/>
  <c r="AO4" i="1"/>
  <c r="AY4" i="1" l="1"/>
  <c r="S9" i="1"/>
  <c r="AK9" i="1" s="1"/>
  <c r="BD4" i="1"/>
  <c r="BL4" i="1"/>
  <c r="BI4" i="1"/>
  <c r="AP4" i="1"/>
  <c r="AW4" i="1"/>
  <c r="BB4" i="1"/>
  <c r="AN4" i="1"/>
  <c r="S4" i="1"/>
  <c r="AK4" i="1" s="1"/>
  <c r="BM4" i="1" l="1"/>
  <c r="BJ4" i="1"/>
</calcChain>
</file>

<file path=xl/sharedStrings.xml><?xml version="1.0" encoding="utf-8"?>
<sst xmlns="http://schemas.openxmlformats.org/spreadsheetml/2006/main" count="118" uniqueCount="68">
  <si>
    <t>Co70Fe30 2.2</t>
  </si>
  <si>
    <t>MnIr 8</t>
  </si>
  <si>
    <t>Ru 5</t>
  </si>
  <si>
    <t>Ta 5</t>
  </si>
  <si>
    <t>(Ta 5/Ru 10)x3</t>
  </si>
  <si>
    <t>Ru 0.65</t>
  </si>
  <si>
    <t>Ru 0.2</t>
  </si>
  <si>
    <t>Ru 10</t>
  </si>
  <si>
    <t>Co32Fe48B20 3</t>
  </si>
  <si>
    <t>Existing Samples</t>
  </si>
  <si>
    <t>Etch</t>
  </si>
  <si>
    <t>Buffer</t>
  </si>
  <si>
    <t>Ta</t>
  </si>
  <si>
    <t>Ru</t>
  </si>
  <si>
    <t>MnIr</t>
  </si>
  <si>
    <t>CoFe</t>
  </si>
  <si>
    <t>CoFeB</t>
  </si>
  <si>
    <t>MgO</t>
  </si>
  <si>
    <t>Sample #</t>
  </si>
  <si>
    <t>Thickness (A)</t>
  </si>
  <si>
    <t>Pillar</t>
  </si>
  <si>
    <t>Etch Rate:</t>
  </si>
  <si>
    <t>Cal Time (s)</t>
  </si>
  <si>
    <t>Set Time (s)</t>
  </si>
  <si>
    <t>Pillar (60º)</t>
  </si>
  <si>
    <t>BE (45º)</t>
  </si>
  <si>
    <t>Pillar (30º)</t>
  </si>
  <si>
    <t>Full Stack</t>
  </si>
  <si>
    <t>Etched</t>
  </si>
  <si>
    <t>Group #</t>
  </si>
  <si>
    <t>TiW</t>
  </si>
  <si>
    <t>Sample</t>
  </si>
  <si>
    <t>CuN</t>
  </si>
  <si>
    <t>Repetitions</t>
  </si>
  <si>
    <t>Ta IBD</t>
  </si>
  <si>
    <t>RuIBD</t>
  </si>
  <si>
    <t>W PVD</t>
  </si>
  <si>
    <t>Pt PVD</t>
  </si>
  <si>
    <t>Co/Pt  PVD</t>
  </si>
  <si>
    <t>Co PVD</t>
  </si>
  <si>
    <t>Ru PVD</t>
  </si>
  <si>
    <t xml:space="preserve">MnPt </t>
  </si>
  <si>
    <t>Co70Fe30</t>
  </si>
  <si>
    <t>Co32Fe48B20 PVD</t>
  </si>
  <si>
    <t>Co40Fe40B20 IBD</t>
  </si>
  <si>
    <t>(Pt/Co)xn PVD</t>
  </si>
  <si>
    <t>W</t>
  </si>
  <si>
    <t>Ru IBD</t>
  </si>
  <si>
    <t>Co/Pt</t>
  </si>
  <si>
    <t>Co</t>
  </si>
  <si>
    <t>MgO PVD</t>
  </si>
  <si>
    <t>CoFe PVD</t>
  </si>
  <si>
    <t>NiFe IBD</t>
  </si>
  <si>
    <t>MnIr PVD</t>
  </si>
  <si>
    <t>NiFe PVD</t>
  </si>
  <si>
    <t>CoFeBTa PVD</t>
  </si>
  <si>
    <t>CoFeBSi PVD</t>
  </si>
  <si>
    <t>RuPVD</t>
  </si>
  <si>
    <t>Cu IBD</t>
  </si>
  <si>
    <t>MgO IBD</t>
  </si>
  <si>
    <t>CoFeSiB</t>
  </si>
  <si>
    <t>MnIr/MnPt</t>
  </si>
  <si>
    <t>Cal Etched (A)</t>
  </si>
  <si>
    <t>Meas Etched</t>
  </si>
  <si>
    <t>4542F</t>
  </si>
  <si>
    <t>Co32Fe48B20 2.8 (PVD)</t>
  </si>
  <si>
    <t>MgO 1.6</t>
  </si>
  <si>
    <t>CoFeSiB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</si>
</sst>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0"/>
  <sheetViews>
    <sheetView tabSelected="1" zoomScale="85" zoomScaleNormal="85" workbookViewId="0">
      <selection activeCell="AS16" sqref="AS16"/>
    </sheetView>
  </sheetViews>
  <sheetFormatPr defaultRowHeight="15" x14ac:dyDescent="0.25"/>
  <cols>
    <col min="1" max="1" width="10.7109375" customWidth="1"/>
    <col min="2" max="2" width="15.5703125" customWidth="1"/>
    <col min="6" max="6" width="13.5703125" customWidth="1"/>
    <col min="8" max="8" width="21.140625" customWidth="1"/>
    <col min="9" max="9" width="21.28515625" customWidth="1"/>
    <col min="10" max="10" width="19" customWidth="1"/>
    <col min="12" max="12" width="10.85546875" customWidth="1"/>
    <col min="24" max="24" width="18" customWidth="1"/>
    <col min="39" max="39" width="14" customWidth="1"/>
    <col min="40" max="40" width="14.28515625" customWidth="1"/>
    <col min="41" max="41" width="14" customWidth="1"/>
    <col min="42" max="46" width="13.140625" customWidth="1"/>
    <col min="49" max="49" width="8.7109375" customWidth="1"/>
    <col min="50" max="50" width="13.28515625" customWidth="1"/>
  </cols>
  <sheetData>
    <row r="1" spans="1:65" ht="15" customHeight="1" x14ac:dyDescent="0.25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R1" s="7" t="s">
        <v>10</v>
      </c>
      <c r="AM1" s="11" t="s">
        <v>25</v>
      </c>
      <c r="AN1" s="11"/>
      <c r="AO1" s="11"/>
      <c r="AP1" s="11"/>
      <c r="AQ1" s="11"/>
      <c r="AR1" s="11"/>
      <c r="AS1" s="11"/>
      <c r="AT1" s="11"/>
      <c r="AV1" s="11" t="s">
        <v>24</v>
      </c>
      <c r="AW1" s="11"/>
      <c r="AX1" s="11"/>
      <c r="AY1" s="11"/>
      <c r="AZ1" s="6"/>
      <c r="BA1" s="11" t="s">
        <v>26</v>
      </c>
      <c r="BB1" s="11"/>
      <c r="BC1" s="11"/>
      <c r="BD1" s="11"/>
      <c r="BE1" s="6"/>
      <c r="BF1" s="6"/>
    </row>
    <row r="2" spans="1:65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R2" s="7"/>
      <c r="AM2" t="s">
        <v>21</v>
      </c>
      <c r="AN2">
        <v>1.1000000000000001</v>
      </c>
      <c r="AV2" t="s">
        <v>21</v>
      </c>
      <c r="AW2">
        <v>1</v>
      </c>
      <c r="BA2" t="s">
        <v>21</v>
      </c>
      <c r="BB2">
        <v>0.88</v>
      </c>
    </row>
    <row r="3" spans="1:65" ht="15" customHeight="1" x14ac:dyDescent="0.25">
      <c r="A3" s="12"/>
      <c r="B3" s="12"/>
      <c r="C3" s="12"/>
      <c r="Q3" s="4"/>
      <c r="R3" s="7"/>
      <c r="S3" s="1" t="s">
        <v>18</v>
      </c>
      <c r="T3" s="1"/>
      <c r="U3" t="s">
        <v>11</v>
      </c>
      <c r="V3" t="s">
        <v>12</v>
      </c>
      <c r="W3" t="s">
        <v>13</v>
      </c>
      <c r="X3" t="s">
        <v>61</v>
      </c>
      <c r="Y3" t="s">
        <v>15</v>
      </c>
      <c r="Z3" t="s">
        <v>13</v>
      </c>
      <c r="AA3" t="s">
        <v>16</v>
      </c>
      <c r="AB3" t="s">
        <v>17</v>
      </c>
      <c r="AC3" t="s">
        <v>16</v>
      </c>
      <c r="AD3" t="s">
        <v>13</v>
      </c>
      <c r="AE3" t="s">
        <v>60</v>
      </c>
      <c r="AF3" t="s">
        <v>13</v>
      </c>
      <c r="AG3" t="s">
        <v>12</v>
      </c>
      <c r="AH3" t="s">
        <v>13</v>
      </c>
      <c r="AI3" t="s">
        <v>30</v>
      </c>
      <c r="AK3" s="1" t="s">
        <v>18</v>
      </c>
      <c r="AM3" t="s">
        <v>19</v>
      </c>
      <c r="AN3" t="s">
        <v>22</v>
      </c>
      <c r="AO3" t="s">
        <v>23</v>
      </c>
      <c r="AP3" t="s">
        <v>62</v>
      </c>
      <c r="AR3" t="s">
        <v>63</v>
      </c>
      <c r="AT3" t="s">
        <v>29</v>
      </c>
      <c r="AV3" t="s">
        <v>19</v>
      </c>
      <c r="AW3" t="s">
        <v>22</v>
      </c>
      <c r="AX3" t="s">
        <v>23</v>
      </c>
      <c r="AY3" t="s">
        <v>62</v>
      </c>
      <c r="BA3" t="s">
        <v>19</v>
      </c>
      <c r="BB3" t="s">
        <v>22</v>
      </c>
      <c r="BC3" t="s">
        <v>23</v>
      </c>
      <c r="BD3" t="s">
        <v>62</v>
      </c>
      <c r="BF3" t="s">
        <v>29</v>
      </c>
      <c r="BI3" t="s">
        <v>27</v>
      </c>
      <c r="BJ3" t="s">
        <v>28</v>
      </c>
      <c r="BL3" t="s">
        <v>20</v>
      </c>
      <c r="BM3" t="s">
        <v>28</v>
      </c>
    </row>
    <row r="4" spans="1:65" ht="15" customHeight="1" x14ac:dyDescent="0.25">
      <c r="A4" s="3" t="s">
        <v>64</v>
      </c>
      <c r="B4" t="s">
        <v>4</v>
      </c>
      <c r="C4" t="s">
        <v>3</v>
      </c>
      <c r="D4" t="s">
        <v>2</v>
      </c>
      <c r="E4" t="s">
        <v>1</v>
      </c>
      <c r="F4" t="s">
        <v>0</v>
      </c>
      <c r="G4" t="s">
        <v>5</v>
      </c>
      <c r="H4" t="s">
        <v>65</v>
      </c>
      <c r="I4" t="s">
        <v>66</v>
      </c>
      <c r="J4" s="3" t="s">
        <v>8</v>
      </c>
      <c r="K4" s="3" t="s">
        <v>6</v>
      </c>
      <c r="L4" s="3" t="s">
        <v>67</v>
      </c>
      <c r="M4" s="3" t="s">
        <v>2</v>
      </c>
      <c r="N4" s="3" t="s">
        <v>3</v>
      </c>
      <c r="O4" s="3" t="s">
        <v>7</v>
      </c>
      <c r="P4" s="3"/>
      <c r="Q4" s="4"/>
      <c r="R4" s="7"/>
      <c r="S4" s="2" t="str">
        <f>IF(ISNUMBER(A4), A4, "")</f>
        <v/>
      </c>
      <c r="T4" s="2"/>
      <c r="U4" s="3">
        <v>45</v>
      </c>
      <c r="V4" s="3">
        <v>5</v>
      </c>
      <c r="W4" s="3">
        <v>5</v>
      </c>
      <c r="X4" s="3">
        <v>8</v>
      </c>
      <c r="Y4" s="3">
        <v>2.2000000000000002</v>
      </c>
      <c r="Z4" s="3">
        <v>0.65</v>
      </c>
      <c r="AA4" s="3">
        <v>2.8</v>
      </c>
      <c r="AB4" s="3">
        <v>1.6</v>
      </c>
      <c r="AC4" s="3">
        <v>3</v>
      </c>
      <c r="AD4" s="3">
        <v>0.2</v>
      </c>
      <c r="AE4" s="3">
        <v>8</v>
      </c>
      <c r="AF4" s="3">
        <v>5</v>
      </c>
      <c r="AG4" s="3">
        <v>5</v>
      </c>
      <c r="AH4" s="3">
        <v>10</v>
      </c>
      <c r="AI4" s="3"/>
      <c r="AK4" s="2" t="str">
        <f>IF(ISNUMBER(S4), S4, "")</f>
        <v/>
      </c>
      <c r="AM4">
        <f>(SUM(U4:W4)+X4/3)*10</f>
        <v>576.66666666666663</v>
      </c>
      <c r="AN4">
        <f>AM4/$AN$2</f>
        <v>524.24242424242414</v>
      </c>
      <c r="AO4">
        <f>3*180</f>
        <v>540</v>
      </c>
      <c r="AP4">
        <f>AO4*$AN$2</f>
        <v>594</v>
      </c>
      <c r="AV4">
        <f>SUM(AC4:AI4)*10</f>
        <v>312</v>
      </c>
      <c r="AW4" s="9">
        <f>AV4/$AW$2</f>
        <v>312</v>
      </c>
      <c r="AX4">
        <f>2*156</f>
        <v>312</v>
      </c>
      <c r="AY4">
        <f>AX4*$AW$2</f>
        <v>312</v>
      </c>
      <c r="BA4">
        <f>(X4*0.66 + SUM(Y4:AB4))*10</f>
        <v>125.30000000000001</v>
      </c>
      <c r="BB4" s="9">
        <f>BA4/$BB$2</f>
        <v>142.38636363636365</v>
      </c>
      <c r="BC4">
        <v>150</v>
      </c>
      <c r="BD4">
        <f>BC4*$BB$2</f>
        <v>132</v>
      </c>
      <c r="BF4">
        <v>1</v>
      </c>
      <c r="BI4">
        <f t="shared" ref="BI4" si="0">SUM(U4:AI4)*10</f>
        <v>1014.5</v>
      </c>
      <c r="BJ4">
        <f t="shared" ref="BJ4" si="1">AP4+AY4+BD4</f>
        <v>1038</v>
      </c>
      <c r="BL4">
        <f t="shared" ref="BL4" si="2">(X4/2 + SUM(Y4:AI4))*10</f>
        <v>424.5</v>
      </c>
      <c r="BM4">
        <f t="shared" ref="BM4" si="3">AY4+BD4</f>
        <v>444</v>
      </c>
    </row>
    <row r="5" spans="1:65" ht="15" customHeight="1" x14ac:dyDescent="0.25">
      <c r="A5" s="3"/>
      <c r="J5" s="3"/>
      <c r="K5" s="3"/>
      <c r="L5" s="3"/>
      <c r="M5" s="3"/>
      <c r="N5" s="3"/>
      <c r="O5" s="3"/>
      <c r="P5" s="3"/>
      <c r="Q5" s="4"/>
      <c r="R5" s="7"/>
      <c r="S5" s="2"/>
      <c r="T5" s="2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K5" s="2"/>
      <c r="AW5" s="9"/>
      <c r="BB5" s="9"/>
    </row>
    <row r="6" spans="1:65" ht="15" customHeight="1" x14ac:dyDescent="0.25">
      <c r="A6" s="3"/>
      <c r="J6" s="3"/>
      <c r="K6" s="3"/>
      <c r="L6" s="3"/>
      <c r="M6" s="3"/>
      <c r="N6" s="3"/>
      <c r="O6" s="3"/>
      <c r="P6" s="3"/>
      <c r="Q6" s="4"/>
      <c r="R6" s="7"/>
      <c r="S6" s="2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K6" s="2"/>
      <c r="AW6" s="9"/>
      <c r="BB6" s="9"/>
    </row>
    <row r="7" spans="1:65" ht="15" customHeight="1" x14ac:dyDescent="0.25">
      <c r="A7" s="3"/>
      <c r="J7" s="3"/>
      <c r="K7" s="3"/>
      <c r="L7" s="3"/>
      <c r="M7" s="3"/>
      <c r="N7" s="3"/>
      <c r="O7" s="3"/>
      <c r="P7" s="3"/>
      <c r="Q7" s="4"/>
      <c r="R7" s="7"/>
      <c r="S7" s="2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K7" s="2"/>
      <c r="AW7" s="9"/>
      <c r="BB7" s="9"/>
    </row>
    <row r="8" spans="1:65" ht="14.45" customHeight="1" x14ac:dyDescent="0.25">
      <c r="A8" s="3"/>
      <c r="J8" s="3"/>
      <c r="K8" s="3"/>
      <c r="L8" s="3"/>
      <c r="M8" s="3"/>
      <c r="N8" s="3"/>
      <c r="O8" s="3"/>
      <c r="P8" s="3"/>
      <c r="Q8" s="4"/>
      <c r="R8" s="7"/>
      <c r="S8" s="2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K8" s="2"/>
      <c r="AW8" s="9"/>
      <c r="BB8" s="9"/>
    </row>
    <row r="9" spans="1:65" ht="14.45" customHeight="1" x14ac:dyDescent="0.25">
      <c r="A9" s="12"/>
      <c r="B9" s="12"/>
      <c r="C9" s="12"/>
      <c r="Q9" s="3"/>
      <c r="R9" s="7"/>
      <c r="S9" s="2" t="str">
        <f t="shared" ref="S9" si="4">IF(ISNUMBER(A9), A9, "")</f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K9" s="2" t="str">
        <f t="shared" ref="AK9" si="5">IF(ISNUMBER(S9), S9, "")</f>
        <v/>
      </c>
      <c r="AW9" s="9"/>
      <c r="BB9" s="9"/>
    </row>
    <row r="10" spans="1:65" ht="14.45" customHeight="1" x14ac:dyDescent="0.25">
      <c r="A10" s="3"/>
      <c r="J10" s="3"/>
      <c r="K10" s="3"/>
      <c r="L10" s="3"/>
      <c r="M10" s="3"/>
      <c r="N10" s="3"/>
      <c r="O10" s="3"/>
      <c r="P10" s="3"/>
      <c r="Q10" s="3"/>
      <c r="R10" s="7"/>
      <c r="S10" s="2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K10" s="2"/>
      <c r="AW10" s="9"/>
      <c r="BB10" s="9"/>
    </row>
    <row r="11" spans="1:65" ht="14.45" customHeight="1" x14ac:dyDescent="0.25">
      <c r="A11" s="3"/>
      <c r="J11" s="3"/>
      <c r="K11" s="3"/>
      <c r="L11" s="3"/>
      <c r="M11" s="3"/>
      <c r="N11" s="3"/>
      <c r="O11" s="3"/>
      <c r="P11" s="3"/>
      <c r="Q11" s="1"/>
      <c r="R11" s="7"/>
      <c r="S11" s="2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K11" s="2"/>
      <c r="AW11" s="9"/>
      <c r="BB11" s="9"/>
    </row>
    <row r="12" spans="1:65" ht="14.45" customHeight="1" x14ac:dyDescent="0.25">
      <c r="A12" s="3"/>
      <c r="J12" s="3"/>
      <c r="K12" s="3"/>
      <c r="L12" s="3"/>
      <c r="M12" s="3"/>
      <c r="N12" s="3"/>
      <c r="O12" s="3"/>
      <c r="P12" s="3"/>
      <c r="R12" s="7"/>
      <c r="S12" s="2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K12" s="2"/>
      <c r="AW12" s="9"/>
      <c r="BB12" s="9"/>
    </row>
    <row r="13" spans="1:65" ht="14.45" customHeight="1" x14ac:dyDescent="0.25">
      <c r="A13" s="3"/>
      <c r="J13" s="3"/>
      <c r="K13" s="3"/>
      <c r="L13" s="3"/>
      <c r="M13" s="3"/>
      <c r="N13" s="3"/>
      <c r="O13" s="3"/>
      <c r="P13" s="3"/>
      <c r="R13" s="7"/>
      <c r="S13" s="2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K13" s="2"/>
      <c r="AW13" s="9"/>
      <c r="BB13" s="9"/>
    </row>
    <row r="14" spans="1:65" ht="14.45" customHeight="1" x14ac:dyDescent="0.25">
      <c r="A14" s="10"/>
      <c r="B14" s="10"/>
      <c r="C14" s="10"/>
      <c r="J14" s="3"/>
      <c r="K14" s="3"/>
      <c r="L14" s="3"/>
      <c r="M14" s="3"/>
      <c r="N14" s="3"/>
      <c r="O14" s="3"/>
      <c r="P14" s="3"/>
      <c r="R14" s="7"/>
      <c r="S14" s="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K14" s="2"/>
      <c r="AW14" s="9"/>
      <c r="BB14" s="9"/>
    </row>
    <row r="15" spans="1:65" ht="14.45" customHeight="1" x14ac:dyDescent="0.25">
      <c r="A15" s="3"/>
      <c r="J15" s="3"/>
      <c r="K15" s="4"/>
      <c r="L15" s="4"/>
      <c r="M15" s="3"/>
      <c r="N15" s="3"/>
      <c r="O15" s="3"/>
      <c r="P15" s="3"/>
      <c r="R15" s="7"/>
      <c r="S15" s="2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K15" s="2"/>
      <c r="AW15" s="9"/>
      <c r="BB15" s="9"/>
    </row>
    <row r="16" spans="1:65" ht="14.45" customHeight="1" x14ac:dyDescent="0.25">
      <c r="A16" s="3"/>
      <c r="J16" s="3"/>
      <c r="K16" s="4"/>
      <c r="L16" s="4"/>
      <c r="M16" s="3"/>
      <c r="N16" s="3"/>
      <c r="O16" s="3"/>
      <c r="P16" s="3"/>
      <c r="R16" s="7"/>
      <c r="S16" s="2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K16" s="2"/>
      <c r="AW16" s="9"/>
      <c r="BB16" s="9"/>
    </row>
    <row r="17" spans="1:54" ht="14.45" customHeight="1" x14ac:dyDescent="0.25">
      <c r="A17" s="3"/>
      <c r="J17" s="3"/>
      <c r="K17" s="3"/>
      <c r="L17" s="3"/>
      <c r="M17" s="3"/>
      <c r="N17" s="3"/>
      <c r="O17" s="3"/>
      <c r="P17" s="3"/>
      <c r="R17" s="7"/>
      <c r="S17" s="2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K17" s="2"/>
      <c r="AW17" s="9"/>
      <c r="BB17" s="9"/>
    </row>
    <row r="18" spans="1:54" ht="14.45" customHeight="1" x14ac:dyDescent="0.25">
      <c r="A18" s="10"/>
      <c r="B18" s="10"/>
      <c r="C18" s="10"/>
      <c r="J18" s="3"/>
      <c r="K18" s="3"/>
      <c r="L18" s="3"/>
      <c r="M18" s="3"/>
      <c r="N18" s="3"/>
      <c r="O18" s="3"/>
      <c r="P18" s="3"/>
      <c r="R18" s="7"/>
      <c r="S18" s="2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K18" s="2"/>
      <c r="AW18" s="9"/>
      <c r="BB18" s="9"/>
    </row>
    <row r="19" spans="1:54" ht="14.45" customHeight="1" x14ac:dyDescent="0.25">
      <c r="A19" s="3"/>
      <c r="J19" s="3"/>
      <c r="K19" s="3"/>
      <c r="L19" s="3"/>
      <c r="M19" s="3"/>
      <c r="N19" s="3"/>
      <c r="O19" s="3"/>
      <c r="P19" s="3"/>
      <c r="R19" s="7"/>
      <c r="S19" s="2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K19" s="2"/>
      <c r="AW19" s="9"/>
      <c r="BB19" s="9"/>
    </row>
    <row r="20" spans="1:54" ht="14.45" customHeight="1" x14ac:dyDescent="0.25">
      <c r="A20" s="3"/>
      <c r="J20" s="3"/>
      <c r="K20" s="3"/>
      <c r="L20" s="3"/>
      <c r="M20" s="3"/>
      <c r="N20" s="3"/>
      <c r="O20" s="3"/>
      <c r="P20" s="3"/>
      <c r="R20" s="7"/>
      <c r="S20" s="2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K20" s="2"/>
      <c r="AW20" s="9"/>
      <c r="BB20" s="9"/>
    </row>
    <row r="21" spans="1:54" ht="14.45" customHeight="1" x14ac:dyDescent="0.25">
      <c r="A21" s="5"/>
      <c r="B21" s="5"/>
      <c r="C21" s="5"/>
      <c r="J21" s="3"/>
      <c r="K21" s="3"/>
      <c r="L21" s="3"/>
      <c r="M21" s="3"/>
      <c r="N21" s="3"/>
      <c r="O21" s="3"/>
      <c r="P21" s="3"/>
      <c r="R21" s="7"/>
      <c r="S21" s="2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K21" s="2"/>
      <c r="AW21" s="9"/>
      <c r="BB21" s="9"/>
    </row>
    <row r="22" spans="1:54" ht="14.45" customHeight="1" x14ac:dyDescent="0.25">
      <c r="A22" s="10"/>
      <c r="B22" s="10"/>
      <c r="C22" s="10"/>
      <c r="J22" s="3"/>
      <c r="K22" s="3"/>
      <c r="L22" s="3"/>
      <c r="M22" s="3"/>
      <c r="N22" s="3"/>
      <c r="O22" s="3"/>
      <c r="P22" s="3"/>
      <c r="R22" s="7"/>
      <c r="S22" s="2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K22" s="2"/>
      <c r="AW22" s="9"/>
      <c r="BB22" s="9"/>
    </row>
    <row r="23" spans="1:54" ht="14.45" customHeight="1" x14ac:dyDescent="0.25">
      <c r="A23" s="3"/>
      <c r="J23" s="3"/>
      <c r="K23" s="3"/>
      <c r="L23" s="3"/>
      <c r="M23" s="3"/>
      <c r="N23" s="3"/>
      <c r="O23" s="3"/>
      <c r="P23" s="3"/>
      <c r="R23" s="7"/>
      <c r="S23" s="2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K23" s="2"/>
      <c r="AW23" s="9"/>
      <c r="BB23" s="9"/>
    </row>
    <row r="24" spans="1:54" ht="14.45" customHeight="1" x14ac:dyDescent="0.25">
      <c r="A24" s="3"/>
      <c r="J24" s="3"/>
      <c r="K24" s="3"/>
      <c r="L24" s="3"/>
      <c r="M24" s="3"/>
      <c r="N24" s="3"/>
      <c r="O24" s="3"/>
      <c r="P24" s="3"/>
      <c r="R24" s="7"/>
      <c r="S24" s="2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K24" s="2"/>
      <c r="AW24" s="9"/>
      <c r="BB24" s="9"/>
    </row>
    <row r="25" spans="1:54" ht="14.45" customHeight="1" x14ac:dyDescent="0.25">
      <c r="A25" s="3"/>
      <c r="J25" s="3"/>
      <c r="K25" s="3"/>
      <c r="L25" s="3"/>
      <c r="M25" s="3"/>
      <c r="N25" s="3"/>
      <c r="O25" s="3"/>
      <c r="P25" s="3"/>
      <c r="Q25" s="3"/>
      <c r="R25" s="7"/>
      <c r="S25" s="2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K25" s="2"/>
      <c r="AW25" s="9"/>
      <c r="BB25" s="9"/>
    </row>
    <row r="26" spans="1:54" ht="14.45" customHeight="1" x14ac:dyDescent="0.25">
      <c r="A26" s="3"/>
      <c r="J26" s="3"/>
      <c r="K26" s="3"/>
      <c r="L26" s="3"/>
      <c r="M26" s="3"/>
      <c r="N26" s="3"/>
      <c r="O26" s="3"/>
      <c r="P26" s="3"/>
      <c r="Q26" s="3"/>
      <c r="R26" s="7"/>
      <c r="S26" s="2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K26" s="2"/>
      <c r="AW26" s="9"/>
      <c r="BB26" s="9"/>
    </row>
    <row r="27" spans="1:54" x14ac:dyDescent="0.25">
      <c r="A27" s="3"/>
      <c r="J27" s="3"/>
      <c r="K27" s="3"/>
      <c r="L27" s="3"/>
      <c r="M27" s="3"/>
      <c r="N27" s="3"/>
      <c r="O27" s="3"/>
      <c r="P27" s="3"/>
      <c r="S27" s="2"/>
    </row>
    <row r="28" spans="1:54" x14ac:dyDescent="0.25">
      <c r="A28" s="3"/>
      <c r="J28" s="3"/>
      <c r="K28" s="3"/>
      <c r="L28" s="3"/>
      <c r="M28" s="3"/>
      <c r="N28" s="3"/>
      <c r="O28" s="3"/>
      <c r="P28" s="3"/>
    </row>
    <row r="29" spans="1:54" x14ac:dyDescent="0.25">
      <c r="A29" s="3"/>
      <c r="J29" s="3"/>
      <c r="K29" s="3"/>
      <c r="L29" s="3"/>
      <c r="M29" s="3"/>
      <c r="N29" s="3"/>
      <c r="O29" s="3"/>
      <c r="P29" s="3"/>
    </row>
    <row r="30" spans="1:54" x14ac:dyDescent="0.25">
      <c r="A30" s="3"/>
      <c r="J30" s="3"/>
      <c r="K30" s="3"/>
      <c r="L30" s="3"/>
      <c r="M30" s="3"/>
      <c r="N30" s="3"/>
      <c r="O30" s="3"/>
      <c r="P30" s="3"/>
    </row>
  </sheetData>
  <mergeCells count="5">
    <mergeCell ref="BA1:BD1"/>
    <mergeCell ref="AV1:AY1"/>
    <mergeCell ref="A3:C3"/>
    <mergeCell ref="AM1:AT1"/>
    <mergeCell ref="A9:C9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workbookViewId="0">
      <selection activeCell="L16" sqref="L16"/>
    </sheetView>
  </sheetViews>
  <sheetFormatPr defaultRowHeight="15" x14ac:dyDescent="0.25"/>
  <cols>
    <col min="6" max="6" width="11.42578125" customWidth="1"/>
    <col min="11" max="11" width="17.5703125" customWidth="1"/>
    <col min="19" max="19" width="16.140625" customWidth="1"/>
    <col min="20" max="20" width="15.140625" customWidth="1"/>
    <col min="25" max="25" width="12.85546875" customWidth="1"/>
  </cols>
  <sheetData>
    <row r="1" spans="1:59" x14ac:dyDescent="0.25">
      <c r="A1" t="s">
        <v>31</v>
      </c>
    </row>
    <row r="2" spans="1:59" x14ac:dyDescent="0.25">
      <c r="C2" t="s">
        <v>12</v>
      </c>
      <c r="D2" t="s">
        <v>13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14</v>
      </c>
      <c r="P2" t="s">
        <v>42</v>
      </c>
      <c r="Q2" t="s">
        <v>13</v>
      </c>
      <c r="R2" t="s">
        <v>36</v>
      </c>
      <c r="S2" t="s">
        <v>43</v>
      </c>
      <c r="T2" t="s">
        <v>44</v>
      </c>
      <c r="U2" t="s">
        <v>39</v>
      </c>
      <c r="V2" t="s">
        <v>45</v>
      </c>
      <c r="W2" t="s">
        <v>36</v>
      </c>
      <c r="X2" t="s">
        <v>40</v>
      </c>
      <c r="Y2" t="s">
        <v>43</v>
      </c>
      <c r="Z2" t="s">
        <v>46</v>
      </c>
      <c r="AA2" t="s">
        <v>43</v>
      </c>
      <c r="AB2" t="s">
        <v>50</v>
      </c>
      <c r="AC2" t="s">
        <v>59</v>
      </c>
      <c r="AD2" t="s">
        <v>43</v>
      </c>
      <c r="AE2" t="s">
        <v>44</v>
      </c>
      <c r="AF2" t="s">
        <v>40</v>
      </c>
      <c r="AG2" t="s">
        <v>47</v>
      </c>
      <c r="AH2" t="s">
        <v>46</v>
      </c>
      <c r="AI2" t="s">
        <v>17</v>
      </c>
      <c r="AJ2" t="s">
        <v>48</v>
      </c>
      <c r="AK2" t="s">
        <v>49</v>
      </c>
      <c r="AL2" t="s">
        <v>36</v>
      </c>
      <c r="AM2" t="s">
        <v>43</v>
      </c>
      <c r="AN2" t="s">
        <v>50</v>
      </c>
      <c r="AO2" t="s">
        <v>43</v>
      </c>
      <c r="AP2" t="s">
        <v>40</v>
      </c>
      <c r="AQ2" t="s">
        <v>51</v>
      </c>
      <c r="AR2" t="s">
        <v>52</v>
      </c>
      <c r="AS2" t="s">
        <v>53</v>
      </c>
      <c r="AT2" t="s">
        <v>34</v>
      </c>
      <c r="AU2" t="s">
        <v>54</v>
      </c>
      <c r="AV2" t="s">
        <v>52</v>
      </c>
      <c r="AW2" t="s">
        <v>55</v>
      </c>
      <c r="AX2" t="s">
        <v>56</v>
      </c>
      <c r="AY2" t="s">
        <v>34</v>
      </c>
      <c r="AZ2" t="s">
        <v>57</v>
      </c>
      <c r="BA2" t="s">
        <v>36</v>
      </c>
      <c r="BB2" t="s">
        <v>37</v>
      </c>
      <c r="BC2" t="s">
        <v>47</v>
      </c>
      <c r="BD2" t="s">
        <v>52</v>
      </c>
      <c r="BE2" t="s">
        <v>58</v>
      </c>
      <c r="BF2" t="s">
        <v>34</v>
      </c>
      <c r="BG2" t="s">
        <v>47</v>
      </c>
    </row>
    <row r="3" spans="1:59" x14ac:dyDescent="0.25">
      <c r="A3">
        <v>4222</v>
      </c>
      <c r="C3">
        <v>5</v>
      </c>
      <c r="D3">
        <v>10</v>
      </c>
      <c r="F3">
        <v>3</v>
      </c>
      <c r="G3">
        <v>5</v>
      </c>
      <c r="H3">
        <v>5</v>
      </c>
      <c r="O3">
        <v>8</v>
      </c>
      <c r="P3">
        <v>2.2000000000000002</v>
      </c>
      <c r="Q3">
        <v>0.65</v>
      </c>
      <c r="S3">
        <v>2</v>
      </c>
      <c r="AB3">
        <v>1.6</v>
      </c>
      <c r="AD3">
        <v>2.5</v>
      </c>
      <c r="BC3">
        <v>5</v>
      </c>
      <c r="BF3">
        <v>5</v>
      </c>
      <c r="BG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Stacks0</vt:lpstr>
      <vt:lpstr>Stacks</vt:lpstr>
      <vt:lpstr>Stack Summary</vt:lpstr>
      <vt:lpstr>Etch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Alunos</dc:creator>
  <cp:lastModifiedBy>User Alunos</cp:lastModifiedBy>
  <dcterms:created xsi:type="dcterms:W3CDTF">2022-05-06T14:04:15Z</dcterms:created>
  <dcterms:modified xsi:type="dcterms:W3CDTF">2023-05-22T10:52:31Z</dcterms:modified>
</cp:coreProperties>
</file>